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PODER JUDICIAL\"/>
    </mc:Choice>
  </mc:AlternateContent>
  <bookViews>
    <workbookView xWindow="-120" yWindow="-120" windowWidth="20730" windowHeight="11160" activeTab="4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externalReferences>
    <externalReference r:id="rId11"/>
  </externalReferenc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4" l="1"/>
  <c r="G15" i="14"/>
  <c r="H15" i="14"/>
  <c r="I15" i="14"/>
  <c r="J15" i="14"/>
  <c r="E15" i="14"/>
  <c r="E17" i="12"/>
  <c r="E15" i="12" s="1"/>
  <c r="E83" i="12" s="1"/>
  <c r="F17" i="12"/>
  <c r="F15" i="12" s="1"/>
  <c r="F83" i="12" s="1"/>
  <c r="G17" i="12"/>
  <c r="H17" i="12"/>
  <c r="I17" i="12"/>
  <c r="I15" i="12" s="1"/>
  <c r="I83" i="12" s="1"/>
  <c r="D17" i="12"/>
  <c r="G15" i="12"/>
  <c r="H15" i="12"/>
  <c r="H83" i="12" s="1"/>
  <c r="D15" i="12"/>
  <c r="D83" i="12" s="1"/>
  <c r="G83" i="12"/>
  <c r="F23" i="12" l="1"/>
  <c r="I23" i="12" s="1"/>
  <c r="F27" i="12"/>
  <c r="I27" i="12" s="1"/>
  <c r="F31" i="12"/>
  <c r="I31" i="12" s="1"/>
  <c r="F35" i="12"/>
  <c r="F39" i="12"/>
  <c r="I39" i="12" s="1"/>
  <c r="F43" i="12"/>
  <c r="I43" i="12" s="1"/>
  <c r="F47" i="12"/>
  <c r="I47" i="12" s="1"/>
  <c r="F51" i="12"/>
  <c r="F55" i="12"/>
  <c r="I55" i="12" s="1"/>
  <c r="F59" i="12"/>
  <c r="I59" i="12" s="1"/>
  <c r="F63" i="12"/>
  <c r="I63" i="12" s="1"/>
  <c r="F67" i="12"/>
  <c r="I35" i="12"/>
  <c r="I51" i="12"/>
  <c r="I67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19" i="12"/>
  <c r="D20" i="12"/>
  <c r="F20" i="12" s="1"/>
  <c r="I20" i="12" s="1"/>
  <c r="D21" i="12"/>
  <c r="F21" i="12" s="1"/>
  <c r="I21" i="12" s="1"/>
  <c r="D22" i="12"/>
  <c r="F22" i="12" s="1"/>
  <c r="I22" i="12" s="1"/>
  <c r="D23" i="12"/>
  <c r="D24" i="12"/>
  <c r="F24" i="12" s="1"/>
  <c r="I24" i="12" s="1"/>
  <c r="D25" i="12"/>
  <c r="F25" i="12" s="1"/>
  <c r="I25" i="12" s="1"/>
  <c r="D26" i="12"/>
  <c r="F26" i="12" s="1"/>
  <c r="I26" i="12" s="1"/>
  <c r="D27" i="12"/>
  <c r="D28" i="12"/>
  <c r="F28" i="12" s="1"/>
  <c r="I28" i="12" s="1"/>
  <c r="D29" i="12"/>
  <c r="F29" i="12" s="1"/>
  <c r="I29" i="12" s="1"/>
  <c r="D30" i="12"/>
  <c r="F30" i="12" s="1"/>
  <c r="I30" i="12" s="1"/>
  <c r="D31" i="12"/>
  <c r="D32" i="12"/>
  <c r="F32" i="12" s="1"/>
  <c r="I32" i="12" s="1"/>
  <c r="D33" i="12"/>
  <c r="F33" i="12" s="1"/>
  <c r="I33" i="12" s="1"/>
  <c r="D34" i="12"/>
  <c r="F34" i="12" s="1"/>
  <c r="I34" i="12" s="1"/>
  <c r="D35" i="12"/>
  <c r="D36" i="12"/>
  <c r="F36" i="12" s="1"/>
  <c r="I36" i="12" s="1"/>
  <c r="D37" i="12"/>
  <c r="F37" i="12" s="1"/>
  <c r="I37" i="12" s="1"/>
  <c r="D38" i="12"/>
  <c r="F38" i="12" s="1"/>
  <c r="I38" i="12" s="1"/>
  <c r="D39" i="12"/>
  <c r="D40" i="12"/>
  <c r="F40" i="12" s="1"/>
  <c r="I40" i="12" s="1"/>
  <c r="D41" i="12"/>
  <c r="F41" i="12" s="1"/>
  <c r="I41" i="12" s="1"/>
  <c r="D42" i="12"/>
  <c r="F42" i="12" s="1"/>
  <c r="I42" i="12" s="1"/>
  <c r="D43" i="12"/>
  <c r="D44" i="12"/>
  <c r="F44" i="12" s="1"/>
  <c r="I44" i="12" s="1"/>
  <c r="D45" i="12"/>
  <c r="F45" i="12" s="1"/>
  <c r="I45" i="12" s="1"/>
  <c r="D46" i="12"/>
  <c r="F46" i="12" s="1"/>
  <c r="I46" i="12" s="1"/>
  <c r="D47" i="12"/>
  <c r="D48" i="12"/>
  <c r="F48" i="12" s="1"/>
  <c r="I48" i="12" s="1"/>
  <c r="D49" i="12"/>
  <c r="F49" i="12" s="1"/>
  <c r="I49" i="12" s="1"/>
  <c r="D50" i="12"/>
  <c r="F50" i="12" s="1"/>
  <c r="I50" i="12" s="1"/>
  <c r="D51" i="12"/>
  <c r="D52" i="12"/>
  <c r="F52" i="12" s="1"/>
  <c r="I52" i="12" s="1"/>
  <c r="D53" i="12"/>
  <c r="F53" i="12" s="1"/>
  <c r="I53" i="12" s="1"/>
  <c r="D54" i="12"/>
  <c r="F54" i="12" s="1"/>
  <c r="I54" i="12" s="1"/>
  <c r="D55" i="12"/>
  <c r="D56" i="12"/>
  <c r="F56" i="12" s="1"/>
  <c r="I56" i="12" s="1"/>
  <c r="D57" i="12"/>
  <c r="F57" i="12" s="1"/>
  <c r="I57" i="12" s="1"/>
  <c r="D58" i="12"/>
  <c r="F58" i="12" s="1"/>
  <c r="I58" i="12" s="1"/>
  <c r="D59" i="12"/>
  <c r="D60" i="12"/>
  <c r="F60" i="12" s="1"/>
  <c r="I60" i="12" s="1"/>
  <c r="D61" i="12"/>
  <c r="F61" i="12" s="1"/>
  <c r="I61" i="12" s="1"/>
  <c r="D62" i="12"/>
  <c r="F62" i="12" s="1"/>
  <c r="I62" i="12" s="1"/>
  <c r="D63" i="12"/>
  <c r="D64" i="12"/>
  <c r="F64" i="12" s="1"/>
  <c r="I64" i="12" s="1"/>
  <c r="D65" i="12"/>
  <c r="F65" i="12" s="1"/>
  <c r="I65" i="12" s="1"/>
  <c r="D66" i="12"/>
  <c r="F66" i="12" s="1"/>
  <c r="I66" i="12" s="1"/>
  <c r="D67" i="12"/>
  <c r="D68" i="12"/>
  <c r="F68" i="12" s="1"/>
  <c r="I68" i="12" s="1"/>
  <c r="D69" i="12"/>
  <c r="F69" i="12" s="1"/>
  <c r="I69" i="12" s="1"/>
  <c r="D70" i="12"/>
  <c r="F70" i="12" s="1"/>
  <c r="I70" i="12" s="1"/>
  <c r="D19" i="12"/>
  <c r="F19" i="12" s="1"/>
  <c r="E72" i="12"/>
  <c r="F72" i="12"/>
  <c r="I72" i="12" s="1"/>
  <c r="G72" i="12"/>
  <c r="H72" i="12"/>
  <c r="I74" i="12"/>
  <c r="G66" i="10" l="1"/>
  <c r="G23" i="10"/>
  <c r="G24" i="10"/>
  <c r="G25" i="10"/>
  <c r="G26" i="10"/>
  <c r="G27" i="10"/>
  <c r="G28" i="10"/>
  <c r="G29" i="10"/>
  <c r="G30" i="10"/>
  <c r="G13" i="10"/>
  <c r="G14" i="10"/>
  <c r="G15" i="10"/>
  <c r="J14" i="10"/>
  <c r="J15" i="10"/>
  <c r="J16" i="10"/>
  <c r="J17" i="10"/>
  <c r="J18" i="10"/>
  <c r="J19" i="10"/>
  <c r="J13" i="10"/>
  <c r="G51" i="8"/>
  <c r="H51" i="8"/>
  <c r="I51" i="8"/>
  <c r="J51" i="8"/>
  <c r="K51" i="8"/>
  <c r="F51" i="8"/>
  <c r="K44" i="8"/>
  <c r="K17" i="8"/>
  <c r="K18" i="8"/>
  <c r="K19" i="8"/>
  <c r="K20" i="8"/>
  <c r="F64" i="6"/>
  <c r="G64" i="6"/>
  <c r="F63" i="6"/>
  <c r="G63" i="6"/>
  <c r="E64" i="6"/>
  <c r="E63" i="6"/>
  <c r="F62" i="6"/>
  <c r="G62" i="6"/>
  <c r="F61" i="6"/>
  <c r="G61" i="6"/>
  <c r="F31" i="6"/>
  <c r="G31" i="6"/>
  <c r="F27" i="6"/>
  <c r="G27" i="6"/>
  <c r="I23" i="3"/>
  <c r="J73" i="1" l="1"/>
  <c r="F40" i="1"/>
  <c r="E40" i="1"/>
  <c r="G65" i="10" l="1"/>
  <c r="G82" i="10"/>
  <c r="H82" i="10"/>
  <c r="I82" i="10"/>
  <c r="J82" i="10"/>
  <c r="F82" i="10"/>
  <c r="F53" i="10"/>
  <c r="H53" i="10"/>
  <c r="I53" i="10"/>
  <c r="E53" i="10"/>
  <c r="G63" i="10"/>
  <c r="G62" i="10"/>
  <c r="G61" i="10"/>
  <c r="G60" i="10"/>
  <c r="G59" i="10"/>
  <c r="G58" i="10"/>
  <c r="G57" i="10"/>
  <c r="G56" i="10"/>
  <c r="G55" i="10"/>
  <c r="G41" i="10"/>
  <c r="G40" i="10"/>
  <c r="G36" i="10"/>
  <c r="G32" i="10"/>
  <c r="G21" i="10"/>
  <c r="G17" i="10"/>
  <c r="G16" i="10"/>
  <c r="H12" i="10"/>
  <c r="G53" i="10" l="1"/>
  <c r="G14" i="16"/>
  <c r="E26" i="1"/>
  <c r="E18" i="1"/>
  <c r="E22" i="6" l="1"/>
  <c r="I28" i="1"/>
  <c r="I18" i="1"/>
  <c r="H20" i="10" l="1"/>
  <c r="I20" i="10"/>
  <c r="K33" i="8" l="1"/>
  <c r="H20" i="8"/>
  <c r="J20" i="8"/>
  <c r="I20" i="8"/>
  <c r="J28" i="1"/>
  <c r="K22" i="8" l="1"/>
  <c r="J60" i="10" l="1"/>
  <c r="J40" i="10"/>
  <c r="K16" i="8"/>
  <c r="I73" i="1" l="1"/>
  <c r="I31" i="10" l="1"/>
  <c r="H31" i="10"/>
  <c r="F13" i="6"/>
  <c r="I19" i="12" l="1"/>
  <c r="I12" i="10"/>
  <c r="H14" i="16" s="1"/>
  <c r="J56" i="10"/>
  <c r="F26" i="1" l="1"/>
  <c r="J55" i="10" l="1"/>
  <c r="E34" i="1" l="1"/>
  <c r="G22" i="6" l="1"/>
  <c r="F22" i="6"/>
  <c r="J69" i="1"/>
  <c r="G68" i="6" l="1"/>
  <c r="F68" i="6"/>
  <c r="J66" i="10"/>
  <c r="J65" i="10"/>
  <c r="J62" i="10"/>
  <c r="J61" i="10"/>
  <c r="J59" i="10"/>
  <c r="J58" i="10"/>
  <c r="J57" i="10"/>
  <c r="J41" i="10"/>
  <c r="J36" i="10"/>
  <c r="J32" i="10"/>
  <c r="J21" i="10"/>
  <c r="J53" i="10" l="1"/>
  <c r="J63" i="10"/>
  <c r="K110" i="22"/>
  <c r="K78" i="8" l="1"/>
  <c r="J61" i="14"/>
  <c r="J59" i="14"/>
  <c r="J81" i="10"/>
  <c r="J78" i="10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E62" i="6"/>
  <c r="G50" i="6"/>
  <c r="F50" i="6"/>
  <c r="E50" i="6"/>
  <c r="G46" i="6"/>
  <c r="F46" i="6"/>
  <c r="E46" i="6"/>
  <c r="E54" i="6" s="1"/>
  <c r="F67" i="1"/>
  <c r="E67" i="1"/>
  <c r="J79" i="1"/>
  <c r="J82" i="1" s="1"/>
  <c r="I79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F42" i="10"/>
  <c r="G42" i="10"/>
  <c r="H42" i="10"/>
  <c r="I42" i="10"/>
  <c r="K47" i="8" l="1"/>
  <c r="J47" i="8"/>
  <c r="I47" i="8"/>
  <c r="H47" i="8"/>
  <c r="F47" i="8"/>
  <c r="F47" i="1"/>
  <c r="J93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J36" i="14"/>
  <c r="I36" i="14"/>
  <c r="H36" i="14"/>
  <c r="G36" i="14"/>
  <c r="F36" i="14"/>
  <c r="E36" i="14"/>
  <c r="J26" i="14"/>
  <c r="I26" i="14"/>
  <c r="H26" i="14"/>
  <c r="G26" i="14"/>
  <c r="F26" i="14"/>
  <c r="E26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I11" i="10" s="1"/>
  <c r="G66" i="6" s="1"/>
  <c r="G70" i="6" s="1"/>
  <c r="G71" i="6" s="1"/>
  <c r="H64" i="10"/>
  <c r="H11" i="10" s="1"/>
  <c r="F66" i="6" s="1"/>
  <c r="F70" i="6" s="1"/>
  <c r="F71" i="6" s="1"/>
  <c r="G64" i="10"/>
  <c r="F64" i="10"/>
  <c r="E64" i="10"/>
  <c r="J42" i="10"/>
  <c r="E31" i="10"/>
  <c r="E20" i="10"/>
  <c r="H13" i="16"/>
  <c r="H40" i="16" s="1"/>
  <c r="E12" i="10"/>
  <c r="D14" i="16" s="1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51" i="1"/>
  <c r="J47" i="1"/>
  <c r="I47" i="1"/>
  <c r="F50" i="1"/>
  <c r="E50" i="1"/>
  <c r="E47" i="1"/>
  <c r="J40" i="1"/>
  <c r="I40" i="1"/>
  <c r="J36" i="1"/>
  <c r="I36" i="1"/>
  <c r="J32" i="1"/>
  <c r="I32" i="1"/>
  <c r="J18" i="1"/>
  <c r="F34" i="1"/>
  <c r="F18" i="1"/>
  <c r="K30" i="5" l="1"/>
  <c r="J64" i="10"/>
  <c r="E14" i="3"/>
  <c r="I14" i="3"/>
  <c r="I25" i="3" s="1"/>
  <c r="F14" i="3"/>
  <c r="F25" i="3" s="1"/>
  <c r="J14" i="3"/>
  <c r="J25" i="3" s="1"/>
  <c r="J30" i="5"/>
  <c r="D13" i="16"/>
  <c r="D40" i="16" s="1"/>
  <c r="G14" i="3"/>
  <c r="G25" i="3" s="1"/>
  <c r="K14" i="3"/>
  <c r="K25" i="3" s="1"/>
  <c r="G93" i="8"/>
  <c r="H93" i="8"/>
  <c r="L30" i="5"/>
  <c r="K93" i="8"/>
  <c r="E40" i="6"/>
  <c r="E11" i="10"/>
  <c r="E66" i="6" s="1"/>
  <c r="E71" i="6" s="1"/>
  <c r="G28" i="6"/>
  <c r="J55" i="1"/>
  <c r="J66" i="1" s="1"/>
  <c r="E23" i="3" s="1"/>
  <c r="F55" i="1"/>
  <c r="I55" i="1"/>
  <c r="I66" i="1" s="1"/>
  <c r="E55" i="1"/>
  <c r="G40" i="6" l="1"/>
  <c r="E68" i="1"/>
  <c r="J83" i="1"/>
  <c r="E25" i="3"/>
  <c r="F68" i="1"/>
  <c r="F28" i="6"/>
  <c r="I83" i="1"/>
  <c r="G13" i="16"/>
  <c r="G40" i="16" s="1"/>
  <c r="J29" i="10"/>
  <c r="J27" i="10"/>
  <c r="H85" i="1" l="1"/>
  <c r="F40" i="6"/>
  <c r="I18" i="14"/>
  <c r="I16" i="14" s="1"/>
  <c r="I101" i="14" s="1"/>
  <c r="E18" i="14"/>
  <c r="E16" i="14" s="1"/>
  <c r="E101" i="14" s="1"/>
  <c r="H18" i="14" l="1"/>
  <c r="H16" i="14" s="1"/>
  <c r="H101" i="14" s="1"/>
  <c r="I93" i="8" l="1"/>
  <c r="G19" i="10" l="1"/>
  <c r="F12" i="10"/>
  <c r="G18" i="10"/>
  <c r="J12" i="10" s="1"/>
  <c r="I14" i="16" s="1"/>
  <c r="E14" i="16" l="1"/>
  <c r="E13" i="16" s="1"/>
  <c r="E40" i="16" s="1"/>
  <c r="G12" i="10"/>
  <c r="F14" i="16" s="1"/>
  <c r="F13" i="16" l="1"/>
  <c r="F40" i="16" s="1"/>
  <c r="I13" i="16"/>
  <c r="I40" i="16" s="1"/>
  <c r="J23" i="10"/>
  <c r="J24" i="10"/>
  <c r="J25" i="10"/>
  <c r="J26" i="10"/>
  <c r="J28" i="10"/>
  <c r="F20" i="10"/>
  <c r="J30" i="10"/>
  <c r="G20" i="10"/>
  <c r="G33" i="10"/>
  <c r="J20" i="10" l="1"/>
  <c r="J33" i="10"/>
  <c r="G34" i="10"/>
  <c r="J34" i="10" s="1"/>
  <c r="G35" i="10"/>
  <c r="J35" i="10" s="1"/>
  <c r="G38" i="10"/>
  <c r="J38" i="10" l="1"/>
  <c r="G39" i="10"/>
  <c r="G31" i="10" s="1"/>
  <c r="G11" i="10" s="1"/>
  <c r="F31" i="10"/>
  <c r="F11" i="10" l="1"/>
  <c r="F18" i="14" s="1"/>
  <c r="F16" i="14" s="1"/>
  <c r="F101" i="14" s="1"/>
  <c r="J39" i="10"/>
  <c r="J31" i="10" s="1"/>
  <c r="J11" i="10" s="1"/>
  <c r="G18" i="14" l="1"/>
  <c r="G16" i="14" l="1"/>
  <c r="J18" i="14"/>
  <c r="G101" i="14" l="1"/>
  <c r="J16" i="14"/>
  <c r="J101" i="14" s="1"/>
</calcChain>
</file>

<file path=xl/sharedStrings.xml><?xml version="1.0" encoding="utf-8"?>
<sst xmlns="http://schemas.openxmlformats.org/spreadsheetml/2006/main" count="1105" uniqueCount="729">
  <si>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</si>
  <si>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</si>
  <si>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</si>
  <si>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</si>
  <si>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</si>
  <si>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</si>
  <si>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</si>
  <si>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</si>
  <si>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</si>
  <si>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</si>
  <si>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</si>
  <si>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</si>
  <si>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</si>
  <si>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</si>
  <si>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</si>
  <si>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</si>
  <si>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</si>
  <si>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</si>
  <si>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</si>
  <si>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</si>
  <si>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</si>
  <si>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</si>
  <si>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</si>
  <si>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</si>
  <si>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</si>
  <si>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</si>
  <si>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</si>
  <si>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</si>
  <si>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</si>
  <si>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</si>
  <si>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</si>
  <si>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</si>
  <si>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</si>
  <si>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</si>
  <si>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</si>
  <si>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</si>
  <si>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</si>
  <si>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</si>
  <si>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</si>
  <si>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</si>
  <si>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</si>
  <si>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</si>
  <si>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</si>
  <si>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</si>
  <si>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</si>
  <si>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</si>
  <si>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</si>
  <si>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</si>
  <si>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</si>
  <si>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</si>
  <si>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</si>
  <si>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</si>
  <si>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</si>
  <si>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</si>
  <si>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</si>
  <si>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</si>
  <si>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</si>
  <si>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</si>
  <si>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</si>
  <si>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</si>
  <si>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</si>
  <si>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</si>
  <si>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</si>
  <si>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</si>
  <si>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</si>
  <si>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</si>
  <si>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</si>
  <si>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</si>
  <si>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</si>
  <si>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</si>
  <si>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</si>
  <si>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</si>
  <si>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</si>
  <si>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</si>
  <si>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</si>
  <si>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</si>
  <si>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</si>
  <si>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</si>
  <si>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</si>
  <si>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</si>
  <si>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</si>
  <si>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</si>
  <si>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</si>
  <si>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</si>
  <si>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</si>
  <si>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</si>
  <si>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</si>
  <si>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</si>
  <si>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</si>
  <si>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</si>
  <si>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</si>
  <si>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</si>
  <si>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</si>
  <si>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</si>
  <si>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</si>
  <si>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</si>
  <si>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</si>
  <si>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</si>
  <si>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</si>
  <si>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</si>
  <si>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</si>
  <si>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</si>
  <si>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</si>
  <si>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</si>
  <si>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</si>
  <si>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</si>
  <si>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</si>
  <si>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</si>
  <si>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</si>
  <si>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</si>
  <si>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</si>
  <si>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</si>
  <si>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</si>
  <si>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</si>
  <si>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</si>
  <si>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</si>
  <si>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</si>
  <si>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</si>
  <si>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</si>
  <si>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</si>
  <si>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</si>
  <si>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</si>
  <si>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</si>
  <si>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</si>
  <si>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</si>
  <si>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</si>
  <si>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</si>
  <si>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</si>
  <si>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</si>
  <si>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</si>
  <si>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</si>
  <si>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</si>
  <si>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</si>
  <si>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</si>
  <si>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</si>
  <si>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</si>
  <si>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</si>
  <si>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</si>
  <si>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</si>
  <si>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</si>
  <si>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</si>
  <si>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</si>
  <si>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</si>
  <si>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</si>
  <si>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</si>
  <si>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</si>
  <si>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</si>
  <si>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</si>
  <si>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</si>
  <si>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</si>
  <si>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</si>
  <si>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</si>
  <si>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</si>
  <si>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</si>
  <si>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</si>
  <si>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</si>
  <si>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</si>
  <si>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</si>
  <si>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</si>
  <si>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</si>
  <si>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</si>
  <si>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</si>
  <si>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</si>
  <si>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</si>
  <si>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</si>
  <si>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</si>
  <si>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</si>
  <si>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</si>
  <si>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</si>
  <si>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</si>
  <si>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</si>
  <si>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</si>
  <si>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</si>
  <si>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</si>
  <si>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</si>
  <si>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</si>
  <si>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</si>
  <si>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</si>
  <si>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</si>
  <si>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</si>
  <si>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</si>
  <si>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</si>
  <si>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</si>
  <si>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</si>
  <si>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</si>
  <si>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</si>
  <si>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</si>
  <si>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</si>
  <si>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</si>
  <si>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</si>
  <si>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</si>
  <si>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</si>
  <si>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</si>
  <si>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</si>
  <si>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</si>
  <si>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</si>
  <si>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</si>
  <si>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</si>
  <si>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</si>
  <si>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</si>
  <si>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</si>
  <si>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</si>
  <si>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</si>
  <si>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</si>
  <si>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</si>
  <si>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</si>
  <si>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</si>
  <si>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</si>
  <si>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</si>
  <si>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</si>
  <si>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</si>
  <si>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</si>
  <si>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</si>
  <si>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</si>
  <si>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</si>
  <si>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</si>
  <si>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</si>
  <si>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</si>
  <si>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</si>
  <si>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</si>
  <si>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</si>
  <si>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</si>
  <si>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</si>
  <si>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</si>
  <si>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</si>
  <si>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</si>
  <si>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</si>
  <si>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</si>
  <si>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</si>
  <si>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</si>
  <si>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</si>
  <si>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</si>
  <si>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</si>
  <si>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</si>
  <si>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</si>
  <si>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</si>
  <si>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</si>
  <si>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</si>
  <si>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</si>
  <si>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</si>
  <si>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</si>
  <si>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</si>
  <si>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</si>
  <si>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</si>
  <si>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</si>
  <si>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</si>
  <si>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</si>
  <si>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</si>
  <si>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</si>
  <si>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</si>
  <si>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</si>
  <si>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</si>
  <si>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</si>
  <si>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</si>
  <si>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</si>
  <si>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</si>
  <si>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</si>
  <si>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</si>
  <si>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</si>
  <si>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</si>
  <si>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</si>
  <si>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</si>
  <si>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</si>
  <si>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</si>
  <si>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</si>
  <si>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</si>
  <si>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</si>
  <si>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</si>
  <si>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</si>
  <si>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</si>
  <si>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</si>
  <si>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</si>
  <si>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</si>
  <si>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</si>
  <si>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</si>
  <si>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</si>
  <si>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</si>
  <si>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</si>
  <si>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</si>
  <si>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</si>
  <si>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</si>
  <si>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</si>
  <si>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</si>
  <si>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</si>
  <si>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</si>
  <si>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</si>
  <si>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</si>
  <si>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</si>
  <si>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</si>
  <si>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</si>
  <si>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</si>
  <si>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</si>
  <si>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</si>
  <si>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</si>
  <si>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</si>
  <si>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</si>
  <si>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</si>
  <si>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</si>
  <si>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</si>
  <si>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</si>
  <si>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</si>
  <si>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</si>
  <si>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</si>
  <si>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</si>
  <si>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</si>
  <si>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</si>
  <si>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</si>
  <si>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</si>
  <si>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</si>
  <si>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</si>
  <si>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</si>
  <si>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</si>
  <si>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</si>
  <si>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</si>
  <si>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</si>
  <si>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</si>
  <si>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</si>
  <si>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</si>
  <si>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</si>
  <si>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</si>
  <si>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</si>
  <si>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</si>
  <si>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</si>
  <si>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</si>
  <si>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</si>
  <si>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</si>
  <si>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</si>
  <si>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</si>
  <si>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</si>
  <si>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</si>
  <si>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</si>
  <si>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</si>
  <si>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</si>
  <si>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</si>
  <si>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</si>
  <si>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</si>
  <si>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</si>
  <si>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</si>
  <si>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</si>
  <si>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</si>
  <si>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</si>
  <si>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</si>
  <si>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</si>
  <si>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</si>
  <si>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</si>
  <si>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</si>
  <si>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</si>
  <si>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</si>
  <si>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</si>
  <si>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</si>
  <si>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</si>
  <si>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</si>
  <si>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</si>
  <si>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</si>
  <si>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</si>
  <si>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</si>
  <si>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</si>
  <si>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</si>
  <si>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</si>
  <si>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</si>
  <si>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</si>
  <si>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</si>
  <si>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</si>
  <si>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</si>
  <si>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</si>
  <si>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</si>
  <si>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</si>
  <si>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</si>
  <si>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</si>
  <si>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</si>
  <si>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</si>
  <si>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</si>
  <si>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</si>
  <si>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</si>
  <si>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</si>
  <si>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</si>
  <si>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</si>
  <si>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</si>
  <si>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</si>
  <si>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</si>
  <si>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</si>
  <si>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</si>
  <si>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</si>
  <si>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</si>
  <si>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</si>
  <si>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</si>
  <si>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</si>
  <si>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</si>
  <si>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</si>
  <si>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</si>
  <si>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</si>
  <si>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</si>
  <si>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</si>
  <si>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</si>
  <si>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</si>
  <si>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</si>
  <si>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</si>
  <si>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</si>
  <si>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</si>
  <si>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</si>
  <si>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</si>
  <si>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</si>
  <si>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</si>
  <si>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</si>
  <si>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</si>
  <si>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</si>
  <si>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</si>
  <si>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</si>
  <si>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</si>
  <si>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</si>
  <si>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</si>
  <si>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</si>
  <si>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</si>
  <si>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</si>
  <si>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</si>
  <si>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</si>
  <si>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</si>
  <si>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</si>
  <si>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</si>
  <si>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</si>
  <si>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</si>
  <si>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</si>
  <si>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</si>
  <si>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</si>
  <si>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</si>
  <si>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</si>
  <si>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</si>
  <si>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</si>
  <si>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</si>
  <si>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</si>
  <si>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</si>
  <si>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</si>
  <si>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</si>
  <si>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</si>
  <si>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</si>
  <si>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</si>
  <si>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</si>
  <si>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</si>
  <si>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</si>
  <si>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</si>
  <si>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</si>
  <si>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</si>
  <si>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</si>
  <si>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</si>
  <si>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</si>
  <si>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</si>
  <si>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</si>
  <si>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</si>
  <si>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</si>
  <si>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</si>
  <si>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</si>
  <si>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</si>
  <si>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</si>
  <si>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</si>
  <si>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</si>
  <si>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</si>
  <si>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</si>
  <si>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</si>
  <si>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</si>
  <si>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</si>
  <si>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</si>
  <si>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</si>
  <si>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</si>
  <si>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</si>
  <si>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</si>
  <si>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</si>
  <si>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</si>
  <si>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</si>
  <si>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</si>
  <si>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</si>
  <si>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</si>
  <si>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</si>
  <si>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</si>
  <si>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</si>
  <si>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</si>
  <si>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</si>
  <si>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</si>
  <si>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</si>
  <si>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</si>
  <si>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</si>
  <si>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</si>
  <si>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</si>
  <si>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</si>
  <si>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</si>
  <si>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</si>
  <si>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</si>
  <si>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</si>
  <si>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</si>
  <si>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</si>
  <si>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</si>
  <si>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</si>
  <si>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</si>
  <si>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</si>
  <si>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</si>
  <si>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</si>
  <si>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</si>
  <si>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</si>
  <si>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</si>
  <si>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</si>
  <si>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</si>
  <si>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</si>
  <si>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</si>
  <si>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</si>
  <si>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</si>
  <si>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</si>
  <si>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</si>
  <si>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</si>
  <si>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</si>
  <si>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</si>
  <si>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</si>
  <si>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</si>
  <si>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</si>
  <si>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</si>
  <si>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</si>
  <si>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</si>
  <si>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</si>
  <si>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</si>
  <si>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</si>
  <si>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</si>
  <si>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</si>
  <si>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</si>
  <si>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</si>
  <si>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</si>
  <si>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</si>
  <si>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</si>
  <si>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</si>
  <si>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</si>
  <si>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</si>
  <si>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</si>
  <si>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</si>
  <si>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</si>
  <si>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</si>
  <si>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</si>
  <si>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</si>
  <si>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</si>
  <si>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</si>
  <si>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</si>
  <si>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</si>
  <si>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</si>
  <si>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</si>
  <si>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</si>
  <si>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</si>
  <si>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</si>
  <si>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</si>
  <si>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</si>
  <si>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</si>
  <si>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</si>
  <si>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</si>
  <si>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</si>
  <si>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</si>
  <si>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</si>
  <si>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</si>
  <si>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</si>
  <si>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</si>
  <si>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</si>
  <si>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</si>
  <si>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</si>
  <si>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</si>
  <si>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</si>
  <si>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</si>
  <si>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</si>
  <si>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</si>
  <si>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</si>
  <si>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</si>
  <si>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</si>
  <si>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</si>
  <si>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</si>
  <si>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</si>
  <si>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</si>
  <si>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</si>
  <si>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</si>
  <si>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</si>
  <si>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</si>
  <si>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</si>
  <si>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</si>
  <si>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</si>
  <si>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</si>
  <si>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</si>
  <si>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</si>
  <si>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</si>
  <si>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</si>
  <si>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</si>
  <si>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</si>
  <si>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</si>
  <si>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</si>
  <si>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</si>
  <si>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</si>
  <si>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</si>
  <si>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</si>
  <si>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</si>
  <si>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</si>
  <si>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</si>
  <si>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</si>
  <si>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</si>
  <si>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</si>
  <si>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</si>
  <si>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</si>
  <si>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</si>
  <si>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</si>
  <si>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</si>
  <si>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</si>
  <si>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</si>
  <si>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</si>
  <si>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</si>
  <si>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</si>
  <si>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</si>
  <si>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</si>
  <si>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</si>
  <si>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</si>
  <si>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</si>
  <si>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</si>
  <si>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</si>
  <si>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</si>
  <si>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</si>
  <si>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</si>
  <si>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</si>
  <si>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</si>
  <si>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</si>
  <si>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</si>
  <si>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</si>
  <si>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</si>
  <si>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</si>
  <si>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</si>
  <si>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</si>
  <si>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</si>
  <si>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</si>
  <si>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</si>
  <si>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</si>
  <si>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</si>
  <si>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</si>
  <si>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</si>
  <si>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</si>
  <si>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</si>
  <si>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</si>
  <si>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</si>
  <si>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</si>
  <si>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</si>
  <si>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</si>
  <si>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</si>
  <si>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</si>
  <si>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</si>
  <si>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</si>
  <si>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</si>
  <si>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</si>
  <si>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</si>
  <si>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</si>
  <si>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</si>
  <si>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</si>
  <si>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</si>
  <si>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</si>
  <si>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</si>
  <si>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</si>
  <si>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</si>
  <si>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</si>
  <si>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</si>
  <si>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</si>
  <si>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</si>
  <si>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</si>
  <si>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</si>
  <si>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</si>
  <si>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</si>
  <si>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si</t>
  </si>
  <si>
    <t>no</t>
  </si>
  <si>
    <t>no aplica</t>
  </si>
  <si>
    <t>Diciembre</t>
  </si>
  <si>
    <t>Pleno</t>
  </si>
  <si>
    <t>Centro Estatal de Justicia Alternativa</t>
  </si>
  <si>
    <t>Secretaría General de Acuerdos</t>
  </si>
  <si>
    <t>2018(d)</t>
  </si>
  <si>
    <t>A. Honorable Tribunal Superior de Justicial</t>
  </si>
  <si>
    <t>Del 1 de enero al 30 de septiembre de 2019 (b)</t>
  </si>
  <si>
    <t>Del 1 de enero al 30 de septiembre de 2017 (b)</t>
  </si>
  <si>
    <t>31 de marzo de 2020</t>
  </si>
  <si>
    <t>31 de diciembre de 2019</t>
  </si>
  <si>
    <t>Al 31 de marzo de 2020 y al 31 de diciembre de 2019 (b)</t>
  </si>
  <si>
    <t>Del 1 de enero  al 31 de marzo de 2020 (b)</t>
  </si>
  <si>
    <t>Del 1 de enero al 31 de marzo de 2020 (b)</t>
  </si>
  <si>
    <t>Del 1 de enero al  31 de marzo 2020 (b)</t>
  </si>
  <si>
    <t>Del 1 de enero al 31 de marzo de 2020 (b)</t>
  </si>
  <si>
    <t>Sala Penal y Esp en Admon de Justicia para adolescentes</t>
  </si>
  <si>
    <t>Ponencia 1 Sala Penal y Esp en Admon de Justicia para adolescentes</t>
  </si>
  <si>
    <t>Ponencia 2 Sala Penal y Esp en Admon de Justicia para adolescentes</t>
  </si>
  <si>
    <t>Ponencia 3 Sala Penal y Esp en Admon de Justicia para adolescentes</t>
  </si>
  <si>
    <t>Sala Oral Penal y Esp en Admon de Justicia para adolescentes</t>
  </si>
  <si>
    <t>Sala Civil y Familiar</t>
  </si>
  <si>
    <t>Ponencia 1 Sala Civil y Familiar</t>
  </si>
  <si>
    <t>Ponencia 2 Sala Civil y Familiar</t>
  </si>
  <si>
    <t>Ponencia 3 Sala Civil y Familiar</t>
  </si>
  <si>
    <t>Exhortos</t>
  </si>
  <si>
    <t>Servicio Periciales</t>
  </si>
  <si>
    <t>Juzgado Penal Guridi y Alcocer</t>
  </si>
  <si>
    <t>Juzgado Familiar Zaragoza</t>
  </si>
  <si>
    <t>Juzgado Penal Sanchez Piedras</t>
  </si>
  <si>
    <t>Juzgado de Control y Juicio Oral Esp en Justicia de adolescentes Sanchez Piedras</t>
  </si>
  <si>
    <t>Juzgado 3ro Familiar Cuauhtemoc</t>
  </si>
  <si>
    <t>Juzgado 3ro Ciivil y de Extinción de Dominio de Cuauhtemoc</t>
  </si>
  <si>
    <t>Juzgado 4to civil Cuauhtemoc</t>
  </si>
  <si>
    <t>Juzgado 1ro Civil Cuauhtemoc</t>
  </si>
  <si>
    <t>Juzgado 2do Civil Cuautemoc</t>
  </si>
  <si>
    <t>Juzgado 4to Familiar Cuauhtemoc</t>
  </si>
  <si>
    <t>Juzgado Mercantil y de Oralidad Mercantil Cuauhtemoc</t>
  </si>
  <si>
    <t>Juzgado Civil Juarez</t>
  </si>
  <si>
    <t>Juzgado Civil Familiar Morelos</t>
  </si>
  <si>
    <t>Juzgado Civil Familiar Ocampo</t>
  </si>
  <si>
    <t>Juzgado Civil Familiar Xicohtencatl</t>
  </si>
  <si>
    <t>Juzgado Civil Zaragoza</t>
  </si>
  <si>
    <t>Juzgado de Control y Juicio Oral Guridi y Alcocer</t>
  </si>
  <si>
    <t>Juzgado de Ejecucion Especializado en Medidas para Adolescentes Sanchez PIedras</t>
  </si>
  <si>
    <t>Juzgado 2do Familiar Cuauhtemoc</t>
  </si>
  <si>
    <t>Juzgado 1ro Familiar Cuauhtemoc</t>
  </si>
  <si>
    <t>Juzgado Familiar Juarez</t>
  </si>
  <si>
    <t>Oficialia de Partes comun Cuauhtemoc</t>
  </si>
  <si>
    <t>Juzgado 2do Oral y Mercantil</t>
  </si>
  <si>
    <t>Secretaría Ejecutiva del Consejo de la Judicatura</t>
  </si>
  <si>
    <t>Recursos Humanos</t>
  </si>
  <si>
    <t>Recursos Materiales</t>
  </si>
  <si>
    <t>Informatica</t>
  </si>
  <si>
    <t>Unidad de Transparencia y Proteccion de Datos Personales</t>
  </si>
  <si>
    <t>Tesoreria</t>
  </si>
  <si>
    <t>Contraloria</t>
  </si>
  <si>
    <t>Consejo de la Judicatura</t>
  </si>
  <si>
    <t>Presidencia</t>
  </si>
  <si>
    <t>Unidad de Igualdad de Genero</t>
  </si>
  <si>
    <t>Direccion de Informacion y Comunicación Social</t>
  </si>
  <si>
    <t>Direccion Juridica</t>
  </si>
  <si>
    <t>Modulo Medico</t>
  </si>
  <si>
    <t>Instituto de Capacitacion y de Investigacion Judicial</t>
  </si>
  <si>
    <t>Archivo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</si>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</sst>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vertical="center"/>
    </xf>
    <xf numFmtId="0" fontId="9" fillId="6" borderId="1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6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5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5" xfId="0" applyNumberFormat="1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4" fontId="9" fillId="3" borderId="8" xfId="0" applyNumberFormat="1" applyFont="1" applyFill="1" applyBorder="1" applyAlignment="1">
      <alignment vertical="center"/>
    </xf>
    <xf numFmtId="4" fontId="9" fillId="3" borderId="19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19" xfId="0" applyNumberFormat="1" applyFont="1" applyFill="1" applyBorder="1" applyAlignment="1">
      <alignment vertical="center"/>
    </xf>
    <xf numFmtId="4" fontId="1" fillId="3" borderId="19" xfId="0" applyNumberFormat="1" applyFont="1" applyFill="1" applyBorder="1"/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justify" vertical="center" wrapText="1"/>
    </xf>
    <xf numFmtId="4" fontId="4" fillId="3" borderId="21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8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4" fontId="9" fillId="3" borderId="21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4" fontId="9" fillId="3" borderId="19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7" borderId="21" xfId="0" applyFont="1" applyFill="1" applyBorder="1" applyAlignment="1">
      <alignment horizontal="justify" vertical="top" wrapText="1"/>
    </xf>
    <xf numFmtId="3" fontId="15" fillId="7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 wrapText="1"/>
    </xf>
    <xf numFmtId="0" fontId="20" fillId="8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8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8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1" fillId="3" borderId="28" xfId="0" applyNumberFormat="1" applyFont="1" applyFill="1" applyBorder="1" applyAlignment="1">
      <alignment horizontal="right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8" fillId="8" borderId="0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0" fillId="8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17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 wrapText="1"/>
    </xf>
    <xf numFmtId="0" fontId="20" fillId="8" borderId="22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8" borderId="2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21" xfId="0" applyNumberFormat="1" applyFont="1" applyFill="1" applyBorder="1" applyAlignment="1">
      <alignment horizontal="right" vertical="center"/>
    </xf>
    <xf numFmtId="4" fontId="4" fillId="2" borderId="28" xfId="0" applyNumberFormat="1" applyFont="1" applyFill="1" applyBorder="1" applyAlignment="1">
      <alignment horizontal="righ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20" fillId="8" borderId="25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20" fillId="8" borderId="38" xfId="0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15">
          <cell r="C15">
            <v>18778318.530000001</v>
          </cell>
          <cell r="F15">
            <v>2537589.73</v>
          </cell>
          <cell r="G15">
            <v>2507634.4500000002</v>
          </cell>
        </row>
        <row r="16">
          <cell r="C16">
            <v>2771239.64</v>
          </cell>
          <cell r="F16">
            <v>469012.42</v>
          </cell>
          <cell r="G16">
            <v>445332.27</v>
          </cell>
        </row>
        <row r="17">
          <cell r="C17">
            <v>5223878.68</v>
          </cell>
          <cell r="F17">
            <v>1001751.51</v>
          </cell>
          <cell r="G17">
            <v>968079.94</v>
          </cell>
        </row>
        <row r="18">
          <cell r="C18">
            <v>5798074.3499999996</v>
          </cell>
          <cell r="F18">
            <v>847195.1</v>
          </cell>
          <cell r="G18">
            <v>835240.79</v>
          </cell>
        </row>
        <row r="19">
          <cell r="C19">
            <v>4424514.8499999996</v>
          </cell>
          <cell r="F19">
            <v>707700.05</v>
          </cell>
          <cell r="G19">
            <v>695630.29</v>
          </cell>
        </row>
        <row r="20">
          <cell r="C20">
            <v>1968967.01</v>
          </cell>
          <cell r="F20">
            <v>305899.82</v>
          </cell>
          <cell r="G20">
            <v>302449.71999999997</v>
          </cell>
        </row>
        <row r="21">
          <cell r="C21">
            <v>1385881.6000000001</v>
          </cell>
          <cell r="F21">
            <v>170807.3</v>
          </cell>
          <cell r="G21">
            <v>168402.53</v>
          </cell>
        </row>
        <row r="22">
          <cell r="C22">
            <v>6743039.6600000001</v>
          </cell>
          <cell r="F22">
            <v>1069045.44</v>
          </cell>
          <cell r="G22">
            <v>1050299.45</v>
          </cell>
        </row>
        <row r="23">
          <cell r="C23">
            <v>7658568.7199999997</v>
          </cell>
          <cell r="F23">
            <v>1291679.69</v>
          </cell>
          <cell r="G23">
            <v>1241194.52</v>
          </cell>
        </row>
        <row r="24">
          <cell r="C24">
            <v>6295135.6600000001</v>
          </cell>
          <cell r="F24">
            <v>1043624.75</v>
          </cell>
          <cell r="G24">
            <v>1018962.87</v>
          </cell>
        </row>
        <row r="25">
          <cell r="C25">
            <v>5314521.41</v>
          </cell>
          <cell r="F25">
            <v>1134399.51</v>
          </cell>
          <cell r="G25">
            <v>1055971.5</v>
          </cell>
        </row>
        <row r="26">
          <cell r="C26">
            <v>1903328.86</v>
          </cell>
          <cell r="F26">
            <v>304095.96999999997</v>
          </cell>
          <cell r="G26">
            <v>302245.61</v>
          </cell>
        </row>
        <row r="27">
          <cell r="C27">
            <v>657460.14</v>
          </cell>
          <cell r="F27">
            <v>93433.83</v>
          </cell>
          <cell r="G27">
            <v>91583.47</v>
          </cell>
        </row>
        <row r="28">
          <cell r="C28">
            <v>10750718.01</v>
          </cell>
          <cell r="F28">
            <v>1811663.2</v>
          </cell>
          <cell r="G28">
            <v>1762493.4</v>
          </cell>
        </row>
        <row r="29">
          <cell r="C29">
            <v>7531285.4100000001</v>
          </cell>
          <cell r="F29">
            <v>1392806.78</v>
          </cell>
          <cell r="G29">
            <v>1333630.23</v>
          </cell>
        </row>
        <row r="30">
          <cell r="C30">
            <v>8317965.8399999999</v>
          </cell>
          <cell r="F30">
            <v>1478294.85</v>
          </cell>
          <cell r="G30">
            <v>1393564.48</v>
          </cell>
        </row>
        <row r="31">
          <cell r="C31">
            <v>8143605.5899999999</v>
          </cell>
          <cell r="F31">
            <v>1303096.29</v>
          </cell>
          <cell r="G31">
            <v>1267227.8899999999</v>
          </cell>
        </row>
        <row r="32">
          <cell r="C32">
            <v>12725306.359999999</v>
          </cell>
          <cell r="F32">
            <v>1986538.37</v>
          </cell>
          <cell r="G32">
            <v>1930450.77</v>
          </cell>
        </row>
        <row r="33">
          <cell r="C33">
            <v>7394830.4400000004</v>
          </cell>
          <cell r="F33">
            <v>1413239.55</v>
          </cell>
          <cell r="G33">
            <v>1357127.16</v>
          </cell>
        </row>
        <row r="34">
          <cell r="C34">
            <v>8439281.6099999994</v>
          </cell>
          <cell r="F34">
            <v>1708614.92</v>
          </cell>
          <cell r="G34">
            <v>1643347.26</v>
          </cell>
        </row>
        <row r="35">
          <cell r="C35">
            <v>8082205.0599999996</v>
          </cell>
          <cell r="F35">
            <v>1502108</v>
          </cell>
          <cell r="G35">
            <v>1435601.62</v>
          </cell>
        </row>
        <row r="36">
          <cell r="C36">
            <v>7540558.1200000001</v>
          </cell>
          <cell r="F36">
            <v>1382800.31</v>
          </cell>
          <cell r="G36">
            <v>1331814.94</v>
          </cell>
        </row>
        <row r="37">
          <cell r="C37">
            <v>8168465.4400000004</v>
          </cell>
          <cell r="F37">
            <v>1418496.57</v>
          </cell>
          <cell r="G37">
            <v>1362943.01</v>
          </cell>
        </row>
        <row r="38">
          <cell r="C38">
            <v>7196069.9199999999</v>
          </cell>
          <cell r="F38">
            <v>1340794.44</v>
          </cell>
          <cell r="G38">
            <v>1298448.26</v>
          </cell>
        </row>
        <row r="39">
          <cell r="C39">
            <v>9733194.0399999991</v>
          </cell>
          <cell r="F39">
            <v>1759218.02</v>
          </cell>
          <cell r="G39">
            <v>1686459.42</v>
          </cell>
        </row>
        <row r="40">
          <cell r="C40">
            <v>7910418.6399999997</v>
          </cell>
          <cell r="F40">
            <v>1113178.28</v>
          </cell>
          <cell r="G40">
            <v>1103662.3</v>
          </cell>
        </row>
        <row r="41">
          <cell r="C41">
            <v>6279299.8200000003</v>
          </cell>
          <cell r="F41">
            <v>1239196.45</v>
          </cell>
          <cell r="G41">
            <v>1223255.8</v>
          </cell>
        </row>
        <row r="42">
          <cell r="C42">
            <v>19347844.859999999</v>
          </cell>
          <cell r="F42">
            <v>5069870.71</v>
          </cell>
          <cell r="G42">
            <v>5036004.4800000004</v>
          </cell>
        </row>
        <row r="43">
          <cell r="C43">
            <v>7502277.4400000004</v>
          </cell>
          <cell r="F43">
            <v>1553801.26</v>
          </cell>
          <cell r="G43">
            <v>1497805.1</v>
          </cell>
        </row>
        <row r="44">
          <cell r="C44">
            <v>11128087.07</v>
          </cell>
          <cell r="F44">
            <v>1660574.93</v>
          </cell>
          <cell r="G44">
            <v>1577614.93</v>
          </cell>
        </row>
        <row r="45">
          <cell r="C45">
            <v>21257402.649999999</v>
          </cell>
          <cell r="F45">
            <v>2651877.2200000002</v>
          </cell>
          <cell r="G45">
            <v>2552315.02</v>
          </cell>
        </row>
        <row r="46">
          <cell r="C46">
            <v>4369089.22</v>
          </cell>
          <cell r="F46">
            <v>760846.11</v>
          </cell>
          <cell r="G46">
            <v>726520.52</v>
          </cell>
        </row>
        <row r="47">
          <cell r="C47">
            <v>8751864.3000000007</v>
          </cell>
          <cell r="F47">
            <v>1553139.99</v>
          </cell>
          <cell r="G47">
            <v>1493682.76</v>
          </cell>
        </row>
        <row r="48">
          <cell r="C48">
            <v>7052171.1299999999</v>
          </cell>
          <cell r="F48">
            <v>1267279.05</v>
          </cell>
          <cell r="G48">
            <v>1178794.19</v>
          </cell>
        </row>
        <row r="49">
          <cell r="C49">
            <v>5751813.8799999999</v>
          </cell>
          <cell r="F49">
            <v>975734.56</v>
          </cell>
          <cell r="G49">
            <v>933210.29</v>
          </cell>
        </row>
        <row r="50">
          <cell r="C50">
            <v>832733.84</v>
          </cell>
          <cell r="F50">
            <v>249063.49</v>
          </cell>
          <cell r="G50">
            <v>243793.67</v>
          </cell>
        </row>
        <row r="51">
          <cell r="C51">
            <v>8359936.0499999998</v>
          </cell>
          <cell r="F51">
            <v>124135.56</v>
          </cell>
          <cell r="G51">
            <v>122820.44</v>
          </cell>
        </row>
        <row r="52">
          <cell r="C52">
            <v>10551910.52</v>
          </cell>
          <cell r="F52">
            <v>1558347.88</v>
          </cell>
          <cell r="G52">
            <v>1497134.49</v>
          </cell>
        </row>
        <row r="53">
          <cell r="C53">
            <v>1257340.54</v>
          </cell>
          <cell r="F53">
            <v>249622.7</v>
          </cell>
          <cell r="G53">
            <v>238281.15</v>
          </cell>
        </row>
        <row r="54">
          <cell r="C54">
            <v>7628842.4699999997</v>
          </cell>
          <cell r="F54">
            <v>1419031.94</v>
          </cell>
          <cell r="G54">
            <v>1374226.35</v>
          </cell>
        </row>
        <row r="55">
          <cell r="C55">
            <v>2621060.73</v>
          </cell>
          <cell r="F55">
            <v>433851.73</v>
          </cell>
          <cell r="G55">
            <v>415858.65</v>
          </cell>
        </row>
        <row r="56">
          <cell r="C56">
            <v>2538858.8199999998</v>
          </cell>
          <cell r="F56">
            <v>461207.22</v>
          </cell>
          <cell r="G56">
            <v>447260.7</v>
          </cell>
        </row>
        <row r="57">
          <cell r="C57">
            <v>7669420.0599999996</v>
          </cell>
          <cell r="F57">
            <v>1378220.86</v>
          </cell>
          <cell r="G57">
            <v>1348722.52</v>
          </cell>
        </row>
        <row r="58">
          <cell r="C58">
            <v>6715984.3899999997</v>
          </cell>
          <cell r="F58">
            <v>1160469.44</v>
          </cell>
          <cell r="G58">
            <v>1117907.3</v>
          </cell>
        </row>
        <row r="59">
          <cell r="C59">
            <v>16245143.68</v>
          </cell>
          <cell r="F59">
            <v>4599931.34</v>
          </cell>
          <cell r="G59">
            <v>3668432.74</v>
          </cell>
        </row>
        <row r="60">
          <cell r="C60">
            <v>5427415.7199999997</v>
          </cell>
          <cell r="F60">
            <v>1437008.91</v>
          </cell>
          <cell r="G60">
            <v>1378751.62</v>
          </cell>
        </row>
        <row r="61">
          <cell r="C61">
            <v>1375964.57</v>
          </cell>
          <cell r="F61">
            <v>201315.18</v>
          </cell>
          <cell r="G61">
            <v>198403.62</v>
          </cell>
        </row>
        <row r="62">
          <cell r="C62">
            <v>1015888.46</v>
          </cell>
          <cell r="F62">
            <v>145486.13</v>
          </cell>
          <cell r="G62">
            <v>144143.5</v>
          </cell>
        </row>
        <row r="63">
          <cell r="C63">
            <v>2640937.7200000002</v>
          </cell>
          <cell r="F63">
            <v>426055.71</v>
          </cell>
          <cell r="G63">
            <v>416524.97</v>
          </cell>
        </row>
        <row r="64">
          <cell r="C64">
            <v>1388051.1</v>
          </cell>
          <cell r="F64">
            <v>235357.52</v>
          </cell>
          <cell r="G64">
            <v>223452.6</v>
          </cell>
        </row>
        <row r="65">
          <cell r="C65">
            <v>7645409</v>
          </cell>
          <cell r="F65">
            <v>920859.54</v>
          </cell>
          <cell r="G65">
            <v>892579.49</v>
          </cell>
        </row>
        <row r="66">
          <cell r="C66">
            <v>242308.76</v>
          </cell>
          <cell r="F66">
            <v>522949.76</v>
          </cell>
          <cell r="G66">
            <v>484857.2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85"/>
  <sheetViews>
    <sheetView zoomScale="130" zoomScaleNormal="130" workbookViewId="0">
      <selection activeCell="I66" sqref="I66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256"/>
      <c r="E7" s="256"/>
      <c r="F7" s="256"/>
      <c r="G7" s="256"/>
      <c r="H7" s="256"/>
      <c r="I7" s="256"/>
      <c r="J7" s="256"/>
    </row>
    <row r="8" spans="4:11" ht="3.75" customHeight="1" x14ac:dyDescent="0.25">
      <c r="D8" s="3"/>
    </row>
    <row r="9" spans="4:11" x14ac:dyDescent="0.25">
      <c r="D9" s="257" t="s">
        <v>656</v>
      </c>
      <c r="E9" s="257"/>
      <c r="F9" s="257"/>
      <c r="G9" s="257"/>
      <c r="H9" s="257"/>
      <c r="I9" s="257"/>
      <c r="J9" s="257"/>
      <c r="K9" t="s">
        <v>659</v>
      </c>
    </row>
    <row r="10" spans="4:11" ht="12.75" customHeight="1" x14ac:dyDescent="0.25">
      <c r="D10" s="257" t="s">
        <v>0</v>
      </c>
      <c r="E10" s="257"/>
      <c r="F10" s="257"/>
      <c r="G10" s="257"/>
      <c r="H10" s="257"/>
      <c r="I10" s="257"/>
      <c r="J10" s="257"/>
    </row>
    <row r="11" spans="4:11" x14ac:dyDescent="0.25">
      <c r="D11" s="257" t="s">
        <v>674</v>
      </c>
      <c r="E11" s="257"/>
      <c r="F11" s="257"/>
      <c r="G11" s="257"/>
      <c r="H11" s="257"/>
      <c r="I11" s="257"/>
      <c r="J11" s="257"/>
    </row>
    <row r="12" spans="4:11" ht="11.25" customHeight="1" x14ac:dyDescent="0.25">
      <c r="D12" s="258" t="s">
        <v>1</v>
      </c>
      <c r="E12" s="258"/>
      <c r="F12" s="258"/>
      <c r="G12" s="258"/>
      <c r="H12" s="258"/>
      <c r="I12" s="258"/>
      <c r="J12" s="258"/>
    </row>
    <row r="13" spans="4:11" ht="15" customHeight="1" x14ac:dyDescent="0.25">
      <c r="D13" s="260" t="s">
        <v>2</v>
      </c>
      <c r="E13" s="259" t="s">
        <v>672</v>
      </c>
      <c r="F13" s="259" t="s">
        <v>673</v>
      </c>
      <c r="G13" s="261"/>
      <c r="H13" s="260" t="s">
        <v>2</v>
      </c>
      <c r="I13" s="259" t="s">
        <v>672</v>
      </c>
      <c r="J13" s="259" t="s">
        <v>673</v>
      </c>
    </row>
    <row r="14" spans="4:11" x14ac:dyDescent="0.25">
      <c r="D14" s="260"/>
      <c r="E14" s="259"/>
      <c r="F14" s="259"/>
      <c r="G14" s="261"/>
      <c r="H14" s="260"/>
      <c r="I14" s="259"/>
      <c r="J14" s="259"/>
    </row>
    <row r="15" spans="4:11" ht="6" customHeight="1" x14ac:dyDescent="0.25">
      <c r="D15" s="260"/>
      <c r="E15" s="259"/>
      <c r="F15" s="259"/>
      <c r="G15" s="261"/>
      <c r="H15" s="260"/>
      <c r="I15" s="259"/>
      <c r="J15" s="259"/>
    </row>
    <row r="16" spans="4:11" ht="11.25" customHeight="1" x14ac:dyDescent="0.25">
      <c r="D16" s="110" t="s">
        <v>3</v>
      </c>
      <c r="E16" s="175"/>
      <c r="F16" s="176"/>
      <c r="G16" s="174"/>
      <c r="H16" s="180" t="s">
        <v>4</v>
      </c>
      <c r="I16" s="175"/>
      <c r="J16" s="176"/>
    </row>
    <row r="17" spans="2:13" ht="12.75" customHeight="1" x14ac:dyDescent="0.25">
      <c r="D17" s="110" t="s">
        <v>5</v>
      </c>
      <c r="E17" s="175"/>
      <c r="F17" s="176"/>
      <c r="G17" s="174"/>
      <c r="H17" s="180" t="s">
        <v>6</v>
      </c>
      <c r="I17" s="175"/>
      <c r="J17" s="176"/>
    </row>
    <row r="18" spans="2:13" ht="24.75" customHeight="1" x14ac:dyDescent="0.25">
      <c r="D18" s="111" t="s">
        <v>7</v>
      </c>
      <c r="E18" s="178">
        <f>SUM(E19:E25)</f>
        <v>88836612.829999998</v>
      </c>
      <c r="F18" s="178">
        <f>SUM(F19:F25)</f>
        <v>76153770.840000004</v>
      </c>
      <c r="G18" s="174"/>
      <c r="H18" s="181" t="s">
        <v>8</v>
      </c>
      <c r="I18" s="178">
        <f>SUM(I19:I27)</f>
        <v>15675963.380000001</v>
      </c>
      <c r="J18" s="178">
        <f>SUM(J19:J27)</f>
        <v>39564093.879999995</v>
      </c>
      <c r="K18" t="s">
        <v>659</v>
      </c>
      <c r="L18" s="122" t="s">
        <v>659</v>
      </c>
      <c r="M18" s="122"/>
    </row>
    <row r="19" spans="2:13" ht="13.5" customHeight="1" x14ac:dyDescent="0.25">
      <c r="D19" s="111" t="s">
        <v>9</v>
      </c>
      <c r="E19" s="177">
        <v>28000</v>
      </c>
      <c r="F19" s="177">
        <v>4000</v>
      </c>
      <c r="G19" s="174"/>
      <c r="H19" s="182" t="s">
        <v>10</v>
      </c>
      <c r="I19" s="184">
        <v>2598585.9700000002</v>
      </c>
      <c r="J19" s="184">
        <v>2059986.71</v>
      </c>
    </row>
    <row r="20" spans="2:13" x14ac:dyDescent="0.25">
      <c r="B20" s="122"/>
      <c r="D20" s="111" t="s">
        <v>11</v>
      </c>
      <c r="E20" s="177">
        <v>8567228.5500000007</v>
      </c>
      <c r="F20" s="177">
        <v>76149770.840000004</v>
      </c>
      <c r="G20" s="174"/>
      <c r="H20" s="182" t="s">
        <v>12</v>
      </c>
      <c r="I20" s="184">
        <v>1298256.3400000001</v>
      </c>
      <c r="J20" s="184">
        <v>2960657.97</v>
      </c>
    </row>
    <row r="21" spans="2:13" ht="12.75" customHeight="1" x14ac:dyDescent="0.25">
      <c r="D21" s="111" t="s">
        <v>13</v>
      </c>
      <c r="E21" s="177">
        <v>0</v>
      </c>
      <c r="F21" s="177">
        <v>0</v>
      </c>
      <c r="G21" s="174"/>
      <c r="H21" s="181" t="s">
        <v>14</v>
      </c>
      <c r="I21" s="184">
        <v>7221446.1500000004</v>
      </c>
      <c r="J21" s="184">
        <v>15041990.43</v>
      </c>
    </row>
    <row r="22" spans="2:13" ht="13.5" customHeight="1" x14ac:dyDescent="0.25">
      <c r="D22" s="111" t="s">
        <v>15</v>
      </c>
      <c r="E22" s="177">
        <v>80241384.280000001</v>
      </c>
      <c r="F22" s="177">
        <v>0</v>
      </c>
      <c r="G22" s="174"/>
      <c r="H22" s="181" t="s">
        <v>16</v>
      </c>
      <c r="I22" s="184">
        <v>0</v>
      </c>
      <c r="J22" s="184">
        <v>0</v>
      </c>
    </row>
    <row r="23" spans="2:13" ht="16.5" customHeight="1" x14ac:dyDescent="0.25">
      <c r="D23" s="111" t="s">
        <v>17</v>
      </c>
      <c r="E23" s="177">
        <v>0</v>
      </c>
      <c r="F23" s="177">
        <v>0</v>
      </c>
      <c r="G23" s="174"/>
      <c r="H23" s="181" t="s">
        <v>18</v>
      </c>
      <c r="I23" s="184">
        <v>0</v>
      </c>
      <c r="J23" s="184">
        <v>0</v>
      </c>
    </row>
    <row r="24" spans="2:13" ht="23.25" customHeight="1" x14ac:dyDescent="0.25">
      <c r="D24" s="111" t="s">
        <v>19</v>
      </c>
      <c r="E24" s="177">
        <v>0</v>
      </c>
      <c r="F24" s="177">
        <v>0</v>
      </c>
      <c r="G24" s="174"/>
      <c r="H24" s="181" t="s">
        <v>20</v>
      </c>
      <c r="I24" s="184">
        <v>0</v>
      </c>
      <c r="J24" s="184">
        <v>0</v>
      </c>
    </row>
    <row r="25" spans="2:13" ht="16.5" customHeight="1" x14ac:dyDescent="0.25">
      <c r="D25" s="111" t="s">
        <v>21</v>
      </c>
      <c r="E25" s="177">
        <v>0</v>
      </c>
      <c r="F25" s="177">
        <v>0</v>
      </c>
      <c r="G25" s="174"/>
      <c r="H25" s="181" t="s">
        <v>22</v>
      </c>
      <c r="I25" s="184">
        <v>4557674.92</v>
      </c>
      <c r="J25" s="184">
        <v>19501458.77</v>
      </c>
    </row>
    <row r="26" spans="2:13" ht="21" customHeight="1" x14ac:dyDescent="0.25">
      <c r="D26" s="111" t="s">
        <v>23</v>
      </c>
      <c r="E26" s="179">
        <f>SUM(E27:E33)</f>
        <v>10628390.07</v>
      </c>
      <c r="F26" s="179">
        <f>SUM(F27:F33)</f>
        <v>11366420.210000001</v>
      </c>
      <c r="G26" s="174"/>
      <c r="H26" s="181" t="s">
        <v>24</v>
      </c>
      <c r="I26" s="184">
        <v>0</v>
      </c>
      <c r="J26" s="185">
        <v>0</v>
      </c>
    </row>
    <row r="27" spans="2:13" x14ac:dyDescent="0.25">
      <c r="D27" s="111" t="s">
        <v>25</v>
      </c>
      <c r="E27" s="177">
        <v>0</v>
      </c>
      <c r="F27" s="178">
        <v>0</v>
      </c>
      <c r="G27" s="174"/>
      <c r="H27" s="181" t="s">
        <v>26</v>
      </c>
      <c r="I27" s="184">
        <v>0</v>
      </c>
      <c r="J27" s="184">
        <v>0</v>
      </c>
    </row>
    <row r="28" spans="2:13" ht="15" customHeight="1" x14ac:dyDescent="0.25">
      <c r="D28" s="111" t="s">
        <v>27</v>
      </c>
      <c r="E28" s="177">
        <v>666.78</v>
      </c>
      <c r="F28" s="178">
        <v>425.32</v>
      </c>
      <c r="G28" s="174"/>
      <c r="H28" s="181" t="s">
        <v>28</v>
      </c>
      <c r="I28" s="184">
        <f>+I29+I30+I31</f>
        <v>47059.93</v>
      </c>
      <c r="J28" s="184">
        <f>+J29+J30+J31</f>
        <v>32022.32</v>
      </c>
    </row>
    <row r="29" spans="2:13" ht="14.25" customHeight="1" x14ac:dyDescent="0.25">
      <c r="D29" s="111" t="s">
        <v>29</v>
      </c>
      <c r="E29" s="177">
        <v>528323.5</v>
      </c>
      <c r="F29" s="177">
        <v>542686.24</v>
      </c>
      <c r="G29" s="174"/>
      <c r="H29" s="181" t="s">
        <v>30</v>
      </c>
      <c r="I29" s="184">
        <v>0</v>
      </c>
      <c r="J29" s="184">
        <v>0</v>
      </c>
    </row>
    <row r="30" spans="2:13" ht="23.25" customHeight="1" x14ac:dyDescent="0.25">
      <c r="D30" s="111" t="s">
        <v>31</v>
      </c>
      <c r="E30" s="177">
        <v>0</v>
      </c>
      <c r="F30" s="178">
        <v>0</v>
      </c>
      <c r="G30" s="174"/>
      <c r="H30" s="181" t="s">
        <v>32</v>
      </c>
      <c r="I30" s="184">
        <v>0</v>
      </c>
      <c r="J30" s="184">
        <v>0</v>
      </c>
    </row>
    <row r="31" spans="2:13" ht="14.25" customHeight="1" x14ac:dyDescent="0.25">
      <c r="D31" s="111" t="s">
        <v>33</v>
      </c>
      <c r="E31" s="177">
        <v>0</v>
      </c>
      <c r="F31" s="178">
        <v>0</v>
      </c>
      <c r="G31" s="174"/>
      <c r="H31" s="181" t="s">
        <v>34</v>
      </c>
      <c r="I31" s="184">
        <v>47059.93</v>
      </c>
      <c r="J31" s="184">
        <v>32022.32</v>
      </c>
    </row>
    <row r="32" spans="2:13" ht="22.5" x14ac:dyDescent="0.25">
      <c r="B32" s="122"/>
      <c r="D32" s="111" t="s">
        <v>35</v>
      </c>
      <c r="E32" s="177">
        <v>5064.8999999999996</v>
      </c>
      <c r="F32" s="177">
        <v>5064.8999999999996</v>
      </c>
      <c r="G32" s="174"/>
      <c r="H32" s="181" t="s">
        <v>36</v>
      </c>
      <c r="I32" s="184">
        <f>SUM(I33:I34)</f>
        <v>0</v>
      </c>
      <c r="J32" s="178">
        <f>SUM(J33:J34)</f>
        <v>0</v>
      </c>
    </row>
    <row r="33" spans="2:12" ht="16.5" customHeight="1" x14ac:dyDescent="0.25">
      <c r="D33" s="111" t="s">
        <v>37</v>
      </c>
      <c r="E33" s="177">
        <v>10094334.890000001</v>
      </c>
      <c r="F33" s="178">
        <v>10818243.75</v>
      </c>
      <c r="G33" s="174"/>
      <c r="H33" s="181" t="s">
        <v>38</v>
      </c>
      <c r="I33" s="184">
        <v>0</v>
      </c>
      <c r="J33" s="178">
        <v>0</v>
      </c>
    </row>
    <row r="34" spans="2:12" ht="16.5" customHeight="1" x14ac:dyDescent="0.25">
      <c r="B34" s="122"/>
      <c r="D34" s="111" t="s">
        <v>39</v>
      </c>
      <c r="E34" s="177">
        <f>SUM(E35:E39)</f>
        <v>3921851.06</v>
      </c>
      <c r="F34" s="178">
        <f>SUM(F35:F39)</f>
        <v>8489977.5399999991</v>
      </c>
      <c r="G34" s="174"/>
      <c r="H34" s="181" t="s">
        <v>40</v>
      </c>
      <c r="I34" s="184">
        <v>0</v>
      </c>
      <c r="J34" s="178">
        <v>0</v>
      </c>
    </row>
    <row r="35" spans="2:12" ht="21" customHeight="1" x14ac:dyDescent="0.25">
      <c r="D35" s="111" t="s">
        <v>41</v>
      </c>
      <c r="E35" s="177">
        <v>893727.16</v>
      </c>
      <c r="F35" s="178">
        <v>1693293</v>
      </c>
      <c r="G35" s="174"/>
      <c r="H35" s="181" t="s">
        <v>42</v>
      </c>
      <c r="I35" s="184">
        <v>0</v>
      </c>
      <c r="J35" s="178">
        <v>0</v>
      </c>
    </row>
    <row r="36" spans="2:12" ht="25.5" customHeight="1" x14ac:dyDescent="0.25">
      <c r="D36" s="111" t="s">
        <v>43</v>
      </c>
      <c r="E36" s="177">
        <v>0</v>
      </c>
      <c r="F36" s="178">
        <v>0</v>
      </c>
      <c r="G36" s="174"/>
      <c r="H36" s="181" t="s">
        <v>44</v>
      </c>
      <c r="I36" s="184">
        <f>SUM(I37:I39)</f>
        <v>0</v>
      </c>
      <c r="J36" s="178">
        <f>SUM(J37:J39)</f>
        <v>0</v>
      </c>
      <c r="L36" s="122" t="s">
        <v>659</v>
      </c>
    </row>
    <row r="37" spans="2:12" ht="22.5" x14ac:dyDescent="0.25">
      <c r="B37" s="122"/>
      <c r="D37" s="111" t="s">
        <v>45</v>
      </c>
      <c r="E37" s="177">
        <v>0</v>
      </c>
      <c r="F37" s="178">
        <v>0</v>
      </c>
      <c r="G37" s="174"/>
      <c r="H37" s="181" t="s">
        <v>46</v>
      </c>
      <c r="I37" s="184">
        <v>0</v>
      </c>
      <c r="J37" s="178">
        <v>0</v>
      </c>
    </row>
    <row r="38" spans="2:12" ht="16.5" customHeight="1" x14ac:dyDescent="0.25">
      <c r="D38" s="111" t="s">
        <v>47</v>
      </c>
      <c r="E38" s="177">
        <v>3028123.9</v>
      </c>
      <c r="F38" s="178">
        <v>6796684.54</v>
      </c>
      <c r="G38" s="174"/>
      <c r="H38" s="181" t="s">
        <v>48</v>
      </c>
      <c r="I38" s="184">
        <v>0</v>
      </c>
      <c r="J38" s="178">
        <v>0</v>
      </c>
    </row>
    <row r="39" spans="2:12" ht="13.5" customHeight="1" x14ac:dyDescent="0.25">
      <c r="D39" s="111" t="s">
        <v>49</v>
      </c>
      <c r="E39" s="177">
        <v>0</v>
      </c>
      <c r="F39" s="177">
        <v>0</v>
      </c>
      <c r="G39" s="174"/>
      <c r="H39" s="181" t="s">
        <v>50</v>
      </c>
      <c r="I39" s="184">
        <v>0</v>
      </c>
      <c r="J39" s="178">
        <v>0</v>
      </c>
    </row>
    <row r="40" spans="2:12" ht="27.75" customHeight="1" x14ac:dyDescent="0.25">
      <c r="D40" s="111" t="s">
        <v>51</v>
      </c>
      <c r="E40" s="177">
        <f>SUM(E41:E45)</f>
        <v>0</v>
      </c>
      <c r="F40" s="177">
        <f>SUM(F41:F45)</f>
        <v>0</v>
      </c>
      <c r="G40" s="174"/>
      <c r="H40" s="181" t="s">
        <v>52</v>
      </c>
      <c r="I40" s="184">
        <f>SUM(I41:I46)</f>
        <v>50746465.600000001</v>
      </c>
      <c r="J40" s="178">
        <f>SUM(J41:J46)</f>
        <v>47292318.530000001</v>
      </c>
    </row>
    <row r="41" spans="2:12" x14ac:dyDescent="0.25">
      <c r="D41" s="111" t="s">
        <v>53</v>
      </c>
      <c r="E41" s="177">
        <v>0</v>
      </c>
      <c r="F41" s="178">
        <v>0</v>
      </c>
      <c r="G41" s="174"/>
      <c r="H41" s="181" t="s">
        <v>54</v>
      </c>
      <c r="I41" s="184">
        <v>50746465.600000001</v>
      </c>
      <c r="J41" s="184">
        <v>47292318.530000001</v>
      </c>
    </row>
    <row r="42" spans="2:12" ht="18.75" customHeight="1" x14ac:dyDescent="0.25">
      <c r="D42" s="111" t="s">
        <v>55</v>
      </c>
      <c r="E42" s="177">
        <v>0</v>
      </c>
      <c r="F42" s="178">
        <v>0</v>
      </c>
      <c r="G42" s="174"/>
      <c r="H42" s="181" t="s">
        <v>56</v>
      </c>
      <c r="I42" s="184">
        <v>0</v>
      </c>
      <c r="J42" s="178">
        <v>0</v>
      </c>
    </row>
    <row r="43" spans="2:12" ht="15" customHeight="1" x14ac:dyDescent="0.25">
      <c r="D43" s="111" t="s">
        <v>57</v>
      </c>
      <c r="E43" s="177">
        <v>0</v>
      </c>
      <c r="F43" s="178">
        <v>0</v>
      </c>
      <c r="G43" s="174"/>
      <c r="H43" s="181" t="s">
        <v>58</v>
      </c>
      <c r="I43" s="184">
        <v>0</v>
      </c>
      <c r="J43" s="178">
        <v>0</v>
      </c>
    </row>
    <row r="44" spans="2:12" ht="26.25" customHeight="1" x14ac:dyDescent="0.25">
      <c r="D44" s="111" t="s">
        <v>59</v>
      </c>
      <c r="E44" s="177">
        <v>0</v>
      </c>
      <c r="F44" s="178">
        <v>0</v>
      </c>
      <c r="G44" s="174"/>
      <c r="H44" s="181" t="s">
        <v>60</v>
      </c>
      <c r="I44" s="184">
        <v>0</v>
      </c>
      <c r="J44" s="178">
        <v>0</v>
      </c>
    </row>
    <row r="45" spans="2:12" ht="26.25" customHeight="1" x14ac:dyDescent="0.25">
      <c r="D45" s="111" t="s">
        <v>61</v>
      </c>
      <c r="E45" s="177">
        <v>0</v>
      </c>
      <c r="F45" s="178">
        <v>0</v>
      </c>
      <c r="G45" s="174"/>
      <c r="H45" s="181" t="s">
        <v>62</v>
      </c>
      <c r="I45" s="184">
        <v>0</v>
      </c>
      <c r="J45" s="178">
        <v>0</v>
      </c>
    </row>
    <row r="46" spans="2:12" ht="12" customHeight="1" x14ac:dyDescent="0.25">
      <c r="D46" s="111" t="s">
        <v>63</v>
      </c>
      <c r="E46" s="177">
        <v>0</v>
      </c>
      <c r="F46" s="178">
        <v>0</v>
      </c>
      <c r="G46" s="174"/>
      <c r="H46" s="181" t="s">
        <v>64</v>
      </c>
      <c r="I46" s="184">
        <v>0</v>
      </c>
      <c r="J46" s="178">
        <v>0</v>
      </c>
    </row>
    <row r="47" spans="2:12" ht="16.5" customHeight="1" x14ac:dyDescent="0.25">
      <c r="D47" s="111" t="s">
        <v>65</v>
      </c>
      <c r="E47" s="177">
        <f>+E48+E49</f>
        <v>0</v>
      </c>
      <c r="F47" s="179">
        <f>+F48+F49</f>
        <v>0</v>
      </c>
      <c r="G47" s="174"/>
      <c r="H47" s="181" t="s">
        <v>66</v>
      </c>
      <c r="I47" s="184">
        <f>+I48+I49+I50</f>
        <v>0</v>
      </c>
      <c r="J47" s="178">
        <f>+J48+J49+J50</f>
        <v>0</v>
      </c>
    </row>
    <row r="48" spans="2:12" ht="24.75" customHeight="1" x14ac:dyDescent="0.25">
      <c r="D48" s="111" t="s">
        <v>67</v>
      </c>
      <c r="E48" s="177">
        <v>0</v>
      </c>
      <c r="F48" s="178">
        <v>0</v>
      </c>
      <c r="G48" s="174"/>
      <c r="H48" s="181" t="s">
        <v>68</v>
      </c>
      <c r="I48" s="184">
        <v>0</v>
      </c>
      <c r="J48" s="178">
        <v>0</v>
      </c>
    </row>
    <row r="49" spans="2:10" x14ac:dyDescent="0.25">
      <c r="D49" s="111" t="s">
        <v>69</v>
      </c>
      <c r="E49" s="177">
        <v>0</v>
      </c>
      <c r="F49" s="178">
        <v>0</v>
      </c>
      <c r="G49" s="174"/>
      <c r="H49" s="181" t="s">
        <v>70</v>
      </c>
      <c r="I49" s="184">
        <v>0</v>
      </c>
      <c r="J49" s="178">
        <v>0</v>
      </c>
    </row>
    <row r="50" spans="2:10" x14ac:dyDescent="0.25">
      <c r="D50" s="111" t="s">
        <v>71</v>
      </c>
      <c r="E50" s="177">
        <f>+E51+E52+E53+E54</f>
        <v>0</v>
      </c>
      <c r="F50" s="178">
        <f>+F51+F52+F53+F54</f>
        <v>0</v>
      </c>
      <c r="G50" s="174"/>
      <c r="H50" s="181" t="s">
        <v>72</v>
      </c>
      <c r="I50" s="184">
        <v>0</v>
      </c>
      <c r="J50" s="178">
        <v>0</v>
      </c>
    </row>
    <row r="51" spans="2:10" ht="16.5" customHeight="1" x14ac:dyDescent="0.25">
      <c r="D51" s="111" t="s">
        <v>73</v>
      </c>
      <c r="E51" s="177">
        <v>0</v>
      </c>
      <c r="F51" s="178">
        <v>0</v>
      </c>
      <c r="G51" s="174"/>
      <c r="H51" s="181" t="s">
        <v>74</v>
      </c>
      <c r="I51" s="184">
        <v>0</v>
      </c>
      <c r="J51" s="178">
        <f>+J52+J53+J54</f>
        <v>0</v>
      </c>
    </row>
    <row r="52" spans="2:10" ht="16.5" customHeight="1" x14ac:dyDescent="0.25">
      <c r="D52" s="111" t="s">
        <v>75</v>
      </c>
      <c r="E52" s="177">
        <v>0</v>
      </c>
      <c r="F52" s="178">
        <v>0</v>
      </c>
      <c r="G52" s="174"/>
      <c r="H52" s="181" t="s">
        <v>76</v>
      </c>
      <c r="I52" s="184">
        <v>0</v>
      </c>
      <c r="J52" s="178">
        <v>0</v>
      </c>
    </row>
    <row r="53" spans="2:10" ht="26.25" customHeight="1" x14ac:dyDescent="0.25">
      <c r="D53" s="111" t="s">
        <v>77</v>
      </c>
      <c r="E53" s="177">
        <v>0</v>
      </c>
      <c r="F53" s="178">
        <v>0</v>
      </c>
      <c r="G53" s="174"/>
      <c r="H53" s="181" t="s">
        <v>78</v>
      </c>
      <c r="I53" s="184">
        <v>0</v>
      </c>
      <c r="J53" s="178">
        <v>0</v>
      </c>
    </row>
    <row r="54" spans="2:10" x14ac:dyDescent="0.25">
      <c r="D54" s="111" t="s">
        <v>79</v>
      </c>
      <c r="E54" s="177">
        <v>0</v>
      </c>
      <c r="F54" s="178">
        <v>0</v>
      </c>
      <c r="G54" s="174"/>
      <c r="H54" s="181" t="s">
        <v>80</v>
      </c>
      <c r="I54" s="184">
        <v>0</v>
      </c>
      <c r="J54" s="178">
        <v>0</v>
      </c>
    </row>
    <row r="55" spans="2:10" ht="27" customHeight="1" x14ac:dyDescent="0.25">
      <c r="D55" s="110" t="s">
        <v>81</v>
      </c>
      <c r="E55" s="177">
        <f>+E50+E47+E40+E34+E26+E18</f>
        <v>103386853.95999999</v>
      </c>
      <c r="F55" s="121">
        <f>+F50+F47+F40+F34+F26+F18</f>
        <v>96010168.590000004</v>
      </c>
      <c r="G55" s="174"/>
      <c r="H55" s="180" t="s">
        <v>82</v>
      </c>
      <c r="I55" s="184">
        <f>+I51+I47+I40+I36+I32+I28+I18</f>
        <v>66469488.910000004</v>
      </c>
      <c r="J55" s="178">
        <f>+J51+J47+J40+J36+J32+J28+J18</f>
        <v>86888434.729999989</v>
      </c>
    </row>
    <row r="56" spans="2:10" ht="5.25" customHeight="1" x14ac:dyDescent="0.25">
      <c r="D56" s="111"/>
      <c r="E56" s="121"/>
      <c r="F56" s="121"/>
      <c r="G56" s="121"/>
      <c r="H56" s="181"/>
      <c r="I56" s="186"/>
      <c r="J56" s="187"/>
    </row>
    <row r="57" spans="2:10" x14ac:dyDescent="0.25">
      <c r="B57" s="122"/>
      <c r="D57" s="190" t="s">
        <v>83</v>
      </c>
      <c r="E57" s="177"/>
      <c r="F57" s="179"/>
      <c r="G57" s="44"/>
      <c r="H57" s="189" t="s">
        <v>84</v>
      </c>
      <c r="I57" s="114"/>
      <c r="J57" s="114"/>
    </row>
    <row r="58" spans="2:10" x14ac:dyDescent="0.25">
      <c r="D58" s="111" t="s">
        <v>85</v>
      </c>
      <c r="E58" s="121">
        <v>0</v>
      </c>
      <c r="F58" s="121">
        <v>0</v>
      </c>
      <c r="G58" s="44"/>
      <c r="H58" s="181" t="s">
        <v>86</v>
      </c>
      <c r="I58" s="123">
        <v>0</v>
      </c>
      <c r="J58" s="123">
        <v>0</v>
      </c>
    </row>
    <row r="59" spans="2:10" ht="11.25" customHeight="1" x14ac:dyDescent="0.25">
      <c r="D59" s="111" t="s">
        <v>87</v>
      </c>
      <c r="E59" s="121">
        <v>0</v>
      </c>
      <c r="F59" s="121">
        <v>0</v>
      </c>
      <c r="G59" s="44"/>
      <c r="H59" s="181" t="s">
        <v>88</v>
      </c>
      <c r="I59" s="123">
        <v>10059657.560000001</v>
      </c>
      <c r="J59" s="123">
        <v>10059657.560000001</v>
      </c>
    </row>
    <row r="60" spans="2:10" ht="17.25" customHeight="1" x14ac:dyDescent="0.25">
      <c r="D60" s="111" t="s">
        <v>89</v>
      </c>
      <c r="E60" s="123">
        <v>23713351.109999999</v>
      </c>
      <c r="F60" s="123">
        <v>19651508.260000002</v>
      </c>
      <c r="G60" s="44"/>
      <c r="H60" s="181" t="s">
        <v>90</v>
      </c>
      <c r="I60" s="123">
        <v>0</v>
      </c>
      <c r="J60" s="123">
        <v>0</v>
      </c>
    </row>
    <row r="61" spans="2:10" ht="12" customHeight="1" x14ac:dyDescent="0.25">
      <c r="D61" s="111" t="s">
        <v>91</v>
      </c>
      <c r="E61" s="123">
        <v>32961102.829999998</v>
      </c>
      <c r="F61" s="123">
        <v>32543858.399999999</v>
      </c>
      <c r="G61" s="44"/>
      <c r="H61" s="181" t="s">
        <v>92</v>
      </c>
      <c r="I61" s="123">
        <v>0</v>
      </c>
      <c r="J61" s="123">
        <v>0</v>
      </c>
    </row>
    <row r="62" spans="2:10" ht="22.5" x14ac:dyDescent="0.25">
      <c r="D62" s="111" t="s">
        <v>93</v>
      </c>
      <c r="E62" s="123">
        <v>1248533.9099999999</v>
      </c>
      <c r="F62" s="123">
        <v>1248533.9099999999</v>
      </c>
      <c r="G62" s="44"/>
      <c r="H62" s="181" t="s">
        <v>94</v>
      </c>
      <c r="I62" s="123">
        <v>0</v>
      </c>
      <c r="J62" s="123">
        <v>0</v>
      </c>
    </row>
    <row r="63" spans="2:10" ht="17.25" customHeight="1" x14ac:dyDescent="0.25">
      <c r="D63" s="111" t="s">
        <v>95</v>
      </c>
      <c r="E63" s="123">
        <v>0</v>
      </c>
      <c r="F63" s="123">
        <v>0</v>
      </c>
      <c r="G63" s="44"/>
      <c r="H63" s="181" t="s">
        <v>96</v>
      </c>
      <c r="I63" s="123">
        <v>0</v>
      </c>
      <c r="J63" s="123">
        <v>0</v>
      </c>
    </row>
    <row r="64" spans="2:10" ht="13.5" customHeight="1" x14ac:dyDescent="0.25">
      <c r="D64" s="111" t="s">
        <v>97</v>
      </c>
      <c r="E64" s="123">
        <v>0</v>
      </c>
      <c r="F64" s="123">
        <v>0</v>
      </c>
      <c r="G64" s="44"/>
      <c r="H64" s="181"/>
      <c r="I64" s="113"/>
      <c r="J64" s="113"/>
    </row>
    <row r="65" spans="4:10" ht="18" customHeight="1" x14ac:dyDescent="0.25">
      <c r="D65" s="111" t="s">
        <v>98</v>
      </c>
      <c r="E65" s="123">
        <v>0</v>
      </c>
      <c r="F65" s="123">
        <v>0</v>
      </c>
      <c r="G65" s="44"/>
      <c r="H65" s="181" t="s">
        <v>99</v>
      </c>
      <c r="I65" s="123">
        <f>SUM(I58:I63)</f>
        <v>10059657.560000001</v>
      </c>
      <c r="J65" s="123">
        <f>SUM(J58:J63)</f>
        <v>10059657.560000001</v>
      </c>
    </row>
    <row r="66" spans="4:10" x14ac:dyDescent="0.25">
      <c r="D66" s="111" t="s">
        <v>100</v>
      </c>
      <c r="E66" s="123">
        <v>0</v>
      </c>
      <c r="F66" s="123">
        <v>0</v>
      </c>
      <c r="G66" s="44"/>
      <c r="H66" s="181" t="s">
        <v>101</v>
      </c>
      <c r="I66" s="123">
        <f>+I55+I65</f>
        <v>76529146.469999999</v>
      </c>
      <c r="J66" s="123">
        <f>+J55+J65</f>
        <v>96948092.289999992</v>
      </c>
    </row>
    <row r="67" spans="4:10" ht="17.25" customHeight="1" x14ac:dyDescent="0.25">
      <c r="D67" s="111" t="s">
        <v>102</v>
      </c>
      <c r="E67" s="123">
        <f>SUM(E58:E66)</f>
        <v>57922987.849999994</v>
      </c>
      <c r="F67" s="123">
        <f>SUM(F58:F66)</f>
        <v>53443900.569999993</v>
      </c>
      <c r="G67" s="44"/>
      <c r="H67" s="181"/>
      <c r="I67" s="123"/>
      <c r="J67" s="123"/>
    </row>
    <row r="68" spans="4:10" x14ac:dyDescent="0.25">
      <c r="D68" s="111" t="s">
        <v>104</v>
      </c>
      <c r="E68" s="123">
        <f>+E55+E67</f>
        <v>161309841.81</v>
      </c>
      <c r="F68" s="123">
        <f>+F55+F67</f>
        <v>149454069.16</v>
      </c>
      <c r="G68" s="44"/>
      <c r="H68" s="189" t="s">
        <v>103</v>
      </c>
      <c r="I68" s="123"/>
      <c r="J68" s="123"/>
    </row>
    <row r="69" spans="4:10" ht="14.25" customHeight="1" x14ac:dyDescent="0.25">
      <c r="D69" s="111"/>
      <c r="E69" s="124"/>
      <c r="F69" s="124"/>
      <c r="G69" s="44"/>
      <c r="H69" s="181" t="s">
        <v>105</v>
      </c>
      <c r="I69" s="123">
        <f>+I70+I71+I72</f>
        <v>28418433.02</v>
      </c>
      <c r="J69" s="123">
        <f>+J70+J71+J72</f>
        <v>26299376.489999998</v>
      </c>
    </row>
    <row r="70" spans="4:10" ht="13.5" customHeight="1" x14ac:dyDescent="0.25">
      <c r="D70" s="111"/>
      <c r="E70" s="201"/>
      <c r="F70" s="201"/>
      <c r="G70" s="44"/>
      <c r="H70" s="181" t="s">
        <v>106</v>
      </c>
      <c r="I70" s="123">
        <v>0</v>
      </c>
      <c r="J70" s="123">
        <v>0</v>
      </c>
    </row>
    <row r="71" spans="4:10" x14ac:dyDescent="0.25">
      <c r="D71" s="111"/>
      <c r="E71" s="111"/>
      <c r="F71" s="111"/>
      <c r="G71" s="44"/>
      <c r="H71" s="181" t="s">
        <v>107</v>
      </c>
      <c r="I71" s="123">
        <v>42148.99</v>
      </c>
      <c r="J71" s="123">
        <v>42148.99</v>
      </c>
    </row>
    <row r="72" spans="4:10" x14ac:dyDescent="0.25">
      <c r="D72" s="111"/>
      <c r="E72" s="111"/>
      <c r="F72" s="111"/>
      <c r="G72" s="44"/>
      <c r="H72" s="181" t="s">
        <v>108</v>
      </c>
      <c r="I72" s="123">
        <v>28376284.030000001</v>
      </c>
      <c r="J72" s="123">
        <v>26257227.5</v>
      </c>
    </row>
    <row r="73" spans="4:10" ht="16.5" customHeight="1" x14ac:dyDescent="0.25">
      <c r="D73" s="111"/>
      <c r="E73" s="111"/>
      <c r="F73" s="111"/>
      <c r="G73" s="44"/>
      <c r="H73" s="181" t="s">
        <v>109</v>
      </c>
      <c r="I73" s="123">
        <f>+I74+I75+I78</f>
        <v>56362262.32</v>
      </c>
      <c r="J73" s="123">
        <f>+J74+J75+J78</f>
        <v>26206600.379999999</v>
      </c>
    </row>
    <row r="74" spans="4:10" x14ac:dyDescent="0.25">
      <c r="D74" s="111"/>
      <c r="E74" s="111"/>
      <c r="F74" s="111"/>
      <c r="G74" s="44"/>
      <c r="H74" s="181" t="s">
        <v>110</v>
      </c>
      <c r="I74" s="123">
        <v>32274718.949999999</v>
      </c>
      <c r="J74" s="123">
        <v>44079934.579999998</v>
      </c>
    </row>
    <row r="75" spans="4:10" x14ac:dyDescent="0.25">
      <c r="D75" s="111"/>
      <c r="E75" s="111"/>
      <c r="F75" s="111"/>
      <c r="G75" s="44"/>
      <c r="H75" s="181" t="s">
        <v>111</v>
      </c>
      <c r="I75" s="123">
        <v>24087543.850000001</v>
      </c>
      <c r="J75" s="123">
        <v>-17873334.199999999</v>
      </c>
    </row>
    <row r="76" spans="4:10" x14ac:dyDescent="0.25">
      <c r="D76" s="111"/>
      <c r="E76" s="111"/>
      <c r="F76" s="111"/>
      <c r="G76" s="44"/>
      <c r="H76" s="181" t="s">
        <v>112</v>
      </c>
      <c r="I76" s="123">
        <v>0</v>
      </c>
      <c r="J76" s="123">
        <v>0</v>
      </c>
    </row>
    <row r="77" spans="4:10" x14ac:dyDescent="0.25">
      <c r="D77" s="111"/>
      <c r="E77" s="111"/>
      <c r="F77" s="111"/>
      <c r="G77" s="44"/>
      <c r="H77" s="181" t="s">
        <v>113</v>
      </c>
      <c r="I77" s="123">
        <v>0</v>
      </c>
      <c r="J77" s="123">
        <v>0</v>
      </c>
    </row>
    <row r="78" spans="4:10" ht="14.25" customHeight="1" x14ac:dyDescent="0.25">
      <c r="D78" s="111"/>
      <c r="E78" s="111"/>
      <c r="F78" s="111"/>
      <c r="G78" s="44"/>
      <c r="H78" s="181" t="s">
        <v>114</v>
      </c>
      <c r="I78" s="123">
        <v>-0.48</v>
      </c>
      <c r="J78" s="123">
        <v>0</v>
      </c>
    </row>
    <row r="79" spans="4:10" ht="22.5" x14ac:dyDescent="0.25">
      <c r="D79" s="111"/>
      <c r="E79" s="111"/>
      <c r="F79" s="111"/>
      <c r="G79" s="44"/>
      <c r="H79" s="181" t="s">
        <v>115</v>
      </c>
      <c r="I79" s="123">
        <f>+I80+I81</f>
        <v>0</v>
      </c>
      <c r="J79" s="123">
        <f>+J80+J81</f>
        <v>0</v>
      </c>
    </row>
    <row r="80" spans="4:10" x14ac:dyDescent="0.25">
      <c r="D80" s="111"/>
      <c r="E80" s="111"/>
      <c r="F80" s="111"/>
      <c r="G80" s="44"/>
      <c r="H80" s="181" t="s">
        <v>116</v>
      </c>
      <c r="I80" s="123">
        <v>0</v>
      </c>
      <c r="J80" s="123">
        <v>0</v>
      </c>
    </row>
    <row r="81" spans="4:10" x14ac:dyDescent="0.25">
      <c r="D81" s="111"/>
      <c r="E81" s="111"/>
      <c r="F81" s="111"/>
      <c r="G81" s="44"/>
      <c r="H81" s="181" t="s">
        <v>117</v>
      </c>
      <c r="I81" s="123">
        <v>0</v>
      </c>
      <c r="J81" s="123">
        <v>0</v>
      </c>
    </row>
    <row r="82" spans="4:10" ht="16.5" customHeight="1" x14ac:dyDescent="0.25">
      <c r="D82" s="111"/>
      <c r="E82" s="111"/>
      <c r="F82" s="111"/>
      <c r="G82" s="44"/>
      <c r="H82" s="181" t="s">
        <v>118</v>
      </c>
      <c r="I82" s="123">
        <f>+I69+I73+I79</f>
        <v>84780695.340000004</v>
      </c>
      <c r="J82" s="123">
        <f>+J69+J73+J79</f>
        <v>52505976.869999997</v>
      </c>
    </row>
    <row r="83" spans="4:10" ht="12.75" customHeight="1" x14ac:dyDescent="0.25">
      <c r="D83" s="112"/>
      <c r="E83" s="112"/>
      <c r="F83" s="112"/>
      <c r="G83" s="109"/>
      <c r="H83" s="183" t="s">
        <v>119</v>
      </c>
      <c r="I83" s="188">
        <f>+I66+I82</f>
        <v>161309841.81</v>
      </c>
      <c r="J83" s="188">
        <f>+J82+J66</f>
        <v>149454069.16</v>
      </c>
    </row>
    <row r="85" spans="4:10" x14ac:dyDescent="0.25">
      <c r="H85" s="248">
        <f>+F68-J83</f>
        <v>0</v>
      </c>
      <c r="I85" s="122"/>
    </row>
  </sheetData>
  <mergeCells count="12">
    <mergeCell ref="J13:J15"/>
    <mergeCell ref="F13:F15"/>
    <mergeCell ref="D13:D15"/>
    <mergeCell ref="E13:E15"/>
    <mergeCell ref="G13:G15"/>
    <mergeCell ref="H13:H15"/>
    <mergeCell ref="I13:I15"/>
    <mergeCell ref="D7:J7"/>
    <mergeCell ref="D9:J9"/>
    <mergeCell ref="D10:J10"/>
    <mergeCell ref="D11:J11"/>
    <mergeCell ref="D12:J12"/>
  </mergeCells>
  <printOptions horizontalCentered="1"/>
  <pageMargins left="0.51181102362204722" right="0.31496062992125984" top="0.35433070866141736" bottom="0.35433070866141736" header="0.31496062992125984" footer="0.31496062992125984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7" t="s">
        <v>526</v>
      </c>
    </row>
    <row r="7" spans="4:14" x14ac:dyDescent="0.25">
      <c r="D7" s="106" t="s">
        <v>527</v>
      </c>
    </row>
    <row r="8" spans="4:14" x14ac:dyDescent="0.25">
      <c r="D8" s="106" t="s">
        <v>528</v>
      </c>
    </row>
    <row r="9" spans="4:14" x14ac:dyDescent="0.25">
      <c r="D9" s="404"/>
      <c r="E9" s="405"/>
      <c r="F9" s="405"/>
      <c r="G9" s="405"/>
      <c r="H9" s="405"/>
      <c r="I9" s="405"/>
      <c r="J9" s="405"/>
      <c r="K9" s="405"/>
      <c r="L9" s="405"/>
      <c r="M9" s="405"/>
      <c r="N9" s="406"/>
    </row>
    <row r="10" spans="4:14" x14ac:dyDescent="0.25">
      <c r="D10" s="350" t="s">
        <v>656</v>
      </c>
      <c r="E10" s="348"/>
      <c r="F10" s="348"/>
      <c r="G10" s="348"/>
      <c r="H10" s="348"/>
      <c r="I10" s="348"/>
      <c r="J10" s="348"/>
      <c r="K10" s="348"/>
      <c r="L10" s="348"/>
      <c r="M10" s="348"/>
      <c r="N10" s="351"/>
    </row>
    <row r="11" spans="4:14" x14ac:dyDescent="0.25">
      <c r="D11" s="350" t="s">
        <v>529</v>
      </c>
      <c r="E11" s="348"/>
      <c r="F11" s="348"/>
      <c r="G11" s="348"/>
      <c r="H11" s="348"/>
      <c r="I11" s="348"/>
      <c r="J11" s="348"/>
      <c r="K11" s="348"/>
      <c r="L11" s="348"/>
      <c r="M11" s="348"/>
      <c r="N11" s="351"/>
    </row>
    <row r="12" spans="4:14" x14ac:dyDescent="0.25">
      <c r="D12" s="350" t="s">
        <v>671</v>
      </c>
      <c r="E12" s="348"/>
      <c r="F12" s="348"/>
      <c r="G12" s="348"/>
      <c r="H12" s="348"/>
      <c r="I12" s="348"/>
      <c r="J12" s="348"/>
      <c r="K12" s="348"/>
      <c r="L12" s="348"/>
      <c r="M12" s="348"/>
      <c r="N12" s="351"/>
    </row>
    <row r="13" spans="4:14" x14ac:dyDescent="0.25"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7"/>
    </row>
    <row r="14" spans="4:14" x14ac:dyDescent="0.25">
      <c r="D14" s="407" t="s">
        <v>530</v>
      </c>
      <c r="E14" s="408"/>
      <c r="F14" s="409"/>
      <c r="G14" s="342" t="s">
        <v>531</v>
      </c>
      <c r="H14" s="343"/>
      <c r="I14" s="343"/>
      <c r="J14" s="344"/>
      <c r="K14" s="342" t="s">
        <v>532</v>
      </c>
      <c r="L14" s="344"/>
      <c r="M14" s="340" t="s">
        <v>533</v>
      </c>
      <c r="N14" s="340" t="s">
        <v>534</v>
      </c>
    </row>
    <row r="15" spans="4:14" x14ac:dyDescent="0.25">
      <c r="D15" s="410"/>
      <c r="E15" s="411"/>
      <c r="F15" s="412"/>
      <c r="G15" s="342" t="s">
        <v>535</v>
      </c>
      <c r="H15" s="344"/>
      <c r="I15" s="342" t="s">
        <v>536</v>
      </c>
      <c r="J15" s="344"/>
      <c r="K15" s="57"/>
      <c r="L15" s="57"/>
      <c r="M15" s="341"/>
      <c r="N15" s="341"/>
    </row>
    <row r="16" spans="4:14" x14ac:dyDescent="0.25">
      <c r="D16" s="410"/>
      <c r="E16" s="411"/>
      <c r="F16" s="412"/>
      <c r="G16" s="340"/>
      <c r="H16" s="13" t="s">
        <v>537</v>
      </c>
      <c r="I16" s="402"/>
      <c r="J16" s="13" t="s">
        <v>539</v>
      </c>
      <c r="K16" s="402" t="s">
        <v>541</v>
      </c>
      <c r="L16" s="58" t="s">
        <v>542</v>
      </c>
      <c r="M16" s="341"/>
      <c r="N16" s="341"/>
    </row>
    <row r="17" spans="4:14" x14ac:dyDescent="0.25">
      <c r="D17" s="413"/>
      <c r="E17" s="414"/>
      <c r="F17" s="415"/>
      <c r="G17" s="349"/>
      <c r="H17" s="59" t="s">
        <v>538</v>
      </c>
      <c r="I17" s="403"/>
      <c r="J17" s="59" t="s">
        <v>540</v>
      </c>
      <c r="K17" s="403"/>
      <c r="L17" s="60" t="s">
        <v>543</v>
      </c>
      <c r="M17" s="349"/>
      <c r="N17" s="349"/>
    </row>
    <row r="18" spans="4:14" x14ac:dyDescent="0.25">
      <c r="D18" s="365" t="s">
        <v>544</v>
      </c>
      <c r="E18" s="366"/>
      <c r="F18" s="366"/>
      <c r="G18" s="366"/>
      <c r="H18" s="366"/>
      <c r="I18" s="366"/>
      <c r="J18" s="366"/>
      <c r="K18" s="61"/>
      <c r="L18" s="61"/>
      <c r="M18" s="61"/>
      <c r="N18" s="62"/>
    </row>
    <row r="19" spans="4:14" x14ac:dyDescent="0.25">
      <c r="D19" s="380" t="s">
        <v>545</v>
      </c>
      <c r="E19" s="381"/>
      <c r="F19" s="381"/>
      <c r="G19" s="381"/>
      <c r="H19" s="381"/>
      <c r="I19" s="381"/>
      <c r="J19" s="381"/>
      <c r="K19" s="63"/>
      <c r="L19" s="63"/>
      <c r="M19" s="63"/>
      <c r="N19" s="64"/>
    </row>
    <row r="20" spans="4:14" x14ac:dyDescent="0.25">
      <c r="D20" s="65">
        <v>1</v>
      </c>
      <c r="E20" s="355" t="s">
        <v>546</v>
      </c>
      <c r="F20" s="355"/>
      <c r="G20" s="66"/>
      <c r="H20" s="67"/>
      <c r="I20" s="66"/>
      <c r="J20" s="67"/>
      <c r="K20" s="66"/>
      <c r="L20" s="66"/>
      <c r="M20" s="66"/>
      <c r="N20" s="68"/>
    </row>
    <row r="21" spans="4:14" x14ac:dyDescent="0.25">
      <c r="D21" s="368"/>
      <c r="E21" s="376" t="s">
        <v>547</v>
      </c>
      <c r="F21" s="396" t="s">
        <v>548</v>
      </c>
      <c r="G21" s="362" t="s">
        <v>661</v>
      </c>
      <c r="H21" s="10" t="s">
        <v>549</v>
      </c>
      <c r="I21" s="362"/>
      <c r="J21" s="356"/>
      <c r="K21" s="378">
        <v>190234000</v>
      </c>
      <c r="L21" s="362" t="s">
        <v>552</v>
      </c>
      <c r="M21" s="362" t="s">
        <v>553</v>
      </c>
      <c r="N21" s="362"/>
    </row>
    <row r="22" spans="4:14" x14ac:dyDescent="0.25">
      <c r="D22" s="369"/>
      <c r="E22" s="385"/>
      <c r="F22" s="398"/>
      <c r="G22" s="363"/>
      <c r="H22" s="10" t="s">
        <v>550</v>
      </c>
      <c r="I22" s="363"/>
      <c r="J22" s="357"/>
      <c r="K22" s="363"/>
      <c r="L22" s="363"/>
      <c r="M22" s="363"/>
      <c r="N22" s="363"/>
    </row>
    <row r="23" spans="4:14" x14ac:dyDescent="0.25">
      <c r="D23" s="370"/>
      <c r="E23" s="377"/>
      <c r="F23" s="397"/>
      <c r="G23" s="364"/>
      <c r="H23" s="10" t="s">
        <v>551</v>
      </c>
      <c r="I23" s="364"/>
      <c r="J23" s="358"/>
      <c r="K23" s="364"/>
      <c r="L23" s="364"/>
      <c r="M23" s="364"/>
      <c r="N23" s="364"/>
    </row>
    <row r="24" spans="4:14" x14ac:dyDescent="0.25">
      <c r="D24" s="368"/>
      <c r="E24" s="376" t="s">
        <v>554</v>
      </c>
      <c r="F24" s="396" t="s">
        <v>247</v>
      </c>
      <c r="G24" s="362" t="s">
        <v>661</v>
      </c>
      <c r="H24" s="9" t="s">
        <v>555</v>
      </c>
      <c r="I24" s="362"/>
      <c r="J24" s="356"/>
      <c r="K24" s="378">
        <v>201000000</v>
      </c>
      <c r="L24" s="362" t="s">
        <v>552</v>
      </c>
      <c r="M24" s="362" t="s">
        <v>553</v>
      </c>
      <c r="N24" s="362"/>
    </row>
    <row r="25" spans="4:14" x14ac:dyDescent="0.25">
      <c r="D25" s="370"/>
      <c r="E25" s="377"/>
      <c r="F25" s="397"/>
      <c r="G25" s="364"/>
      <c r="H25" s="10" t="s">
        <v>556</v>
      </c>
      <c r="I25" s="364"/>
      <c r="J25" s="358"/>
      <c r="K25" s="379"/>
      <c r="L25" s="364"/>
      <c r="M25" s="364"/>
      <c r="N25" s="364"/>
    </row>
    <row r="26" spans="4:14" x14ac:dyDescent="0.25">
      <c r="D26" s="368"/>
      <c r="E26" s="376" t="s">
        <v>557</v>
      </c>
      <c r="F26" s="396" t="s">
        <v>558</v>
      </c>
      <c r="G26" s="362" t="s">
        <v>661</v>
      </c>
      <c r="H26" s="9" t="s">
        <v>559</v>
      </c>
      <c r="I26" s="362"/>
      <c r="J26" s="356"/>
      <c r="K26" s="378">
        <v>234424479.56</v>
      </c>
      <c r="L26" s="362" t="s">
        <v>552</v>
      </c>
      <c r="M26" s="362" t="s">
        <v>553</v>
      </c>
      <c r="N26" s="362"/>
    </row>
    <row r="27" spans="4:14" x14ac:dyDescent="0.25">
      <c r="D27" s="370"/>
      <c r="E27" s="377"/>
      <c r="F27" s="397"/>
      <c r="G27" s="364"/>
      <c r="H27" s="10" t="s">
        <v>560</v>
      </c>
      <c r="I27" s="364"/>
      <c r="J27" s="358"/>
      <c r="K27" s="379"/>
      <c r="L27" s="364"/>
      <c r="M27" s="364"/>
      <c r="N27" s="364"/>
    </row>
    <row r="28" spans="4:14" x14ac:dyDescent="0.25">
      <c r="D28" s="65">
        <v>2</v>
      </c>
      <c r="E28" s="355" t="s">
        <v>561</v>
      </c>
      <c r="F28" s="355"/>
      <c r="G28" s="69"/>
      <c r="H28" s="69"/>
      <c r="I28" s="69"/>
      <c r="J28" s="70"/>
      <c r="K28" s="69"/>
      <c r="L28" s="69"/>
      <c r="M28" s="71"/>
      <c r="N28" s="72"/>
    </row>
    <row r="29" spans="4:14" x14ac:dyDescent="0.25">
      <c r="D29" s="368"/>
      <c r="E29" s="376" t="s">
        <v>547</v>
      </c>
      <c r="F29" s="396" t="s">
        <v>548</v>
      </c>
      <c r="G29" s="362" t="s">
        <v>661</v>
      </c>
      <c r="H29" s="10" t="s">
        <v>549</v>
      </c>
      <c r="I29" s="362"/>
      <c r="J29" s="356"/>
      <c r="K29" s="399">
        <v>190234000</v>
      </c>
      <c r="L29" s="362" t="s">
        <v>552</v>
      </c>
      <c r="M29" s="362" t="s">
        <v>553</v>
      </c>
      <c r="N29" s="362"/>
    </row>
    <row r="30" spans="4:14" x14ac:dyDescent="0.25">
      <c r="D30" s="369"/>
      <c r="E30" s="385"/>
      <c r="F30" s="398"/>
      <c r="G30" s="363"/>
      <c r="H30" s="10" t="s">
        <v>550</v>
      </c>
      <c r="I30" s="363"/>
      <c r="J30" s="357"/>
      <c r="K30" s="400"/>
      <c r="L30" s="363"/>
      <c r="M30" s="363"/>
      <c r="N30" s="363"/>
    </row>
    <row r="31" spans="4:14" x14ac:dyDescent="0.25">
      <c r="D31" s="370"/>
      <c r="E31" s="377"/>
      <c r="F31" s="397"/>
      <c r="G31" s="364"/>
      <c r="H31" s="10" t="s">
        <v>551</v>
      </c>
      <c r="I31" s="364"/>
      <c r="J31" s="358"/>
      <c r="K31" s="401"/>
      <c r="L31" s="364"/>
      <c r="M31" s="364"/>
      <c r="N31" s="364"/>
    </row>
    <row r="32" spans="4:14" x14ac:dyDescent="0.25">
      <c r="D32" s="368"/>
      <c r="E32" s="376" t="s">
        <v>554</v>
      </c>
      <c r="F32" s="396" t="s">
        <v>247</v>
      </c>
      <c r="G32" s="362" t="s">
        <v>661</v>
      </c>
      <c r="H32" s="9" t="s">
        <v>555</v>
      </c>
      <c r="I32" s="362"/>
      <c r="J32" s="356"/>
      <c r="K32" s="378">
        <v>190234000</v>
      </c>
      <c r="L32" s="362" t="s">
        <v>552</v>
      </c>
      <c r="M32" s="362" t="s">
        <v>553</v>
      </c>
      <c r="N32" s="362"/>
    </row>
    <row r="33" spans="4:14" x14ac:dyDescent="0.25">
      <c r="D33" s="370"/>
      <c r="E33" s="377"/>
      <c r="F33" s="397"/>
      <c r="G33" s="364"/>
      <c r="H33" s="10" t="s">
        <v>556</v>
      </c>
      <c r="I33" s="364"/>
      <c r="J33" s="358"/>
      <c r="K33" s="379"/>
      <c r="L33" s="364"/>
      <c r="M33" s="364"/>
      <c r="N33" s="364"/>
    </row>
    <row r="34" spans="4:14" x14ac:dyDescent="0.25">
      <c r="D34" s="368"/>
      <c r="E34" s="376" t="s">
        <v>557</v>
      </c>
      <c r="F34" s="396" t="s">
        <v>558</v>
      </c>
      <c r="G34" s="362" t="s">
        <v>661</v>
      </c>
      <c r="H34" s="9" t="s">
        <v>559</v>
      </c>
      <c r="I34" s="362"/>
      <c r="J34" s="356"/>
      <c r="K34" s="378">
        <v>234424479.56</v>
      </c>
      <c r="L34" s="362" t="s">
        <v>552</v>
      </c>
      <c r="M34" s="362" t="s">
        <v>553</v>
      </c>
      <c r="N34" s="362"/>
    </row>
    <row r="35" spans="4:14" x14ac:dyDescent="0.25">
      <c r="D35" s="370"/>
      <c r="E35" s="377"/>
      <c r="F35" s="397"/>
      <c r="G35" s="364"/>
      <c r="H35" s="10" t="s">
        <v>560</v>
      </c>
      <c r="I35" s="364"/>
      <c r="J35" s="358"/>
      <c r="K35" s="379"/>
      <c r="L35" s="364"/>
      <c r="M35" s="364"/>
      <c r="N35" s="364"/>
    </row>
    <row r="36" spans="4:14" x14ac:dyDescent="0.25">
      <c r="D36" s="65">
        <v>3</v>
      </c>
      <c r="E36" s="355" t="s">
        <v>562</v>
      </c>
      <c r="F36" s="355"/>
      <c r="G36" s="69"/>
      <c r="H36" s="69"/>
      <c r="I36" s="69"/>
      <c r="J36" s="70"/>
      <c r="K36" s="69"/>
      <c r="L36" s="69"/>
      <c r="M36" s="71"/>
      <c r="N36" s="72"/>
    </row>
    <row r="37" spans="4:14" x14ac:dyDescent="0.25">
      <c r="D37" s="73"/>
      <c r="E37" s="74" t="s">
        <v>547</v>
      </c>
      <c r="F37" s="75" t="s">
        <v>548</v>
      </c>
      <c r="G37" s="14" t="s">
        <v>662</v>
      </c>
      <c r="H37" s="10" t="s">
        <v>549</v>
      </c>
      <c r="I37" s="10"/>
      <c r="J37" s="76"/>
      <c r="K37" s="11">
        <v>0</v>
      </c>
      <c r="L37" s="14" t="s">
        <v>552</v>
      </c>
      <c r="M37" s="10" t="s">
        <v>563</v>
      </c>
      <c r="N37" s="10" t="s">
        <v>663</v>
      </c>
    </row>
    <row r="38" spans="4:14" x14ac:dyDescent="0.25">
      <c r="D38" s="73"/>
      <c r="E38" s="74" t="s">
        <v>554</v>
      </c>
      <c r="F38" s="75" t="s">
        <v>247</v>
      </c>
      <c r="G38" s="15" t="s">
        <v>662</v>
      </c>
      <c r="H38" s="9" t="s">
        <v>564</v>
      </c>
      <c r="I38" s="9"/>
      <c r="J38" s="77"/>
      <c r="K38" s="78">
        <v>0</v>
      </c>
      <c r="L38" s="15" t="s">
        <v>552</v>
      </c>
      <c r="M38" s="9" t="s">
        <v>563</v>
      </c>
      <c r="N38" s="9" t="s">
        <v>663</v>
      </c>
    </row>
    <row r="39" spans="4:14" x14ac:dyDescent="0.25">
      <c r="D39" s="368"/>
      <c r="E39" s="376" t="s">
        <v>557</v>
      </c>
      <c r="F39" s="396" t="s">
        <v>558</v>
      </c>
      <c r="G39" s="362" t="s">
        <v>662</v>
      </c>
      <c r="H39" s="9" t="s">
        <v>559</v>
      </c>
      <c r="I39" s="362"/>
      <c r="J39" s="356"/>
      <c r="K39" s="362">
        <v>0</v>
      </c>
      <c r="L39" s="362" t="s">
        <v>552</v>
      </c>
      <c r="M39" s="362" t="s">
        <v>563</v>
      </c>
      <c r="N39" s="362" t="s">
        <v>663</v>
      </c>
    </row>
    <row r="40" spans="4:14" x14ac:dyDescent="0.25">
      <c r="D40" s="370"/>
      <c r="E40" s="377"/>
      <c r="F40" s="397"/>
      <c r="G40" s="364"/>
      <c r="H40" s="10" t="s">
        <v>560</v>
      </c>
      <c r="I40" s="364"/>
      <c r="J40" s="358"/>
      <c r="K40" s="364"/>
      <c r="L40" s="364"/>
      <c r="M40" s="364"/>
      <c r="N40" s="364"/>
    </row>
    <row r="41" spans="4:14" x14ac:dyDescent="0.25">
      <c r="D41" s="65">
        <v>4</v>
      </c>
      <c r="E41" s="355" t="s">
        <v>565</v>
      </c>
      <c r="F41" s="355"/>
      <c r="G41" s="79"/>
      <c r="H41" s="79"/>
      <c r="I41" s="79"/>
      <c r="J41" s="80"/>
      <c r="K41" s="79"/>
      <c r="L41" s="79"/>
      <c r="M41" s="66"/>
      <c r="N41" s="81"/>
    </row>
    <row r="42" spans="4:14" x14ac:dyDescent="0.25">
      <c r="D42" s="82"/>
      <c r="E42" s="83" t="s">
        <v>547</v>
      </c>
      <c r="F42" s="84" t="s">
        <v>566</v>
      </c>
      <c r="G42" s="66"/>
      <c r="H42" s="66"/>
      <c r="I42" s="66"/>
      <c r="J42" s="67"/>
      <c r="K42" s="66"/>
      <c r="L42" s="66"/>
      <c r="M42" s="66"/>
      <c r="N42" s="68"/>
    </row>
    <row r="43" spans="4:14" x14ac:dyDescent="0.25">
      <c r="D43" s="73"/>
      <c r="E43" s="74"/>
      <c r="F43" s="75" t="s">
        <v>567</v>
      </c>
      <c r="G43" s="14" t="s">
        <v>662</v>
      </c>
      <c r="H43" s="10" t="s">
        <v>568</v>
      </c>
      <c r="I43" s="10"/>
      <c r="J43" s="76"/>
      <c r="K43" s="11">
        <v>0</v>
      </c>
      <c r="L43" s="14" t="s">
        <v>552</v>
      </c>
      <c r="M43" s="10" t="s">
        <v>569</v>
      </c>
      <c r="N43" s="10" t="s">
        <v>663</v>
      </c>
    </row>
    <row r="44" spans="4:14" x14ac:dyDescent="0.25">
      <c r="D44" s="368"/>
      <c r="E44" s="376"/>
      <c r="F44" s="396" t="s">
        <v>570</v>
      </c>
      <c r="G44" s="362" t="s">
        <v>662</v>
      </c>
      <c r="H44" s="9" t="s">
        <v>571</v>
      </c>
      <c r="I44" s="362"/>
      <c r="J44" s="356"/>
      <c r="K44" s="362">
        <v>0</v>
      </c>
      <c r="L44" s="362" t="s">
        <v>552</v>
      </c>
      <c r="M44" s="362" t="s">
        <v>569</v>
      </c>
      <c r="N44" s="362" t="s">
        <v>663</v>
      </c>
    </row>
    <row r="45" spans="4:14" x14ac:dyDescent="0.25">
      <c r="D45" s="370"/>
      <c r="E45" s="377"/>
      <c r="F45" s="397"/>
      <c r="G45" s="364"/>
      <c r="H45" s="10" t="s">
        <v>572</v>
      </c>
      <c r="I45" s="364"/>
      <c r="J45" s="358"/>
      <c r="K45" s="364"/>
      <c r="L45" s="364"/>
      <c r="M45" s="364"/>
      <c r="N45" s="364"/>
    </row>
    <row r="46" spans="4:14" x14ac:dyDescent="0.25">
      <c r="D46" s="382"/>
      <c r="E46" s="376" t="s">
        <v>554</v>
      </c>
      <c r="F46" s="85" t="s">
        <v>573</v>
      </c>
      <c r="G46" s="359"/>
      <c r="H46" s="9" t="s">
        <v>575</v>
      </c>
      <c r="I46" s="359"/>
      <c r="J46" s="356"/>
      <c r="K46" s="362">
        <v>0</v>
      </c>
      <c r="L46" s="362" t="s">
        <v>552</v>
      </c>
      <c r="M46" s="362" t="s">
        <v>569</v>
      </c>
      <c r="N46" s="362" t="s">
        <v>663</v>
      </c>
    </row>
    <row r="47" spans="4:14" x14ac:dyDescent="0.25">
      <c r="D47" s="383"/>
      <c r="E47" s="377"/>
      <c r="F47" s="75" t="s">
        <v>574</v>
      </c>
      <c r="G47" s="361"/>
      <c r="H47" s="10" t="s">
        <v>576</v>
      </c>
      <c r="I47" s="361"/>
      <c r="J47" s="358"/>
      <c r="K47" s="364"/>
      <c r="L47" s="364"/>
      <c r="M47" s="364"/>
      <c r="N47" s="364"/>
    </row>
    <row r="48" spans="4:14" x14ac:dyDescent="0.25">
      <c r="D48" s="382"/>
      <c r="E48" s="376" t="s">
        <v>557</v>
      </c>
      <c r="F48" s="396" t="s">
        <v>577</v>
      </c>
      <c r="G48" s="359"/>
      <c r="H48" s="9" t="s">
        <v>578</v>
      </c>
      <c r="I48" s="359"/>
      <c r="J48" s="356"/>
      <c r="K48" s="362">
        <v>0</v>
      </c>
      <c r="L48" s="362" t="s">
        <v>552</v>
      </c>
      <c r="M48" s="362" t="s">
        <v>569</v>
      </c>
      <c r="N48" s="362" t="s">
        <v>663</v>
      </c>
    </row>
    <row r="49" spans="4:14" x14ac:dyDescent="0.25">
      <c r="D49" s="383"/>
      <c r="E49" s="377"/>
      <c r="F49" s="397"/>
      <c r="G49" s="361"/>
      <c r="H49" s="16" t="s">
        <v>579</v>
      </c>
      <c r="I49" s="361"/>
      <c r="J49" s="358"/>
      <c r="K49" s="364"/>
      <c r="L49" s="364"/>
      <c r="M49" s="364"/>
      <c r="N49" s="364"/>
    </row>
    <row r="50" spans="4:14" x14ac:dyDescent="0.25">
      <c r="D50" s="382"/>
      <c r="E50" s="376" t="s">
        <v>580</v>
      </c>
      <c r="F50" s="86" t="s">
        <v>581</v>
      </c>
      <c r="G50" s="359"/>
      <c r="H50" s="9" t="s">
        <v>575</v>
      </c>
      <c r="I50" s="359"/>
      <c r="J50" s="356"/>
      <c r="K50" s="362">
        <v>0</v>
      </c>
      <c r="L50" s="362" t="s">
        <v>552</v>
      </c>
      <c r="M50" s="362" t="s">
        <v>569</v>
      </c>
      <c r="N50" s="362" t="s">
        <v>663</v>
      </c>
    </row>
    <row r="51" spans="4:14" x14ac:dyDescent="0.25">
      <c r="D51" s="383"/>
      <c r="E51" s="377"/>
      <c r="F51" s="75" t="s">
        <v>582</v>
      </c>
      <c r="G51" s="361"/>
      <c r="H51" s="16" t="s">
        <v>576</v>
      </c>
      <c r="I51" s="361"/>
      <c r="J51" s="358"/>
      <c r="K51" s="364"/>
      <c r="L51" s="364"/>
      <c r="M51" s="364"/>
      <c r="N51" s="364"/>
    </row>
    <row r="52" spans="4:14" x14ac:dyDescent="0.25">
      <c r="D52" s="87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88">
        <v>5</v>
      </c>
      <c r="E53" s="355" t="s">
        <v>583</v>
      </c>
      <c r="F53" s="355"/>
      <c r="G53" s="69"/>
      <c r="H53" s="69"/>
      <c r="I53" s="69"/>
      <c r="J53" s="70"/>
      <c r="K53" s="69"/>
      <c r="L53" s="69"/>
      <c r="M53" s="69"/>
      <c r="N53" s="72"/>
    </row>
    <row r="54" spans="4:14" x14ac:dyDescent="0.25">
      <c r="D54" s="73"/>
      <c r="E54" s="74" t="s">
        <v>547</v>
      </c>
      <c r="F54" s="75" t="s">
        <v>584</v>
      </c>
      <c r="G54" s="14" t="s">
        <v>661</v>
      </c>
      <c r="H54" s="10" t="s">
        <v>585</v>
      </c>
      <c r="I54" s="10"/>
      <c r="J54" s="76"/>
      <c r="K54" s="196">
        <v>173543000</v>
      </c>
      <c r="L54" s="14" t="s">
        <v>552</v>
      </c>
      <c r="M54" s="10" t="s">
        <v>586</v>
      </c>
      <c r="N54" s="10"/>
    </row>
    <row r="55" spans="4:14" x14ac:dyDescent="0.25">
      <c r="D55" s="73"/>
      <c r="E55" s="74" t="s">
        <v>554</v>
      </c>
      <c r="F55" s="75" t="s">
        <v>558</v>
      </c>
      <c r="G55" s="15" t="s">
        <v>661</v>
      </c>
      <c r="H55" s="9" t="s">
        <v>585</v>
      </c>
      <c r="I55" s="9"/>
      <c r="J55" s="77"/>
      <c r="K55" s="197">
        <v>214349908.61000001</v>
      </c>
      <c r="L55" s="15" t="s">
        <v>552</v>
      </c>
      <c r="M55" s="89" t="s">
        <v>587</v>
      </c>
      <c r="N55" s="9"/>
    </row>
    <row r="56" spans="4:14" x14ac:dyDescent="0.25">
      <c r="D56" s="65">
        <v>6</v>
      </c>
      <c r="E56" s="355" t="s">
        <v>588</v>
      </c>
      <c r="F56" s="355"/>
      <c r="G56" s="79"/>
      <c r="H56" s="79"/>
      <c r="I56" s="79"/>
      <c r="J56" s="80"/>
      <c r="K56" s="79"/>
      <c r="L56" s="79"/>
      <c r="M56" s="66"/>
      <c r="N56" s="81"/>
    </row>
    <row r="57" spans="4:14" x14ac:dyDescent="0.25">
      <c r="D57" s="73"/>
      <c r="E57" s="74" t="s">
        <v>547</v>
      </c>
      <c r="F57" s="75" t="s">
        <v>584</v>
      </c>
      <c r="G57" s="14" t="s">
        <v>662</v>
      </c>
      <c r="H57" s="10" t="s">
        <v>556</v>
      </c>
      <c r="I57" s="10"/>
      <c r="J57" s="76"/>
      <c r="K57" s="11">
        <v>0</v>
      </c>
      <c r="L57" s="14" t="s">
        <v>552</v>
      </c>
      <c r="M57" s="16" t="s">
        <v>589</v>
      </c>
      <c r="N57" s="10" t="s">
        <v>663</v>
      </c>
    </row>
    <row r="58" spans="4:14" x14ac:dyDescent="0.25">
      <c r="D58" s="65">
        <v>7</v>
      </c>
      <c r="E58" s="355" t="s">
        <v>590</v>
      </c>
      <c r="F58" s="355"/>
      <c r="G58" s="79"/>
      <c r="H58" s="79"/>
      <c r="I58" s="79"/>
      <c r="J58" s="80"/>
      <c r="K58" s="79"/>
      <c r="L58" s="79"/>
      <c r="M58" s="66"/>
      <c r="N58" s="81"/>
    </row>
    <row r="59" spans="4:14" x14ac:dyDescent="0.25">
      <c r="D59" s="368"/>
      <c r="E59" s="376" t="s">
        <v>547</v>
      </c>
      <c r="F59" s="396" t="s">
        <v>548</v>
      </c>
      <c r="G59" s="362" t="s">
        <v>662</v>
      </c>
      <c r="H59" s="10" t="s">
        <v>591</v>
      </c>
      <c r="I59" s="362"/>
      <c r="J59" s="356"/>
      <c r="K59" s="362">
        <v>0</v>
      </c>
      <c r="L59" s="362" t="s">
        <v>552</v>
      </c>
      <c r="M59" s="362" t="s">
        <v>592</v>
      </c>
      <c r="N59" s="362" t="s">
        <v>663</v>
      </c>
    </row>
    <row r="60" spans="4:14" x14ac:dyDescent="0.25">
      <c r="D60" s="370"/>
      <c r="E60" s="377"/>
      <c r="F60" s="397"/>
      <c r="G60" s="364"/>
      <c r="H60" s="16" t="s">
        <v>366</v>
      </c>
      <c r="I60" s="364"/>
      <c r="J60" s="358"/>
      <c r="K60" s="364"/>
      <c r="L60" s="364"/>
      <c r="M60" s="364"/>
      <c r="N60" s="364"/>
    </row>
    <row r="61" spans="4:14" x14ac:dyDescent="0.25">
      <c r="D61" s="73"/>
      <c r="E61" s="74" t="s">
        <v>554</v>
      </c>
      <c r="F61" s="75" t="s">
        <v>247</v>
      </c>
      <c r="G61" s="14" t="s">
        <v>662</v>
      </c>
      <c r="H61" s="10" t="s">
        <v>568</v>
      </c>
      <c r="I61" s="10"/>
      <c r="J61" s="76"/>
      <c r="K61" s="78">
        <v>0</v>
      </c>
      <c r="L61" s="14" t="s">
        <v>552</v>
      </c>
      <c r="M61" s="9" t="s">
        <v>592</v>
      </c>
      <c r="N61" s="9" t="s">
        <v>663</v>
      </c>
    </row>
    <row r="62" spans="4:14" x14ac:dyDescent="0.25">
      <c r="D62" s="368"/>
      <c r="E62" s="376" t="s">
        <v>557</v>
      </c>
      <c r="F62" s="396" t="s">
        <v>558</v>
      </c>
      <c r="G62" s="362" t="s">
        <v>662</v>
      </c>
      <c r="H62" s="9" t="s">
        <v>571</v>
      </c>
      <c r="I62" s="362"/>
      <c r="J62" s="356"/>
      <c r="K62" s="78">
        <v>0</v>
      </c>
      <c r="L62" s="362" t="s">
        <v>552</v>
      </c>
      <c r="M62" s="362" t="s">
        <v>592</v>
      </c>
      <c r="N62" s="362" t="s">
        <v>663</v>
      </c>
    </row>
    <row r="63" spans="4:14" x14ac:dyDescent="0.25">
      <c r="D63" s="370"/>
      <c r="E63" s="377"/>
      <c r="F63" s="397"/>
      <c r="G63" s="364"/>
      <c r="H63" s="16" t="s">
        <v>572</v>
      </c>
      <c r="I63" s="364"/>
      <c r="J63" s="358"/>
      <c r="K63" s="78"/>
      <c r="L63" s="364"/>
      <c r="M63" s="364"/>
      <c r="N63" s="364"/>
    </row>
    <row r="64" spans="4:14" x14ac:dyDescent="0.25">
      <c r="D64" s="380" t="s">
        <v>593</v>
      </c>
      <c r="E64" s="381"/>
      <c r="F64" s="381"/>
      <c r="G64" s="381"/>
      <c r="H64" s="381"/>
      <c r="I64" s="381"/>
      <c r="J64" s="381"/>
      <c r="K64" s="63"/>
      <c r="L64" s="63"/>
      <c r="M64" s="63"/>
      <c r="N64" s="64"/>
    </row>
    <row r="65" spans="4:14" x14ac:dyDescent="0.25">
      <c r="D65" s="65">
        <v>1</v>
      </c>
      <c r="E65" s="355" t="s">
        <v>594</v>
      </c>
      <c r="F65" s="355"/>
      <c r="G65" s="71"/>
      <c r="H65" s="90"/>
      <c r="I65" s="71"/>
      <c r="J65" s="90"/>
      <c r="K65" s="71"/>
      <c r="L65" s="71"/>
      <c r="M65" s="71"/>
      <c r="N65" s="91"/>
    </row>
    <row r="66" spans="4:14" x14ac:dyDescent="0.25">
      <c r="D66" s="382"/>
      <c r="E66" s="376" t="s">
        <v>547</v>
      </c>
      <c r="F66" s="396" t="s">
        <v>595</v>
      </c>
      <c r="G66" s="362" t="s">
        <v>661</v>
      </c>
      <c r="H66" s="10" t="s">
        <v>596</v>
      </c>
      <c r="I66" s="362"/>
      <c r="J66" s="356"/>
      <c r="K66" s="359"/>
      <c r="L66" s="359"/>
      <c r="M66" s="362" t="s">
        <v>597</v>
      </c>
      <c r="N66" s="362"/>
    </row>
    <row r="67" spans="4:14" x14ac:dyDescent="0.25">
      <c r="D67" s="384"/>
      <c r="E67" s="385"/>
      <c r="F67" s="398"/>
      <c r="G67" s="363"/>
      <c r="H67" s="10" t="s">
        <v>591</v>
      </c>
      <c r="I67" s="363"/>
      <c r="J67" s="357"/>
      <c r="K67" s="360"/>
      <c r="L67" s="360"/>
      <c r="M67" s="363"/>
      <c r="N67" s="363"/>
    </row>
    <row r="68" spans="4:14" x14ac:dyDescent="0.25">
      <c r="D68" s="383"/>
      <c r="E68" s="377"/>
      <c r="F68" s="397"/>
      <c r="G68" s="364"/>
      <c r="H68" s="16" t="s">
        <v>366</v>
      </c>
      <c r="I68" s="364"/>
      <c r="J68" s="358"/>
      <c r="K68" s="361"/>
      <c r="L68" s="361"/>
      <c r="M68" s="364"/>
      <c r="N68" s="364"/>
    </row>
    <row r="69" spans="4:14" x14ac:dyDescent="0.25">
      <c r="D69" s="382"/>
      <c r="E69" s="376" t="s">
        <v>554</v>
      </c>
      <c r="F69" s="396" t="s">
        <v>598</v>
      </c>
      <c r="G69" s="362" t="s">
        <v>661</v>
      </c>
      <c r="H69" s="10" t="s">
        <v>596</v>
      </c>
      <c r="I69" s="362"/>
      <c r="J69" s="356"/>
      <c r="K69" s="359"/>
      <c r="L69" s="359"/>
      <c r="M69" s="362" t="s">
        <v>597</v>
      </c>
      <c r="N69" s="362"/>
    </row>
    <row r="70" spans="4:14" x14ac:dyDescent="0.25">
      <c r="D70" s="384"/>
      <c r="E70" s="385"/>
      <c r="F70" s="398"/>
      <c r="G70" s="363"/>
      <c r="H70" s="10" t="s">
        <v>591</v>
      </c>
      <c r="I70" s="363"/>
      <c r="J70" s="357"/>
      <c r="K70" s="360"/>
      <c r="L70" s="360"/>
      <c r="M70" s="363"/>
      <c r="N70" s="363"/>
    </row>
    <row r="71" spans="4:14" x14ac:dyDescent="0.25">
      <c r="D71" s="383"/>
      <c r="E71" s="377"/>
      <c r="F71" s="397"/>
      <c r="G71" s="364"/>
      <c r="H71" s="16" t="s">
        <v>599</v>
      </c>
      <c r="I71" s="364"/>
      <c r="J71" s="358"/>
      <c r="K71" s="361"/>
      <c r="L71" s="361"/>
      <c r="M71" s="364"/>
      <c r="N71" s="364"/>
    </row>
    <row r="72" spans="4:14" x14ac:dyDescent="0.25">
      <c r="D72" s="382"/>
      <c r="E72" s="376" t="s">
        <v>557</v>
      </c>
      <c r="F72" s="85" t="s">
        <v>600</v>
      </c>
      <c r="G72" s="362" t="s">
        <v>662</v>
      </c>
      <c r="H72" s="10" t="s">
        <v>596</v>
      </c>
      <c r="I72" s="362"/>
      <c r="J72" s="356"/>
      <c r="K72" s="359"/>
      <c r="L72" s="359"/>
      <c r="M72" s="362" t="s">
        <v>597</v>
      </c>
      <c r="N72" s="362" t="s">
        <v>663</v>
      </c>
    </row>
    <row r="73" spans="4:14" x14ac:dyDescent="0.25">
      <c r="D73" s="384"/>
      <c r="E73" s="385"/>
      <c r="F73" s="85" t="s">
        <v>601</v>
      </c>
      <c r="G73" s="363"/>
      <c r="H73" s="10" t="s">
        <v>591</v>
      </c>
      <c r="I73" s="363"/>
      <c r="J73" s="357"/>
      <c r="K73" s="360"/>
      <c r="L73" s="360"/>
      <c r="M73" s="363"/>
      <c r="N73" s="363"/>
    </row>
    <row r="74" spans="4:14" x14ac:dyDescent="0.25">
      <c r="D74" s="383"/>
      <c r="E74" s="377"/>
      <c r="F74" s="92"/>
      <c r="G74" s="364"/>
      <c r="H74" s="16" t="s">
        <v>366</v>
      </c>
      <c r="I74" s="364"/>
      <c r="J74" s="358"/>
      <c r="K74" s="361"/>
      <c r="L74" s="361"/>
      <c r="M74" s="364"/>
      <c r="N74" s="364"/>
    </row>
    <row r="75" spans="4:14" x14ac:dyDescent="0.25">
      <c r="D75" s="382"/>
      <c r="E75" s="376" t="s">
        <v>580</v>
      </c>
      <c r="F75" s="85" t="s">
        <v>602</v>
      </c>
      <c r="G75" s="362" t="s">
        <v>662</v>
      </c>
      <c r="H75" s="10" t="s">
        <v>596</v>
      </c>
      <c r="I75" s="362"/>
      <c r="J75" s="356"/>
      <c r="K75" s="359"/>
      <c r="L75" s="359"/>
      <c r="M75" s="362" t="s">
        <v>597</v>
      </c>
      <c r="N75" s="362" t="s">
        <v>663</v>
      </c>
    </row>
    <row r="76" spans="4:14" x14ac:dyDescent="0.25">
      <c r="D76" s="384"/>
      <c r="E76" s="385"/>
      <c r="F76" s="85" t="s">
        <v>603</v>
      </c>
      <c r="G76" s="363"/>
      <c r="H76" s="10" t="s">
        <v>591</v>
      </c>
      <c r="I76" s="363"/>
      <c r="J76" s="357"/>
      <c r="K76" s="360"/>
      <c r="L76" s="360"/>
      <c r="M76" s="363"/>
      <c r="N76" s="363"/>
    </row>
    <row r="77" spans="4:14" x14ac:dyDescent="0.25">
      <c r="D77" s="383"/>
      <c r="E77" s="377"/>
      <c r="F77" s="92"/>
      <c r="G77" s="364"/>
      <c r="H77" s="16" t="s">
        <v>604</v>
      </c>
      <c r="I77" s="364"/>
      <c r="J77" s="358"/>
      <c r="K77" s="361"/>
      <c r="L77" s="361"/>
      <c r="M77" s="364"/>
      <c r="N77" s="364"/>
    </row>
    <row r="78" spans="4:14" x14ac:dyDescent="0.25">
      <c r="D78" s="382"/>
      <c r="E78" s="376" t="s">
        <v>605</v>
      </c>
      <c r="F78" s="396" t="s">
        <v>606</v>
      </c>
      <c r="G78" s="362" t="s">
        <v>662</v>
      </c>
      <c r="H78" s="10" t="s">
        <v>591</v>
      </c>
      <c r="I78" s="362"/>
      <c r="J78" s="356"/>
      <c r="K78" s="359"/>
      <c r="L78" s="359"/>
      <c r="M78" s="362" t="s">
        <v>597</v>
      </c>
      <c r="N78" s="362" t="s">
        <v>663</v>
      </c>
    </row>
    <row r="79" spans="4:14" x14ac:dyDescent="0.25">
      <c r="D79" s="383"/>
      <c r="E79" s="377"/>
      <c r="F79" s="397"/>
      <c r="G79" s="364"/>
      <c r="H79" s="16" t="s">
        <v>607</v>
      </c>
      <c r="I79" s="364"/>
      <c r="J79" s="358"/>
      <c r="K79" s="361"/>
      <c r="L79" s="361"/>
      <c r="M79" s="364"/>
      <c r="N79" s="364"/>
    </row>
    <row r="80" spans="4:14" x14ac:dyDescent="0.25">
      <c r="D80" s="386">
        <v>2</v>
      </c>
      <c r="E80" s="388" t="s">
        <v>608</v>
      </c>
      <c r="F80" s="388"/>
      <c r="G80" s="390"/>
      <c r="H80" s="392"/>
      <c r="I80" s="390"/>
      <c r="J80" s="392"/>
      <c r="K80" s="390"/>
      <c r="L80" s="390"/>
      <c r="M80" s="390"/>
      <c r="N80" s="394"/>
    </row>
    <row r="81" spans="4:18" x14ac:dyDescent="0.25">
      <c r="D81" s="387"/>
      <c r="E81" s="389" t="s">
        <v>609</v>
      </c>
      <c r="F81" s="389"/>
      <c r="G81" s="391"/>
      <c r="H81" s="393"/>
      <c r="I81" s="391"/>
      <c r="J81" s="393"/>
      <c r="K81" s="391"/>
      <c r="L81" s="391"/>
      <c r="M81" s="391"/>
      <c r="N81" s="395"/>
    </row>
    <row r="82" spans="4:18" x14ac:dyDescent="0.25">
      <c r="D82" s="382"/>
      <c r="E82" s="376" t="s">
        <v>547</v>
      </c>
      <c r="F82" s="85" t="s">
        <v>610</v>
      </c>
      <c r="G82" s="362" t="s">
        <v>662</v>
      </c>
      <c r="H82" s="10" t="s">
        <v>612</v>
      </c>
      <c r="I82" s="362"/>
      <c r="J82" s="356"/>
      <c r="K82" s="359"/>
      <c r="L82" s="359"/>
      <c r="M82" s="362" t="s">
        <v>553</v>
      </c>
      <c r="N82" s="362" t="s">
        <v>663</v>
      </c>
    </row>
    <row r="83" spans="4:18" x14ac:dyDescent="0.25">
      <c r="D83" s="384"/>
      <c r="E83" s="385"/>
      <c r="F83" s="85" t="s">
        <v>611</v>
      </c>
      <c r="G83" s="363"/>
      <c r="H83" s="10" t="s">
        <v>591</v>
      </c>
      <c r="I83" s="363"/>
      <c r="J83" s="357"/>
      <c r="K83" s="360"/>
      <c r="L83" s="360"/>
      <c r="M83" s="363"/>
      <c r="N83" s="363"/>
    </row>
    <row r="84" spans="4:18" x14ac:dyDescent="0.25">
      <c r="D84" s="383"/>
      <c r="E84" s="377"/>
      <c r="F84" s="92"/>
      <c r="G84" s="364"/>
      <c r="H84" s="16" t="s">
        <v>366</v>
      </c>
      <c r="I84" s="364"/>
      <c r="J84" s="358"/>
      <c r="K84" s="361"/>
      <c r="L84" s="361"/>
      <c r="M84" s="364"/>
      <c r="N84" s="364"/>
    </row>
    <row r="85" spans="4:18" x14ac:dyDescent="0.25">
      <c r="D85" s="382"/>
      <c r="E85" s="376" t="s">
        <v>554</v>
      </c>
      <c r="F85" s="85" t="s">
        <v>613</v>
      </c>
      <c r="G85" s="362" t="s">
        <v>662</v>
      </c>
      <c r="H85" s="10" t="s">
        <v>612</v>
      </c>
      <c r="I85" s="362"/>
      <c r="J85" s="356"/>
      <c r="K85" s="359"/>
      <c r="L85" s="359"/>
      <c r="M85" s="362" t="s">
        <v>553</v>
      </c>
      <c r="N85" s="362" t="s">
        <v>663</v>
      </c>
    </row>
    <row r="86" spans="4:18" x14ac:dyDescent="0.25">
      <c r="D86" s="384"/>
      <c r="E86" s="385"/>
      <c r="F86" s="85" t="s">
        <v>614</v>
      </c>
      <c r="G86" s="363"/>
      <c r="H86" s="10" t="s">
        <v>591</v>
      </c>
      <c r="I86" s="363"/>
      <c r="J86" s="357"/>
      <c r="K86" s="360"/>
      <c r="L86" s="360"/>
      <c r="M86" s="363"/>
      <c r="N86" s="363"/>
    </row>
    <row r="87" spans="4:18" x14ac:dyDescent="0.25">
      <c r="D87" s="383"/>
      <c r="E87" s="377"/>
      <c r="F87" s="92"/>
      <c r="G87" s="364"/>
      <c r="H87" s="16" t="s">
        <v>366</v>
      </c>
      <c r="I87" s="364"/>
      <c r="J87" s="358"/>
      <c r="K87" s="361"/>
      <c r="L87" s="361"/>
      <c r="M87" s="364"/>
      <c r="N87" s="364"/>
    </row>
    <row r="88" spans="4:18" x14ac:dyDescent="0.25">
      <c r="D88" s="382"/>
      <c r="E88" s="376" t="s">
        <v>557</v>
      </c>
      <c r="F88" s="85" t="s">
        <v>615</v>
      </c>
      <c r="G88" s="362" t="s">
        <v>662</v>
      </c>
      <c r="H88" s="10" t="s">
        <v>612</v>
      </c>
      <c r="I88" s="362"/>
      <c r="J88" s="356"/>
      <c r="K88" s="359"/>
      <c r="L88" s="359"/>
      <c r="M88" s="362" t="s">
        <v>553</v>
      </c>
      <c r="N88" s="362" t="s">
        <v>663</v>
      </c>
    </row>
    <row r="89" spans="4:18" x14ac:dyDescent="0.25">
      <c r="D89" s="384"/>
      <c r="E89" s="385"/>
      <c r="F89" s="85" t="s">
        <v>616</v>
      </c>
      <c r="G89" s="363"/>
      <c r="H89" s="10" t="s">
        <v>591</v>
      </c>
      <c r="I89" s="363"/>
      <c r="J89" s="357"/>
      <c r="K89" s="360"/>
      <c r="L89" s="360"/>
      <c r="M89" s="363"/>
      <c r="N89" s="363"/>
      <c r="R89">
        <f>237-187</f>
        <v>50</v>
      </c>
    </row>
    <row r="90" spans="4:18" x14ac:dyDescent="0.25">
      <c r="D90" s="383"/>
      <c r="E90" s="377"/>
      <c r="F90" s="92"/>
      <c r="G90" s="364"/>
      <c r="H90" s="16" t="s">
        <v>366</v>
      </c>
      <c r="I90" s="364"/>
      <c r="J90" s="358"/>
      <c r="K90" s="361"/>
      <c r="L90" s="361"/>
      <c r="M90" s="364"/>
      <c r="N90" s="364"/>
    </row>
    <row r="91" spans="4:18" x14ac:dyDescent="0.25">
      <c r="D91" s="382"/>
      <c r="E91" s="376" t="s">
        <v>580</v>
      </c>
      <c r="F91" s="86" t="s">
        <v>617</v>
      </c>
      <c r="G91" s="362" t="s">
        <v>662</v>
      </c>
      <c r="H91" s="362" t="s">
        <v>619</v>
      </c>
      <c r="I91" s="362"/>
      <c r="J91" s="356"/>
      <c r="K91" s="359"/>
      <c r="L91" s="359"/>
      <c r="M91" s="362" t="s">
        <v>553</v>
      </c>
      <c r="N91" s="362" t="s">
        <v>663</v>
      </c>
    </row>
    <row r="92" spans="4:18" x14ac:dyDescent="0.25">
      <c r="D92" s="383"/>
      <c r="E92" s="377"/>
      <c r="F92" s="75" t="s">
        <v>618</v>
      </c>
      <c r="G92" s="364"/>
      <c r="H92" s="364"/>
      <c r="I92" s="364"/>
      <c r="J92" s="358"/>
      <c r="K92" s="361"/>
      <c r="L92" s="361"/>
      <c r="M92" s="364"/>
      <c r="N92" s="364"/>
    </row>
    <row r="93" spans="4:18" x14ac:dyDescent="0.25">
      <c r="D93" s="87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88">
        <v>3</v>
      </c>
      <c r="E95" s="355" t="s">
        <v>620</v>
      </c>
      <c r="F95" s="355"/>
      <c r="G95" s="69"/>
      <c r="H95" s="70"/>
      <c r="I95" s="69"/>
      <c r="J95" s="70"/>
      <c r="K95" s="69"/>
      <c r="L95" s="69"/>
      <c r="M95" s="69"/>
      <c r="N95" s="72"/>
    </row>
    <row r="96" spans="4:18" x14ac:dyDescent="0.25">
      <c r="D96" s="93"/>
      <c r="E96" s="74" t="s">
        <v>547</v>
      </c>
      <c r="F96" s="75" t="s">
        <v>621</v>
      </c>
      <c r="G96" s="94" t="s">
        <v>535</v>
      </c>
      <c r="H96" s="16" t="s">
        <v>622</v>
      </c>
      <c r="I96" s="16"/>
      <c r="J96" s="95"/>
      <c r="K96" s="96"/>
      <c r="L96" s="97"/>
      <c r="M96" s="10" t="s">
        <v>586</v>
      </c>
      <c r="N96" s="10"/>
    </row>
    <row r="97" spans="4:14" x14ac:dyDescent="0.25">
      <c r="D97" s="382"/>
      <c r="E97" s="376" t="s">
        <v>554</v>
      </c>
      <c r="F97" s="85" t="s">
        <v>623</v>
      </c>
      <c r="G97" s="362" t="s">
        <v>661</v>
      </c>
      <c r="H97" s="362" t="s">
        <v>622</v>
      </c>
      <c r="I97" s="362"/>
      <c r="J97" s="356"/>
      <c r="K97" s="359"/>
      <c r="L97" s="359"/>
      <c r="M97" s="362" t="s">
        <v>586</v>
      </c>
      <c r="N97" s="362"/>
    </row>
    <row r="98" spans="4:14" x14ac:dyDescent="0.25">
      <c r="D98" s="383"/>
      <c r="E98" s="377"/>
      <c r="F98" s="75" t="s">
        <v>624</v>
      </c>
      <c r="G98" s="364"/>
      <c r="H98" s="364"/>
      <c r="I98" s="364"/>
      <c r="J98" s="358"/>
      <c r="K98" s="361"/>
      <c r="L98" s="361"/>
      <c r="M98" s="364"/>
      <c r="N98" s="364"/>
    </row>
    <row r="99" spans="4:14" x14ac:dyDescent="0.25">
      <c r="D99" s="5"/>
      <c r="E99" s="98"/>
      <c r="F99" s="98"/>
      <c r="G99" s="98"/>
      <c r="H99" s="98"/>
      <c r="I99" s="98"/>
      <c r="J99" s="98"/>
      <c r="K99" s="98"/>
      <c r="L99" s="98"/>
      <c r="M99" s="98"/>
      <c r="N99" s="6"/>
    </row>
    <row r="100" spans="4:14" x14ac:dyDescent="0.25">
      <c r="D100" s="365" t="s">
        <v>625</v>
      </c>
      <c r="E100" s="366"/>
      <c r="F100" s="366"/>
      <c r="G100" s="366"/>
      <c r="H100" s="366"/>
      <c r="I100" s="366"/>
      <c r="J100" s="366"/>
      <c r="K100" s="61"/>
      <c r="L100" s="61"/>
      <c r="M100" s="61"/>
      <c r="N100" s="62"/>
    </row>
    <row r="101" spans="4:14" x14ac:dyDescent="0.25">
      <c r="D101" s="380" t="s">
        <v>545</v>
      </c>
      <c r="E101" s="381"/>
      <c r="F101" s="381"/>
      <c r="G101" s="381"/>
      <c r="H101" s="381"/>
      <c r="I101" s="381"/>
      <c r="J101" s="381"/>
      <c r="K101" s="63"/>
      <c r="L101" s="63"/>
      <c r="M101" s="63"/>
      <c r="N101" s="64"/>
    </row>
    <row r="102" spans="4:14" x14ac:dyDescent="0.25">
      <c r="D102" s="65">
        <v>1</v>
      </c>
      <c r="E102" s="355" t="s">
        <v>626</v>
      </c>
      <c r="F102" s="355"/>
      <c r="G102" s="71"/>
      <c r="H102" s="90"/>
      <c r="I102" s="71"/>
      <c r="J102" s="90"/>
      <c r="K102" s="71"/>
      <c r="L102" s="71"/>
      <c r="M102" s="71"/>
      <c r="N102" s="91"/>
    </row>
    <row r="103" spans="4:14" x14ac:dyDescent="0.25">
      <c r="D103" s="73"/>
      <c r="E103" s="74" t="s">
        <v>547</v>
      </c>
      <c r="F103" s="75" t="s">
        <v>627</v>
      </c>
      <c r="G103" s="14" t="s">
        <v>661</v>
      </c>
      <c r="H103" s="10" t="s">
        <v>628</v>
      </c>
      <c r="I103" s="10"/>
      <c r="J103" s="76"/>
      <c r="K103" s="196"/>
      <c r="L103" s="14" t="s">
        <v>552</v>
      </c>
      <c r="M103" s="10" t="s">
        <v>629</v>
      </c>
      <c r="N103" s="10"/>
    </row>
    <row r="104" spans="4:14" x14ac:dyDescent="0.25">
      <c r="D104" s="368"/>
      <c r="E104" s="376" t="s">
        <v>554</v>
      </c>
      <c r="F104" s="85" t="s">
        <v>630</v>
      </c>
      <c r="G104" s="362" t="s">
        <v>662</v>
      </c>
      <c r="H104" s="362" t="s">
        <v>632</v>
      </c>
      <c r="I104" s="362"/>
      <c r="J104" s="356"/>
      <c r="K104" s="362">
        <v>0</v>
      </c>
      <c r="L104" s="362" t="s">
        <v>552</v>
      </c>
      <c r="M104" s="362" t="s">
        <v>629</v>
      </c>
      <c r="N104" s="362" t="s">
        <v>663</v>
      </c>
    </row>
    <row r="105" spans="4:14" x14ac:dyDescent="0.25">
      <c r="D105" s="370"/>
      <c r="E105" s="377"/>
      <c r="F105" s="75" t="s">
        <v>631</v>
      </c>
      <c r="G105" s="364"/>
      <c r="H105" s="364"/>
      <c r="I105" s="364"/>
      <c r="J105" s="358"/>
      <c r="K105" s="364"/>
      <c r="L105" s="364"/>
      <c r="M105" s="364"/>
      <c r="N105" s="364"/>
    </row>
    <row r="106" spans="4:14" x14ac:dyDescent="0.25">
      <c r="D106" s="368"/>
      <c r="E106" s="376" t="s">
        <v>557</v>
      </c>
      <c r="F106" s="85" t="s">
        <v>630</v>
      </c>
      <c r="G106" s="362" t="s">
        <v>662</v>
      </c>
      <c r="H106" s="362" t="s">
        <v>632</v>
      </c>
      <c r="I106" s="362"/>
      <c r="J106" s="356"/>
      <c r="K106" s="362">
        <v>0</v>
      </c>
      <c r="L106" s="362" t="s">
        <v>552</v>
      </c>
      <c r="M106" s="362" t="s">
        <v>629</v>
      </c>
      <c r="N106" s="362" t="s">
        <v>663</v>
      </c>
    </row>
    <row r="107" spans="4:14" x14ac:dyDescent="0.25">
      <c r="D107" s="370"/>
      <c r="E107" s="377"/>
      <c r="F107" s="75" t="s">
        <v>633</v>
      </c>
      <c r="G107" s="364"/>
      <c r="H107" s="364"/>
      <c r="I107" s="364"/>
      <c r="J107" s="358"/>
      <c r="K107" s="364"/>
      <c r="L107" s="364"/>
      <c r="M107" s="364"/>
      <c r="N107" s="364"/>
    </row>
    <row r="108" spans="4:14" x14ac:dyDescent="0.25">
      <c r="D108" s="368"/>
      <c r="E108" s="376" t="s">
        <v>580</v>
      </c>
      <c r="F108" s="85" t="s">
        <v>630</v>
      </c>
      <c r="G108" s="362" t="s">
        <v>662</v>
      </c>
      <c r="H108" s="362" t="s">
        <v>632</v>
      </c>
      <c r="I108" s="362"/>
      <c r="J108" s="356"/>
      <c r="K108" s="362">
        <v>0</v>
      </c>
      <c r="L108" s="362" t="s">
        <v>552</v>
      </c>
      <c r="M108" s="362" t="s">
        <v>629</v>
      </c>
      <c r="N108" s="362" t="s">
        <v>663</v>
      </c>
    </row>
    <row r="109" spans="4:14" x14ac:dyDescent="0.25">
      <c r="D109" s="370"/>
      <c r="E109" s="377"/>
      <c r="F109" s="75" t="s">
        <v>634</v>
      </c>
      <c r="G109" s="364"/>
      <c r="H109" s="364"/>
      <c r="I109" s="364"/>
      <c r="J109" s="358"/>
      <c r="K109" s="364"/>
      <c r="L109" s="364"/>
      <c r="M109" s="364"/>
      <c r="N109" s="364"/>
    </row>
    <row r="110" spans="4:14" x14ac:dyDescent="0.25">
      <c r="D110" s="368"/>
      <c r="E110" s="376" t="s">
        <v>605</v>
      </c>
      <c r="F110" s="85" t="s">
        <v>630</v>
      </c>
      <c r="G110" s="362" t="s">
        <v>661</v>
      </c>
      <c r="H110" s="362"/>
      <c r="I110" s="362"/>
      <c r="J110" s="356"/>
      <c r="K110" s="378">
        <f>47989678.53-648605.24</f>
        <v>47341073.289999999</v>
      </c>
      <c r="L110" s="362" t="s">
        <v>552</v>
      </c>
      <c r="M110" s="9" t="s">
        <v>636</v>
      </c>
      <c r="N110" s="362"/>
    </row>
    <row r="111" spans="4:14" x14ac:dyDescent="0.25">
      <c r="D111" s="370"/>
      <c r="E111" s="377"/>
      <c r="F111" s="75" t="s">
        <v>635</v>
      </c>
      <c r="G111" s="364"/>
      <c r="H111" s="364"/>
      <c r="I111" s="364"/>
      <c r="J111" s="358"/>
      <c r="K111" s="379"/>
      <c r="L111" s="364"/>
      <c r="M111" s="16" t="s">
        <v>560</v>
      </c>
      <c r="N111" s="364"/>
    </row>
    <row r="112" spans="4:14" x14ac:dyDescent="0.25">
      <c r="D112" s="380" t="s">
        <v>593</v>
      </c>
      <c r="E112" s="381"/>
      <c r="F112" s="381"/>
      <c r="G112" s="381"/>
      <c r="H112" s="381"/>
      <c r="I112" s="381"/>
      <c r="J112" s="381"/>
      <c r="K112" s="63"/>
      <c r="L112" s="63"/>
      <c r="M112" s="63"/>
      <c r="N112" s="64"/>
    </row>
    <row r="113" spans="4:14" x14ac:dyDescent="0.25">
      <c r="D113" s="368">
        <v>1</v>
      </c>
      <c r="E113" s="371" t="s">
        <v>637</v>
      </c>
      <c r="F113" s="372"/>
      <c r="G113" s="362" t="s">
        <v>662</v>
      </c>
      <c r="H113" s="10" t="s">
        <v>639</v>
      </c>
      <c r="I113" s="362"/>
      <c r="J113" s="356"/>
      <c r="K113" s="359"/>
      <c r="L113" s="359"/>
      <c r="M113" s="362" t="s">
        <v>642</v>
      </c>
      <c r="N113" s="362" t="s">
        <v>663</v>
      </c>
    </row>
    <row r="114" spans="4:14" x14ac:dyDescent="0.25">
      <c r="D114" s="369"/>
      <c r="E114" s="373" t="s">
        <v>638</v>
      </c>
      <c r="F114" s="285"/>
      <c r="G114" s="363"/>
      <c r="H114" s="10" t="s">
        <v>640</v>
      </c>
      <c r="I114" s="363"/>
      <c r="J114" s="357"/>
      <c r="K114" s="360"/>
      <c r="L114" s="360"/>
      <c r="M114" s="363"/>
      <c r="N114" s="363"/>
    </row>
    <row r="115" spans="4:14" x14ac:dyDescent="0.25">
      <c r="D115" s="370"/>
      <c r="E115" s="374"/>
      <c r="F115" s="375"/>
      <c r="G115" s="364"/>
      <c r="H115" s="10" t="s">
        <v>641</v>
      </c>
      <c r="I115" s="364"/>
      <c r="J115" s="358"/>
      <c r="K115" s="361"/>
      <c r="L115" s="361"/>
      <c r="M115" s="364"/>
      <c r="N115" s="364"/>
    </row>
    <row r="116" spans="4:14" x14ac:dyDescent="0.25">
      <c r="D116" s="368">
        <v>2</v>
      </c>
      <c r="E116" s="371" t="s">
        <v>643</v>
      </c>
      <c r="F116" s="372"/>
      <c r="G116" s="362" t="s">
        <v>662</v>
      </c>
      <c r="H116" s="9" t="s">
        <v>639</v>
      </c>
      <c r="I116" s="362"/>
      <c r="J116" s="356"/>
      <c r="K116" s="359"/>
      <c r="L116" s="359"/>
      <c r="M116" s="362" t="s">
        <v>642</v>
      </c>
      <c r="N116" s="362" t="s">
        <v>663</v>
      </c>
    </row>
    <row r="117" spans="4:14" x14ac:dyDescent="0.25">
      <c r="D117" s="369"/>
      <c r="E117" s="373" t="s">
        <v>644</v>
      </c>
      <c r="F117" s="285"/>
      <c r="G117" s="363"/>
      <c r="H117" s="10" t="s">
        <v>640</v>
      </c>
      <c r="I117" s="363"/>
      <c r="J117" s="357"/>
      <c r="K117" s="360"/>
      <c r="L117" s="360"/>
      <c r="M117" s="363"/>
      <c r="N117" s="363"/>
    </row>
    <row r="118" spans="4:14" x14ac:dyDescent="0.25">
      <c r="D118" s="370"/>
      <c r="E118" s="374"/>
      <c r="F118" s="375"/>
      <c r="G118" s="364"/>
      <c r="H118" s="10" t="s">
        <v>641</v>
      </c>
      <c r="I118" s="364"/>
      <c r="J118" s="358"/>
      <c r="K118" s="361"/>
      <c r="L118" s="361"/>
      <c r="M118" s="364"/>
      <c r="N118" s="364"/>
    </row>
    <row r="119" spans="4:14" x14ac:dyDescent="0.25">
      <c r="D119" s="368">
        <v>3</v>
      </c>
      <c r="E119" s="371" t="s">
        <v>645</v>
      </c>
      <c r="F119" s="372"/>
      <c r="G119" s="362" t="s">
        <v>662</v>
      </c>
      <c r="H119" s="9" t="s">
        <v>639</v>
      </c>
      <c r="I119" s="362"/>
      <c r="J119" s="356"/>
      <c r="K119" s="359"/>
      <c r="L119" s="359"/>
      <c r="M119" s="362" t="s">
        <v>647</v>
      </c>
      <c r="N119" s="362" t="s">
        <v>663</v>
      </c>
    </row>
    <row r="120" spans="4:14" x14ac:dyDescent="0.25">
      <c r="D120" s="369"/>
      <c r="E120" s="373" t="s">
        <v>646</v>
      </c>
      <c r="F120" s="285"/>
      <c r="G120" s="363"/>
      <c r="H120" s="10" t="s">
        <v>640</v>
      </c>
      <c r="I120" s="363"/>
      <c r="J120" s="357"/>
      <c r="K120" s="360"/>
      <c r="L120" s="360"/>
      <c r="M120" s="363"/>
      <c r="N120" s="363"/>
    </row>
    <row r="121" spans="4:14" x14ac:dyDescent="0.25">
      <c r="D121" s="370"/>
      <c r="E121" s="374"/>
      <c r="F121" s="375"/>
      <c r="G121" s="364"/>
      <c r="H121" s="16" t="s">
        <v>641</v>
      </c>
      <c r="I121" s="364"/>
      <c r="J121" s="358"/>
      <c r="K121" s="361"/>
      <c r="L121" s="361"/>
      <c r="M121" s="364"/>
      <c r="N121" s="364"/>
    </row>
    <row r="122" spans="4:14" x14ac:dyDescent="0.25">
      <c r="D122" s="365" t="s">
        <v>648</v>
      </c>
      <c r="E122" s="366"/>
      <c r="F122" s="366"/>
      <c r="G122" s="366"/>
      <c r="H122" s="366"/>
      <c r="I122" s="366"/>
      <c r="J122" s="367"/>
      <c r="K122" s="99"/>
      <c r="L122" s="99"/>
      <c r="M122" s="99"/>
      <c r="N122" s="99"/>
    </row>
    <row r="123" spans="4:14" x14ac:dyDescent="0.25">
      <c r="D123" s="352" t="s">
        <v>545</v>
      </c>
      <c r="E123" s="353"/>
      <c r="F123" s="353"/>
      <c r="G123" s="353"/>
      <c r="H123" s="353"/>
      <c r="I123" s="353"/>
      <c r="J123" s="353"/>
      <c r="K123" s="353"/>
      <c r="L123" s="353"/>
      <c r="M123" s="353"/>
      <c r="N123" s="354"/>
    </row>
    <row r="124" spans="4:14" x14ac:dyDescent="0.25">
      <c r="D124" s="88">
        <v>1</v>
      </c>
      <c r="E124" s="355" t="s">
        <v>649</v>
      </c>
      <c r="F124" s="355"/>
      <c r="G124" s="69"/>
      <c r="H124" s="70"/>
      <c r="I124" s="69"/>
      <c r="J124" s="70"/>
      <c r="K124" s="69"/>
      <c r="L124" s="69"/>
      <c r="M124" s="69"/>
      <c r="N124" s="72"/>
    </row>
    <row r="125" spans="4:14" x14ac:dyDescent="0.25">
      <c r="D125" s="100"/>
      <c r="E125" s="101" t="s">
        <v>547</v>
      </c>
      <c r="F125" s="102" t="s">
        <v>650</v>
      </c>
      <c r="G125" s="103" t="s">
        <v>662</v>
      </c>
      <c r="H125" s="104"/>
      <c r="I125" s="103"/>
      <c r="J125" s="105"/>
      <c r="K125" s="103">
        <v>0</v>
      </c>
      <c r="L125" s="103" t="s">
        <v>552</v>
      </c>
      <c r="M125" s="103" t="s">
        <v>651</v>
      </c>
      <c r="N125" s="103" t="s">
        <v>663</v>
      </c>
    </row>
    <row r="126" spans="4:14" x14ac:dyDescent="0.25">
      <c r="D126" s="100"/>
      <c r="E126" s="101" t="s">
        <v>554</v>
      </c>
      <c r="F126" s="102" t="s">
        <v>652</v>
      </c>
      <c r="G126" s="103" t="s">
        <v>662</v>
      </c>
      <c r="H126" s="104"/>
      <c r="I126" s="103"/>
      <c r="J126" s="105"/>
      <c r="K126" s="103">
        <v>0</v>
      </c>
      <c r="L126" s="103" t="s">
        <v>552</v>
      </c>
      <c r="M126" s="103" t="s">
        <v>651</v>
      </c>
      <c r="N126" s="103" t="s">
        <v>663</v>
      </c>
    </row>
    <row r="127" spans="4:14" x14ac:dyDescent="0.25">
      <c r="D127" s="7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topLeftCell="A16" workbookViewId="0">
      <selection activeCell="C44" sqref="C44:I44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67" t="s">
        <v>656</v>
      </c>
      <c r="D4" s="267"/>
      <c r="E4" s="267"/>
      <c r="F4" s="267"/>
      <c r="G4" s="267"/>
      <c r="H4" s="267"/>
      <c r="I4" s="267"/>
      <c r="J4" s="267"/>
      <c r="K4" s="267"/>
    </row>
    <row r="5" spans="3:11" ht="13.5" customHeight="1" x14ac:dyDescent="0.25">
      <c r="C5" s="267" t="s">
        <v>120</v>
      </c>
      <c r="D5" s="267"/>
      <c r="E5" s="267"/>
      <c r="F5" s="267"/>
      <c r="G5" s="267"/>
      <c r="H5" s="267"/>
      <c r="I5" s="267"/>
      <c r="J5" s="267"/>
      <c r="K5" s="267"/>
    </row>
    <row r="6" spans="3:11" ht="23.25" customHeight="1" x14ac:dyDescent="0.25">
      <c r="C6" s="274" t="s">
        <v>675</v>
      </c>
      <c r="D6" s="267"/>
      <c r="E6" s="267"/>
      <c r="F6" s="267"/>
      <c r="G6" s="267"/>
      <c r="H6" s="267"/>
      <c r="I6" s="267"/>
      <c r="J6" s="267"/>
      <c r="K6" s="267"/>
    </row>
    <row r="7" spans="3:11" x14ac:dyDescent="0.25">
      <c r="C7" s="267" t="s">
        <v>1</v>
      </c>
      <c r="D7" s="267"/>
      <c r="E7" s="267"/>
      <c r="F7" s="267"/>
      <c r="G7" s="267"/>
      <c r="H7" s="267"/>
      <c r="I7" s="267"/>
      <c r="J7" s="267"/>
      <c r="K7" s="267"/>
    </row>
    <row r="8" spans="3:11" x14ac:dyDescent="0.25">
      <c r="C8" s="267" t="s">
        <v>121</v>
      </c>
      <c r="D8" s="267"/>
      <c r="E8" s="215" t="s">
        <v>123</v>
      </c>
      <c r="F8" s="215" t="s">
        <v>125</v>
      </c>
      <c r="G8" s="215" t="s">
        <v>127</v>
      </c>
      <c r="H8" s="215" t="s">
        <v>129</v>
      </c>
      <c r="I8" s="215" t="s">
        <v>132</v>
      </c>
      <c r="J8" s="215" t="s">
        <v>136</v>
      </c>
      <c r="K8" s="215" t="s">
        <v>136</v>
      </c>
    </row>
    <row r="9" spans="3:11" x14ac:dyDescent="0.25">
      <c r="C9" s="267" t="s">
        <v>122</v>
      </c>
      <c r="D9" s="267"/>
      <c r="E9" s="215" t="s">
        <v>124</v>
      </c>
      <c r="F9" s="215" t="s">
        <v>126</v>
      </c>
      <c r="G9" s="215" t="s">
        <v>128</v>
      </c>
      <c r="H9" s="215" t="s">
        <v>130</v>
      </c>
      <c r="I9" s="215" t="s">
        <v>133</v>
      </c>
      <c r="J9" s="215" t="s">
        <v>137</v>
      </c>
      <c r="K9" s="215" t="s">
        <v>139</v>
      </c>
    </row>
    <row r="10" spans="3:11" x14ac:dyDescent="0.25">
      <c r="C10" s="275"/>
      <c r="D10" s="275"/>
      <c r="E10" s="215" t="s">
        <v>664</v>
      </c>
      <c r="F10" s="216"/>
      <c r="G10" s="216"/>
      <c r="H10" s="215" t="s">
        <v>131</v>
      </c>
      <c r="I10" s="215" t="s">
        <v>134</v>
      </c>
      <c r="J10" s="215" t="s">
        <v>138</v>
      </c>
      <c r="K10" s="215" t="s">
        <v>140</v>
      </c>
    </row>
    <row r="11" spans="3:11" x14ac:dyDescent="0.25">
      <c r="C11" s="275"/>
      <c r="D11" s="275"/>
      <c r="E11" s="224" t="s">
        <v>668</v>
      </c>
      <c r="F11" s="216"/>
      <c r="G11" s="216"/>
      <c r="H11" s="216"/>
      <c r="I11" s="215" t="s">
        <v>135</v>
      </c>
      <c r="J11" s="216"/>
      <c r="K11" s="215" t="s">
        <v>141</v>
      </c>
    </row>
    <row r="12" spans="3:11" ht="10.5" customHeight="1" x14ac:dyDescent="0.25">
      <c r="C12" s="275"/>
      <c r="D12" s="275"/>
      <c r="E12" s="216"/>
      <c r="F12" s="216"/>
      <c r="G12" s="216"/>
      <c r="H12" s="216"/>
      <c r="I12" s="216"/>
      <c r="J12" s="216"/>
      <c r="K12" s="215" t="s">
        <v>142</v>
      </c>
    </row>
    <row r="13" spans="3:11" x14ac:dyDescent="0.25">
      <c r="C13" s="268"/>
      <c r="D13" s="266"/>
      <c r="E13" s="214"/>
      <c r="F13" s="214"/>
      <c r="G13" s="214"/>
      <c r="H13" s="214"/>
      <c r="I13" s="214"/>
      <c r="J13" s="214"/>
      <c r="K13" s="214"/>
    </row>
    <row r="14" spans="3:11" x14ac:dyDescent="0.25">
      <c r="C14" s="272" t="s">
        <v>143</v>
      </c>
      <c r="D14" s="273"/>
      <c r="E14" s="125">
        <f>+E15+E19</f>
        <v>0</v>
      </c>
      <c r="F14" s="125">
        <f t="shared" ref="F14:K14" si="0">+F15+F19</f>
        <v>0</v>
      </c>
      <c r="G14" s="125">
        <f t="shared" si="0"/>
        <v>0</v>
      </c>
      <c r="H14" s="125">
        <f t="shared" si="0"/>
        <v>0</v>
      </c>
      <c r="I14" s="125">
        <f t="shared" si="0"/>
        <v>0</v>
      </c>
      <c r="J14" s="125">
        <f t="shared" si="0"/>
        <v>0</v>
      </c>
      <c r="K14" s="125">
        <f t="shared" si="0"/>
        <v>0</v>
      </c>
    </row>
    <row r="15" spans="3:11" x14ac:dyDescent="0.25">
      <c r="C15" s="272" t="s">
        <v>144</v>
      </c>
      <c r="D15" s="273"/>
      <c r="E15" s="125">
        <f>+E16+E17+E18</f>
        <v>0</v>
      </c>
      <c r="F15" s="125">
        <f t="shared" ref="F15:K15" si="1">+F16+F17+F18</f>
        <v>0</v>
      </c>
      <c r="G15" s="125">
        <f t="shared" si="1"/>
        <v>0</v>
      </c>
      <c r="H15" s="125">
        <f t="shared" si="1"/>
        <v>0</v>
      </c>
      <c r="I15" s="125">
        <f t="shared" si="1"/>
        <v>0</v>
      </c>
      <c r="J15" s="125">
        <f t="shared" si="1"/>
        <v>0</v>
      </c>
      <c r="K15" s="125">
        <f t="shared" si="1"/>
        <v>0</v>
      </c>
    </row>
    <row r="16" spans="3:11" ht="24" x14ac:dyDescent="0.25">
      <c r="C16" s="5"/>
      <c r="D16" s="6" t="s">
        <v>145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</row>
    <row r="17" spans="3:11" x14ac:dyDescent="0.25">
      <c r="C17" s="5"/>
      <c r="D17" s="6" t="s">
        <v>146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</row>
    <row r="18" spans="3:11" ht="24" x14ac:dyDescent="0.25">
      <c r="C18" s="5"/>
      <c r="D18" s="6" t="s">
        <v>147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</row>
    <row r="19" spans="3:11" x14ac:dyDescent="0.25">
      <c r="C19" s="272" t="s">
        <v>148</v>
      </c>
      <c r="D19" s="273"/>
      <c r="E19" s="125">
        <f>SUM(E16:E18)</f>
        <v>0</v>
      </c>
      <c r="F19" s="125">
        <f t="shared" ref="F19:K19" si="2">SUM(F16:F18)</f>
        <v>0</v>
      </c>
      <c r="G19" s="125">
        <f t="shared" si="2"/>
        <v>0</v>
      </c>
      <c r="H19" s="125">
        <f t="shared" si="2"/>
        <v>0</v>
      </c>
      <c r="I19" s="125">
        <f t="shared" si="2"/>
        <v>0</v>
      </c>
      <c r="J19" s="125">
        <f t="shared" si="2"/>
        <v>0</v>
      </c>
      <c r="K19" s="125">
        <f t="shared" si="2"/>
        <v>0</v>
      </c>
    </row>
    <row r="20" spans="3:11" ht="24" x14ac:dyDescent="0.25">
      <c r="C20" s="5"/>
      <c r="D20" s="6" t="s">
        <v>149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</row>
    <row r="21" spans="3:11" x14ac:dyDescent="0.25">
      <c r="C21" s="5"/>
      <c r="D21" s="6" t="s">
        <v>150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</row>
    <row r="22" spans="3:11" ht="24" x14ac:dyDescent="0.25">
      <c r="C22" s="5"/>
      <c r="D22" s="6" t="s">
        <v>151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</row>
    <row r="23" spans="3:11" x14ac:dyDescent="0.25">
      <c r="C23" s="272" t="s">
        <v>152</v>
      </c>
      <c r="D23" s="273"/>
      <c r="E23" s="222">
        <f>+'FORMATO 1'!J66</f>
        <v>96948092.289999992</v>
      </c>
      <c r="F23" s="222"/>
      <c r="G23" s="222"/>
      <c r="H23" s="222"/>
      <c r="I23" s="222">
        <f>'FORMATO 1'!I66</f>
        <v>76529146.469999999</v>
      </c>
      <c r="J23" s="222"/>
      <c r="K23" s="222"/>
    </row>
    <row r="24" spans="3:11" x14ac:dyDescent="0.25">
      <c r="C24" s="5"/>
      <c r="D24" s="6"/>
      <c r="E24" s="126"/>
      <c r="F24" s="126"/>
      <c r="G24" s="126"/>
      <c r="H24" s="126"/>
      <c r="I24" s="126"/>
      <c r="J24" s="126"/>
      <c r="K24" s="126"/>
    </row>
    <row r="25" spans="3:11" ht="29.25" customHeight="1" x14ac:dyDescent="0.25">
      <c r="C25" s="272" t="s">
        <v>153</v>
      </c>
      <c r="D25" s="273"/>
      <c r="E25" s="125">
        <f>+E14+E23</f>
        <v>96948092.289999992</v>
      </c>
      <c r="F25" s="125">
        <f t="shared" ref="F25:K25" si="3">+F14+F23</f>
        <v>0</v>
      </c>
      <c r="G25" s="125">
        <f t="shared" si="3"/>
        <v>0</v>
      </c>
      <c r="H25" s="125">
        <f t="shared" si="3"/>
        <v>0</v>
      </c>
      <c r="I25" s="125">
        <f t="shared" si="3"/>
        <v>76529146.469999999</v>
      </c>
      <c r="J25" s="125">
        <f t="shared" si="3"/>
        <v>0</v>
      </c>
      <c r="K25" s="125">
        <f t="shared" si="3"/>
        <v>0</v>
      </c>
    </row>
    <row r="26" spans="3:11" x14ac:dyDescent="0.25">
      <c r="C26" s="268"/>
      <c r="D26" s="266"/>
      <c r="E26" s="126"/>
      <c r="F26" s="126"/>
      <c r="G26" s="126"/>
      <c r="H26" s="126"/>
      <c r="I26" s="126"/>
      <c r="J26" s="126"/>
      <c r="K26" s="126"/>
    </row>
    <row r="27" spans="3:11" ht="16.5" customHeight="1" x14ac:dyDescent="0.25">
      <c r="C27" s="272" t="s">
        <v>653</v>
      </c>
      <c r="D27" s="273"/>
      <c r="E27" s="126"/>
      <c r="F27" s="126"/>
      <c r="G27" s="126"/>
      <c r="H27" s="126"/>
      <c r="I27" s="126"/>
      <c r="J27" s="126"/>
      <c r="K27" s="126"/>
    </row>
    <row r="28" spans="3:11" x14ac:dyDescent="0.25">
      <c r="C28" s="268" t="s">
        <v>154</v>
      </c>
      <c r="D28" s="266"/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</row>
    <row r="29" spans="3:11" x14ac:dyDescent="0.25">
      <c r="C29" s="268" t="s">
        <v>155</v>
      </c>
      <c r="D29" s="266"/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</row>
    <row r="30" spans="3:11" x14ac:dyDescent="0.25">
      <c r="C30" s="268" t="s">
        <v>156</v>
      </c>
      <c r="D30" s="266"/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</row>
    <row r="31" spans="3:11" x14ac:dyDescent="0.25">
      <c r="C31" s="268"/>
      <c r="D31" s="266"/>
      <c r="E31" s="126"/>
      <c r="F31" s="126"/>
      <c r="G31" s="126"/>
      <c r="H31" s="126"/>
      <c r="I31" s="126"/>
      <c r="J31" s="126"/>
      <c r="K31" s="126"/>
    </row>
    <row r="32" spans="3:11" ht="25.5" customHeight="1" x14ac:dyDescent="0.25">
      <c r="C32" s="272" t="s">
        <v>157</v>
      </c>
      <c r="D32" s="273"/>
      <c r="E32" s="126"/>
      <c r="F32" s="126"/>
      <c r="G32" s="126"/>
      <c r="H32" s="126"/>
      <c r="I32" s="126"/>
      <c r="J32" s="126"/>
      <c r="K32" s="126"/>
    </row>
    <row r="33" spans="3:11" x14ac:dyDescent="0.25">
      <c r="C33" s="268" t="s">
        <v>158</v>
      </c>
      <c r="D33" s="266"/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</row>
    <row r="34" spans="3:11" x14ac:dyDescent="0.25">
      <c r="C34" s="268" t="s">
        <v>159</v>
      </c>
      <c r="D34" s="266"/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</row>
    <row r="35" spans="3:11" x14ac:dyDescent="0.25">
      <c r="C35" s="268" t="s">
        <v>160</v>
      </c>
      <c r="D35" s="266"/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</row>
    <row r="36" spans="3:11" x14ac:dyDescent="0.25">
      <c r="C36" s="269"/>
      <c r="D36" s="270"/>
      <c r="E36" s="127"/>
      <c r="F36" s="127"/>
      <c r="G36" s="127"/>
      <c r="H36" s="127"/>
      <c r="I36" s="127"/>
      <c r="J36" s="127"/>
      <c r="K36" s="127"/>
    </row>
    <row r="37" spans="3:11" x14ac:dyDescent="0.25">
      <c r="C37" s="7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271" t="s">
        <v>654</v>
      </c>
      <c r="D38" s="271"/>
      <c r="E38" s="271"/>
      <c r="F38" s="271"/>
      <c r="G38" s="271"/>
      <c r="H38" s="271"/>
      <c r="I38" s="271"/>
      <c r="J38" s="271"/>
      <c r="K38" s="271"/>
    </row>
    <row r="39" spans="3:11" ht="30.75" customHeight="1" x14ac:dyDescent="0.25">
      <c r="C39" s="271" t="s">
        <v>655</v>
      </c>
      <c r="D39" s="271"/>
      <c r="E39" s="271"/>
      <c r="F39" s="271"/>
      <c r="G39" s="271"/>
      <c r="H39" s="271"/>
      <c r="I39" s="271"/>
      <c r="J39" s="271"/>
      <c r="K39" s="271"/>
    </row>
    <row r="41" spans="3:11" x14ac:dyDescent="0.25">
      <c r="C41" s="267" t="s">
        <v>656</v>
      </c>
      <c r="D41" s="267"/>
      <c r="E41" s="267"/>
      <c r="F41" s="267"/>
      <c r="G41" s="267"/>
      <c r="H41" s="267"/>
      <c r="I41" s="267"/>
    </row>
    <row r="42" spans="3:11" x14ac:dyDescent="0.25">
      <c r="C42" s="267" t="s">
        <v>120</v>
      </c>
      <c r="D42" s="267"/>
      <c r="E42" s="267"/>
      <c r="F42" s="267"/>
      <c r="G42" s="267"/>
      <c r="H42" s="267"/>
      <c r="I42" s="267"/>
    </row>
    <row r="43" spans="3:11" x14ac:dyDescent="0.25">
      <c r="C43" s="274" t="s">
        <v>677</v>
      </c>
      <c r="D43" s="267"/>
      <c r="E43" s="267"/>
      <c r="F43" s="267"/>
      <c r="G43" s="267"/>
      <c r="H43" s="267"/>
      <c r="I43" s="267"/>
    </row>
    <row r="44" spans="3:11" x14ac:dyDescent="0.25">
      <c r="C44" s="267" t="s">
        <v>1</v>
      </c>
      <c r="D44" s="267"/>
      <c r="E44" s="267"/>
      <c r="F44" s="267"/>
      <c r="G44" s="267"/>
      <c r="H44" s="267"/>
      <c r="I44" s="267"/>
    </row>
    <row r="45" spans="3:11" x14ac:dyDescent="0.25">
      <c r="C45" s="217" t="s">
        <v>161</v>
      </c>
      <c r="D45" s="217"/>
      <c r="E45" s="215" t="s">
        <v>162</v>
      </c>
      <c r="F45" s="215" t="s">
        <v>164</v>
      </c>
      <c r="G45" s="215" t="s">
        <v>167</v>
      </c>
      <c r="H45" s="215" t="s">
        <v>139</v>
      </c>
      <c r="I45" s="215" t="s">
        <v>171</v>
      </c>
    </row>
    <row r="46" spans="3:11" x14ac:dyDescent="0.25">
      <c r="C46" s="217"/>
      <c r="D46" s="217"/>
      <c r="E46" s="215" t="s">
        <v>163</v>
      </c>
      <c r="F46" s="215" t="s">
        <v>165</v>
      </c>
      <c r="G46" s="215" t="s">
        <v>168</v>
      </c>
      <c r="H46" s="215" t="s">
        <v>169</v>
      </c>
      <c r="I46" s="215" t="s">
        <v>172</v>
      </c>
    </row>
    <row r="47" spans="3:11" x14ac:dyDescent="0.25">
      <c r="C47" s="217"/>
      <c r="D47" s="217"/>
      <c r="E47" s="216"/>
      <c r="F47" s="215" t="s">
        <v>166</v>
      </c>
      <c r="G47" s="216"/>
      <c r="H47" s="215" t="s">
        <v>170</v>
      </c>
      <c r="I47" s="216"/>
    </row>
    <row r="48" spans="3:11" x14ac:dyDescent="0.25">
      <c r="C48" s="262" t="s">
        <v>173</v>
      </c>
      <c r="D48" s="263"/>
      <c r="E48" s="266"/>
      <c r="F48" s="214"/>
      <c r="G48" s="214"/>
      <c r="H48" s="214"/>
      <c r="I48" s="214"/>
    </row>
    <row r="49" spans="3:9" x14ac:dyDescent="0.25">
      <c r="C49" s="262"/>
      <c r="D49" s="263"/>
      <c r="E49" s="266"/>
      <c r="F49" s="155"/>
      <c r="G49" s="155"/>
      <c r="H49" s="155"/>
      <c r="I49" s="155"/>
    </row>
    <row r="50" spans="3:9" x14ac:dyDescent="0.25">
      <c r="C50" s="262" t="s">
        <v>174</v>
      </c>
      <c r="D50" s="263"/>
      <c r="E50" s="191">
        <v>0</v>
      </c>
      <c r="F50" s="156">
        <v>0</v>
      </c>
      <c r="G50" s="156">
        <v>0</v>
      </c>
      <c r="H50" s="156">
        <v>0</v>
      </c>
      <c r="I50" s="156">
        <v>0</v>
      </c>
    </row>
    <row r="51" spans="3:9" x14ac:dyDescent="0.25">
      <c r="C51" s="262" t="s">
        <v>175</v>
      </c>
      <c r="D51" s="263"/>
      <c r="E51" s="191">
        <v>0</v>
      </c>
      <c r="F51" s="156">
        <v>0</v>
      </c>
      <c r="G51" s="156">
        <v>0</v>
      </c>
      <c r="H51" s="156">
        <v>0</v>
      </c>
      <c r="I51" s="156">
        <v>0</v>
      </c>
    </row>
    <row r="52" spans="3:9" x14ac:dyDescent="0.25">
      <c r="C52" s="264" t="s">
        <v>176</v>
      </c>
      <c r="D52" s="265"/>
      <c r="E52" s="192">
        <v>0</v>
      </c>
      <c r="F52" s="128">
        <v>0</v>
      </c>
      <c r="G52" s="128">
        <v>0</v>
      </c>
      <c r="H52" s="128">
        <v>0</v>
      </c>
      <c r="I52" s="128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C1" workbookViewId="0">
      <selection activeCell="C8" sqref="C8:M8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7"/>
    </row>
    <row r="5" spans="3:13" x14ac:dyDescent="0.25">
      <c r="C5" s="276" t="s">
        <v>656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3:13" x14ac:dyDescent="0.25">
      <c r="C6" s="277" t="s">
        <v>177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3:13" x14ac:dyDescent="0.25">
      <c r="C7" s="274" t="s">
        <v>676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</row>
    <row r="8" spans="3:13" x14ac:dyDescent="0.25">
      <c r="C8" s="276" t="s">
        <v>1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</row>
    <row r="9" spans="3:13" x14ac:dyDescent="0.25">
      <c r="C9" s="215" t="s">
        <v>178</v>
      </c>
      <c r="D9" s="215" t="s">
        <v>180</v>
      </c>
      <c r="E9" s="215" t="s">
        <v>182</v>
      </c>
      <c r="F9" s="215" t="s">
        <v>182</v>
      </c>
      <c r="G9" s="215" t="s">
        <v>188</v>
      </c>
      <c r="H9" s="215" t="s">
        <v>164</v>
      </c>
      <c r="I9" s="215" t="s">
        <v>192</v>
      </c>
      <c r="J9" s="215" t="s">
        <v>192</v>
      </c>
      <c r="K9" s="215" t="s">
        <v>200</v>
      </c>
      <c r="L9" s="215" t="s">
        <v>203</v>
      </c>
      <c r="M9" s="215" t="s">
        <v>208</v>
      </c>
    </row>
    <row r="10" spans="3:13" x14ac:dyDescent="0.25">
      <c r="C10" s="215" t="s">
        <v>179</v>
      </c>
      <c r="D10" s="215" t="s">
        <v>181</v>
      </c>
      <c r="E10" s="215" t="s">
        <v>183</v>
      </c>
      <c r="F10" s="215" t="s">
        <v>186</v>
      </c>
      <c r="G10" s="215" t="s">
        <v>189</v>
      </c>
      <c r="H10" s="215" t="s">
        <v>191</v>
      </c>
      <c r="I10" s="215" t="s">
        <v>193</v>
      </c>
      <c r="J10" s="215" t="s">
        <v>193</v>
      </c>
      <c r="K10" s="215" t="s">
        <v>201</v>
      </c>
      <c r="L10" s="215" t="s">
        <v>204</v>
      </c>
      <c r="M10" s="215" t="s">
        <v>209</v>
      </c>
    </row>
    <row r="11" spans="3:13" x14ac:dyDescent="0.25">
      <c r="C11" s="216"/>
      <c r="D11" s="216"/>
      <c r="E11" s="215" t="s">
        <v>184</v>
      </c>
      <c r="F11" s="215" t="s">
        <v>187</v>
      </c>
      <c r="G11" s="215" t="s">
        <v>190</v>
      </c>
      <c r="H11" s="216"/>
      <c r="I11" s="215" t="s">
        <v>194</v>
      </c>
      <c r="J11" s="215" t="s">
        <v>194</v>
      </c>
      <c r="K11" s="215" t="s">
        <v>202</v>
      </c>
      <c r="L11" s="215" t="s">
        <v>205</v>
      </c>
      <c r="M11" s="215" t="s">
        <v>210</v>
      </c>
    </row>
    <row r="12" spans="3:13" x14ac:dyDescent="0.25">
      <c r="C12" s="216"/>
      <c r="D12" s="216"/>
      <c r="E12" s="215" t="s">
        <v>185</v>
      </c>
      <c r="F12" s="216"/>
      <c r="G12" s="216"/>
      <c r="H12" s="216"/>
      <c r="I12" s="215" t="s">
        <v>195</v>
      </c>
      <c r="J12" s="215" t="s">
        <v>195</v>
      </c>
      <c r="K12" s="216"/>
      <c r="L12" s="215" t="s">
        <v>206</v>
      </c>
      <c r="M12" s="215" t="s">
        <v>211</v>
      </c>
    </row>
    <row r="13" spans="3:13" x14ac:dyDescent="0.25">
      <c r="C13" s="216"/>
      <c r="D13" s="216"/>
      <c r="E13" s="216"/>
      <c r="F13" s="216"/>
      <c r="G13" s="216"/>
      <c r="H13" s="216"/>
      <c r="I13" s="215" t="s">
        <v>196</v>
      </c>
      <c r="J13" s="215" t="s">
        <v>197</v>
      </c>
      <c r="K13" s="216"/>
      <c r="L13" s="215" t="s">
        <v>207</v>
      </c>
      <c r="M13" s="215" t="s">
        <v>212</v>
      </c>
    </row>
    <row r="14" spans="3:13" x14ac:dyDescent="0.25">
      <c r="C14" s="216"/>
      <c r="D14" s="216"/>
      <c r="E14" s="216"/>
      <c r="F14" s="216"/>
      <c r="G14" s="216"/>
      <c r="H14" s="216"/>
      <c r="I14" s="216"/>
      <c r="J14" s="215" t="s">
        <v>198</v>
      </c>
      <c r="K14" s="216"/>
      <c r="L14" s="216"/>
      <c r="M14" s="216"/>
    </row>
    <row r="15" spans="3:13" x14ac:dyDescent="0.25">
      <c r="C15" s="216"/>
      <c r="D15" s="216"/>
      <c r="E15" s="216"/>
      <c r="F15" s="216"/>
      <c r="G15" s="216"/>
      <c r="H15" s="216"/>
      <c r="I15" s="216"/>
      <c r="J15" s="215" t="s">
        <v>199</v>
      </c>
      <c r="K15" s="216"/>
      <c r="L15" s="216"/>
      <c r="M15" s="216"/>
    </row>
    <row r="16" spans="3:13" x14ac:dyDescent="0.25"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</row>
    <row r="17" spans="3:13" x14ac:dyDescent="0.25">
      <c r="C17" s="18" t="s">
        <v>213</v>
      </c>
      <c r="D17" s="278"/>
      <c r="E17" s="278"/>
      <c r="F17" s="278"/>
      <c r="G17" s="278">
        <f t="shared" ref="G17:M17" si="0">+G19+G20+G21+G22</f>
        <v>0</v>
      </c>
      <c r="H17" s="278"/>
      <c r="I17" s="278">
        <f t="shared" si="0"/>
        <v>0</v>
      </c>
      <c r="J17" s="278">
        <f t="shared" si="0"/>
        <v>0</v>
      </c>
      <c r="K17" s="278">
        <f t="shared" si="0"/>
        <v>0</v>
      </c>
      <c r="L17" s="278">
        <f t="shared" si="0"/>
        <v>0</v>
      </c>
      <c r="M17" s="278">
        <f t="shared" si="0"/>
        <v>0</v>
      </c>
    </row>
    <row r="18" spans="3:13" x14ac:dyDescent="0.25">
      <c r="C18" s="18" t="s">
        <v>214</v>
      </c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3:13" x14ac:dyDescent="0.25">
      <c r="C19" s="19" t="s">
        <v>215</v>
      </c>
      <c r="D19" s="125"/>
      <c r="E19" s="125"/>
      <c r="F19" s="125"/>
      <c r="G19" s="125">
        <v>0</v>
      </c>
      <c r="H19" s="125"/>
      <c r="I19" s="125">
        <v>0</v>
      </c>
      <c r="J19" s="125">
        <v>0</v>
      </c>
      <c r="K19" s="125">
        <v>0</v>
      </c>
      <c r="L19" s="125">
        <v>0</v>
      </c>
      <c r="M19" s="125">
        <v>0</v>
      </c>
    </row>
    <row r="20" spans="3:13" x14ac:dyDescent="0.25">
      <c r="C20" s="19" t="s">
        <v>216</v>
      </c>
      <c r="D20" s="125"/>
      <c r="E20" s="125"/>
      <c r="F20" s="125"/>
      <c r="G20" s="125">
        <v>0</v>
      </c>
      <c r="H20" s="125"/>
      <c r="I20" s="125">
        <v>0</v>
      </c>
      <c r="J20" s="125">
        <v>0</v>
      </c>
      <c r="K20" s="125">
        <v>0</v>
      </c>
      <c r="L20" s="125">
        <v>0</v>
      </c>
      <c r="M20" s="125">
        <v>0</v>
      </c>
    </row>
    <row r="21" spans="3:13" x14ac:dyDescent="0.25">
      <c r="C21" s="19" t="s">
        <v>217</v>
      </c>
      <c r="D21" s="125"/>
      <c r="E21" s="125"/>
      <c r="F21" s="125"/>
      <c r="G21" s="125">
        <v>0</v>
      </c>
      <c r="H21" s="125"/>
      <c r="I21" s="125">
        <v>0</v>
      </c>
      <c r="J21" s="125">
        <v>0</v>
      </c>
      <c r="K21" s="125">
        <v>0</v>
      </c>
      <c r="L21" s="125">
        <v>0</v>
      </c>
      <c r="M21" s="125">
        <v>0</v>
      </c>
    </row>
    <row r="22" spans="3:13" x14ac:dyDescent="0.25">
      <c r="C22" s="19" t="s">
        <v>218</v>
      </c>
      <c r="D22" s="125"/>
      <c r="E22" s="125"/>
      <c r="F22" s="125"/>
      <c r="G22" s="125">
        <v>0</v>
      </c>
      <c r="H22" s="125"/>
      <c r="I22" s="125">
        <v>0</v>
      </c>
      <c r="J22" s="125">
        <v>0</v>
      </c>
      <c r="K22" s="125">
        <v>0</v>
      </c>
      <c r="L22" s="125">
        <v>0</v>
      </c>
      <c r="M22" s="125">
        <v>0</v>
      </c>
    </row>
    <row r="23" spans="3:13" x14ac:dyDescent="0.25">
      <c r="C23" s="8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3:13" x14ac:dyDescent="0.25">
      <c r="C24" s="18" t="s">
        <v>219</v>
      </c>
      <c r="D24" s="125"/>
      <c r="E24" s="125"/>
      <c r="F24" s="125"/>
      <c r="G24" s="125">
        <f t="shared" ref="G24:M24" si="1">+G25+G26+G27+G28</f>
        <v>0</v>
      </c>
      <c r="H24" s="125"/>
      <c r="I24" s="125">
        <f t="shared" si="1"/>
        <v>0</v>
      </c>
      <c r="J24" s="125">
        <f t="shared" si="1"/>
        <v>0</v>
      </c>
      <c r="K24" s="125">
        <f t="shared" si="1"/>
        <v>0</v>
      </c>
      <c r="L24" s="125">
        <f t="shared" si="1"/>
        <v>0</v>
      </c>
      <c r="M24" s="125">
        <f t="shared" si="1"/>
        <v>0</v>
      </c>
    </row>
    <row r="25" spans="3:13" x14ac:dyDescent="0.25">
      <c r="C25" s="19" t="s">
        <v>220</v>
      </c>
      <c r="D25" s="125"/>
      <c r="E25" s="125"/>
      <c r="F25" s="125"/>
      <c r="G25" s="125">
        <v>0</v>
      </c>
      <c r="H25" s="125"/>
      <c r="I25" s="125">
        <v>0</v>
      </c>
      <c r="J25" s="125">
        <v>0</v>
      </c>
      <c r="K25" s="125">
        <v>0</v>
      </c>
      <c r="L25" s="125">
        <v>0</v>
      </c>
      <c r="M25" s="125">
        <v>0</v>
      </c>
    </row>
    <row r="26" spans="3:13" x14ac:dyDescent="0.25">
      <c r="C26" s="19" t="s">
        <v>221</v>
      </c>
      <c r="D26" s="125"/>
      <c r="E26" s="125"/>
      <c r="F26" s="125"/>
      <c r="G26" s="125">
        <v>0</v>
      </c>
      <c r="H26" s="125"/>
      <c r="I26" s="125">
        <v>0</v>
      </c>
      <c r="J26" s="125">
        <v>0</v>
      </c>
      <c r="K26" s="125">
        <v>0</v>
      </c>
      <c r="L26" s="125">
        <v>0</v>
      </c>
      <c r="M26" s="125">
        <v>0</v>
      </c>
    </row>
    <row r="27" spans="3:13" x14ac:dyDescent="0.25">
      <c r="C27" s="19" t="s">
        <v>222</v>
      </c>
      <c r="D27" s="125"/>
      <c r="E27" s="125"/>
      <c r="F27" s="125"/>
      <c r="G27" s="125">
        <v>0</v>
      </c>
      <c r="H27" s="125"/>
      <c r="I27" s="125">
        <v>0</v>
      </c>
      <c r="J27" s="125">
        <v>0</v>
      </c>
      <c r="K27" s="125">
        <v>0</v>
      </c>
      <c r="L27" s="125">
        <v>0</v>
      </c>
      <c r="M27" s="125">
        <v>0</v>
      </c>
    </row>
    <row r="28" spans="3:13" x14ac:dyDescent="0.25">
      <c r="C28" s="19" t="s">
        <v>223</v>
      </c>
      <c r="D28" s="125"/>
      <c r="E28" s="125"/>
      <c r="F28" s="125"/>
      <c r="G28" s="125">
        <v>0</v>
      </c>
      <c r="H28" s="125"/>
      <c r="I28" s="125">
        <v>0</v>
      </c>
      <c r="J28" s="125">
        <v>0</v>
      </c>
      <c r="K28" s="125">
        <v>0</v>
      </c>
      <c r="L28" s="125">
        <v>0</v>
      </c>
      <c r="M28" s="125">
        <v>0</v>
      </c>
    </row>
    <row r="29" spans="3:13" x14ac:dyDescent="0.25">
      <c r="C29" s="8"/>
      <c r="D29" s="12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3:13" x14ac:dyDescent="0.25">
      <c r="C30" s="18" t="s">
        <v>224</v>
      </c>
      <c r="D30" s="125"/>
      <c r="E30" s="125"/>
      <c r="F30" s="125"/>
      <c r="G30" s="125">
        <f t="shared" ref="G30:M30" si="2">+G17+G24</f>
        <v>0</v>
      </c>
      <c r="H30" s="125"/>
      <c r="I30" s="125">
        <f t="shared" si="2"/>
        <v>0</v>
      </c>
      <c r="J30" s="125">
        <f t="shared" si="2"/>
        <v>0</v>
      </c>
      <c r="K30" s="125">
        <f t="shared" si="2"/>
        <v>0</v>
      </c>
      <c r="L30" s="125">
        <f t="shared" si="2"/>
        <v>0</v>
      </c>
      <c r="M30" s="125">
        <f t="shared" si="2"/>
        <v>0</v>
      </c>
    </row>
    <row r="31" spans="3:13" x14ac:dyDescent="0.25">
      <c r="C31" s="18" t="s">
        <v>225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7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4:M146"/>
  <sheetViews>
    <sheetView topLeftCell="A94" workbookViewId="0">
      <selection activeCell="E72" sqref="E72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" bestFit="1" customWidth="1"/>
    <col min="6" max="6" width="14.7109375" bestFit="1" customWidth="1"/>
    <col min="7" max="7" width="15.140625" customWidth="1"/>
    <col min="8" max="8" width="14" customWidth="1"/>
    <col min="9" max="9" width="13.4257812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87" t="s">
        <v>659</v>
      </c>
      <c r="D4" s="287"/>
      <c r="E4" s="287"/>
      <c r="F4" s="287"/>
      <c r="G4" s="287"/>
    </row>
    <row r="5" spans="3:7" x14ac:dyDescent="0.25">
      <c r="C5" s="291" t="s">
        <v>656</v>
      </c>
      <c r="D5" s="292"/>
      <c r="E5" s="292"/>
      <c r="F5" s="292"/>
      <c r="G5" s="293"/>
    </row>
    <row r="6" spans="3:7" x14ac:dyDescent="0.25">
      <c r="C6" s="294" t="s">
        <v>226</v>
      </c>
      <c r="D6" s="267"/>
      <c r="E6" s="267"/>
      <c r="F6" s="267"/>
      <c r="G6" s="295"/>
    </row>
    <row r="7" spans="3:7" x14ac:dyDescent="0.25">
      <c r="C7" s="296" t="s">
        <v>676</v>
      </c>
      <c r="D7" s="267"/>
      <c r="E7" s="267"/>
      <c r="F7" s="267"/>
      <c r="G7" s="295"/>
    </row>
    <row r="8" spans="3:7" x14ac:dyDescent="0.25">
      <c r="C8" s="297" t="s">
        <v>1</v>
      </c>
      <c r="D8" s="298"/>
      <c r="E8" s="298"/>
      <c r="F8" s="298"/>
      <c r="G8" s="299"/>
    </row>
    <row r="9" spans="3:7" x14ac:dyDescent="0.25">
      <c r="C9" s="218"/>
      <c r="D9" s="218"/>
      <c r="E9" s="218"/>
      <c r="F9" s="218"/>
      <c r="G9" s="218"/>
    </row>
    <row r="10" spans="3:7" x14ac:dyDescent="0.25">
      <c r="C10" s="281" t="s">
        <v>2</v>
      </c>
      <c r="D10" s="281"/>
      <c r="E10" s="215" t="s">
        <v>227</v>
      </c>
      <c r="F10" s="267" t="s">
        <v>229</v>
      </c>
      <c r="G10" s="215" t="s">
        <v>230</v>
      </c>
    </row>
    <row r="11" spans="3:7" x14ac:dyDescent="0.25">
      <c r="C11" s="284"/>
      <c r="D11" s="284"/>
      <c r="E11" s="219" t="s">
        <v>228</v>
      </c>
      <c r="F11" s="276"/>
      <c r="G11" s="219" t="s">
        <v>231</v>
      </c>
    </row>
    <row r="12" spans="3:7" x14ac:dyDescent="0.25">
      <c r="C12" s="210"/>
      <c r="D12" s="24"/>
      <c r="E12" s="25"/>
      <c r="F12" s="25"/>
      <c r="G12" s="25"/>
    </row>
    <row r="13" spans="3:7" x14ac:dyDescent="0.25">
      <c r="C13" s="20"/>
      <c r="D13" s="21" t="s">
        <v>232</v>
      </c>
      <c r="E13" s="129">
        <f>+E14+E15+E16</f>
        <v>349525654.5</v>
      </c>
      <c r="F13" s="129">
        <f t="shared" ref="F13:G13" si="0">+F14+F15+F16</f>
        <v>90637951.560000002</v>
      </c>
      <c r="G13" s="129">
        <f t="shared" si="0"/>
        <v>90637951.560000002</v>
      </c>
    </row>
    <row r="14" spans="3:7" x14ac:dyDescent="0.25">
      <c r="C14" s="20"/>
      <c r="D14" s="23" t="s">
        <v>233</v>
      </c>
      <c r="E14" s="129">
        <v>349525654.5</v>
      </c>
      <c r="F14" s="129">
        <v>90637951.560000002</v>
      </c>
      <c r="G14" s="230">
        <v>90637951.560000002</v>
      </c>
    </row>
    <row r="15" spans="3:7" x14ac:dyDescent="0.25">
      <c r="C15" s="20"/>
      <c r="D15" s="23" t="s">
        <v>234</v>
      </c>
      <c r="E15" s="129">
        <v>0</v>
      </c>
      <c r="F15" s="129">
        <v>0</v>
      </c>
      <c r="G15" s="129">
        <v>0</v>
      </c>
    </row>
    <row r="16" spans="3:7" x14ac:dyDescent="0.25">
      <c r="C16" s="20"/>
      <c r="D16" s="23" t="s">
        <v>235</v>
      </c>
      <c r="E16" s="129">
        <v>0</v>
      </c>
      <c r="F16" s="129">
        <v>0</v>
      </c>
      <c r="G16" s="129">
        <v>0</v>
      </c>
    </row>
    <row r="17" spans="3:7" x14ac:dyDescent="0.25">
      <c r="C17" s="20"/>
      <c r="D17" s="24"/>
      <c r="E17" s="129"/>
      <c r="F17" s="129"/>
      <c r="G17" s="129"/>
    </row>
    <row r="18" spans="3:7" x14ac:dyDescent="0.25">
      <c r="C18" s="20"/>
      <c r="D18" s="21" t="s">
        <v>236</v>
      </c>
      <c r="E18" s="129">
        <f>+E19+E20</f>
        <v>356453890.38999999</v>
      </c>
      <c r="F18" s="129">
        <f t="shared" ref="F18:G18" si="1">+F19+F20</f>
        <v>62842319.890000001</v>
      </c>
      <c r="G18" s="129">
        <f t="shared" si="1"/>
        <v>60022152.25</v>
      </c>
    </row>
    <row r="19" spans="3:7" x14ac:dyDescent="0.25">
      <c r="C19" s="20"/>
      <c r="D19" s="23" t="s">
        <v>237</v>
      </c>
      <c r="E19" s="129">
        <v>356453890.38999999</v>
      </c>
      <c r="F19" s="129">
        <v>62842319.890000001</v>
      </c>
      <c r="G19" s="129">
        <v>60022152.25</v>
      </c>
    </row>
    <row r="20" spans="3:7" x14ac:dyDescent="0.25">
      <c r="C20" s="20"/>
      <c r="D20" s="23" t="s">
        <v>238</v>
      </c>
      <c r="E20" s="129">
        <v>0</v>
      </c>
      <c r="F20" s="129">
        <v>0</v>
      </c>
      <c r="G20" s="129">
        <v>0</v>
      </c>
    </row>
    <row r="21" spans="3:7" x14ac:dyDescent="0.25">
      <c r="C21" s="20"/>
      <c r="D21" s="24"/>
      <c r="E21" s="129"/>
      <c r="F21" s="129"/>
      <c r="G21" s="129"/>
    </row>
    <row r="22" spans="3:7" x14ac:dyDescent="0.25">
      <c r="C22" s="20"/>
      <c r="D22" s="21" t="s">
        <v>239</v>
      </c>
      <c r="E22" s="237">
        <f>+E23</f>
        <v>0</v>
      </c>
      <c r="F22" s="129">
        <f>+F23</f>
        <v>4465825.83</v>
      </c>
      <c r="G22" s="129">
        <f>+G23</f>
        <v>4465825.83</v>
      </c>
    </row>
    <row r="23" spans="3:7" x14ac:dyDescent="0.25">
      <c r="C23" s="20"/>
      <c r="D23" s="23" t="s">
        <v>240</v>
      </c>
      <c r="E23" s="198">
        <v>0</v>
      </c>
      <c r="F23" s="198">
        <v>4465825.83</v>
      </c>
      <c r="G23" s="198">
        <v>4465825.83</v>
      </c>
    </row>
    <row r="24" spans="3:7" x14ac:dyDescent="0.25">
      <c r="C24" s="279"/>
      <c r="D24" s="23" t="s">
        <v>241</v>
      </c>
      <c r="E24" s="289">
        <v>0</v>
      </c>
      <c r="F24" s="290">
        <v>0</v>
      </c>
      <c r="G24" s="290">
        <v>0</v>
      </c>
    </row>
    <row r="25" spans="3:7" x14ac:dyDescent="0.25">
      <c r="C25" s="279"/>
      <c r="D25" s="23" t="s">
        <v>242</v>
      </c>
      <c r="E25" s="289"/>
      <c r="F25" s="290"/>
      <c r="G25" s="290"/>
    </row>
    <row r="26" spans="3:7" x14ac:dyDescent="0.25">
      <c r="C26" s="20"/>
      <c r="D26" s="24"/>
      <c r="E26" s="129"/>
      <c r="F26" s="129"/>
      <c r="G26" s="129"/>
    </row>
    <row r="27" spans="3:7" x14ac:dyDescent="0.25">
      <c r="C27" s="279"/>
      <c r="D27" s="21" t="s">
        <v>657</v>
      </c>
      <c r="E27" s="245">
        <v>0</v>
      </c>
      <c r="F27" s="245">
        <f t="shared" ref="F27:G27" si="2">F13-F18+F22</f>
        <v>32261457.5</v>
      </c>
      <c r="G27" s="245">
        <f t="shared" si="2"/>
        <v>35081625.140000001</v>
      </c>
    </row>
    <row r="28" spans="3:7" x14ac:dyDescent="0.25">
      <c r="C28" s="279"/>
      <c r="D28" s="21" t="s">
        <v>243</v>
      </c>
      <c r="E28" s="129">
        <v>0</v>
      </c>
      <c r="F28" s="129">
        <f>+F27-F16</f>
        <v>32261457.5</v>
      </c>
      <c r="G28" s="129">
        <f t="shared" ref="G28" si="3">+G27-G16</f>
        <v>35081625.140000001</v>
      </c>
    </row>
    <row r="29" spans="3:7" x14ac:dyDescent="0.25">
      <c r="C29" s="279"/>
      <c r="D29" s="24"/>
      <c r="E29" s="129"/>
      <c r="F29" s="129"/>
      <c r="G29" s="129"/>
    </row>
    <row r="30" spans="3:7" x14ac:dyDescent="0.25">
      <c r="C30" s="279"/>
      <c r="D30" s="21" t="s">
        <v>244</v>
      </c>
      <c r="E30" s="129"/>
      <c r="F30" s="129"/>
      <c r="G30" s="129"/>
    </row>
    <row r="31" spans="3:7" x14ac:dyDescent="0.25">
      <c r="C31" s="279"/>
      <c r="D31" s="21" t="s">
        <v>245</v>
      </c>
      <c r="E31" s="129">
        <v>-6928235.8899999997</v>
      </c>
      <c r="F31" s="245">
        <f t="shared" ref="F31:G31" si="4">F28-F22</f>
        <v>27795631.670000002</v>
      </c>
      <c r="G31" s="245">
        <f t="shared" si="4"/>
        <v>30615799.310000002</v>
      </c>
    </row>
    <row r="32" spans="3:7" x14ac:dyDescent="0.25">
      <c r="C32" s="26"/>
      <c r="D32" s="27"/>
      <c r="E32" s="131"/>
      <c r="F32" s="131"/>
      <c r="G32" s="131"/>
    </row>
    <row r="33" spans="3:7" x14ac:dyDescent="0.25">
      <c r="C33" s="288"/>
      <c r="D33" s="288"/>
      <c r="E33" s="288"/>
      <c r="F33" s="288"/>
      <c r="G33" s="288"/>
    </row>
    <row r="34" spans="3:7" x14ac:dyDescent="0.25">
      <c r="C34" s="284" t="s">
        <v>246</v>
      </c>
      <c r="D34" s="284"/>
      <c r="E34" s="219" t="s">
        <v>247</v>
      </c>
      <c r="F34" s="219" t="s">
        <v>229</v>
      </c>
      <c r="G34" s="219" t="s">
        <v>231</v>
      </c>
    </row>
    <row r="35" spans="3:7" x14ac:dyDescent="0.25">
      <c r="C35" s="210"/>
      <c r="D35" s="24"/>
      <c r="E35" s="25"/>
      <c r="F35" s="25"/>
      <c r="G35" s="28"/>
    </row>
    <row r="36" spans="3:7" x14ac:dyDescent="0.25">
      <c r="C36" s="279"/>
      <c r="D36" s="21" t="s">
        <v>248</v>
      </c>
      <c r="E36" s="129">
        <f>+E37+E38</f>
        <v>0</v>
      </c>
      <c r="F36" s="129">
        <f t="shared" ref="F36:G36" si="5">+F37+F38</f>
        <v>0</v>
      </c>
      <c r="G36" s="129">
        <f t="shared" si="5"/>
        <v>0</v>
      </c>
    </row>
    <row r="37" spans="3:7" x14ac:dyDescent="0.25">
      <c r="C37" s="279"/>
      <c r="D37" s="23" t="s">
        <v>249</v>
      </c>
      <c r="E37" s="129">
        <v>0</v>
      </c>
      <c r="F37" s="129">
        <v>0</v>
      </c>
      <c r="G37" s="132">
        <v>0</v>
      </c>
    </row>
    <row r="38" spans="3:7" x14ac:dyDescent="0.25">
      <c r="C38" s="279"/>
      <c r="D38" s="23" t="s">
        <v>250</v>
      </c>
      <c r="E38" s="129">
        <v>0</v>
      </c>
      <c r="F38" s="129">
        <v>0</v>
      </c>
      <c r="G38" s="132">
        <v>0</v>
      </c>
    </row>
    <row r="39" spans="3:7" x14ac:dyDescent="0.25">
      <c r="C39" s="20"/>
      <c r="D39" s="24"/>
      <c r="E39" s="22"/>
      <c r="F39" s="22"/>
      <c r="G39" s="28"/>
    </row>
    <row r="40" spans="3:7" x14ac:dyDescent="0.25">
      <c r="C40" s="20"/>
      <c r="D40" s="21" t="s">
        <v>251</v>
      </c>
      <c r="E40" s="129">
        <f>+E31+E36</f>
        <v>-6928235.8899999997</v>
      </c>
      <c r="F40" s="130">
        <f t="shared" ref="F40:G40" si="6">+F31+F36</f>
        <v>27795631.670000002</v>
      </c>
      <c r="G40" s="130">
        <f t="shared" si="6"/>
        <v>30615799.310000002</v>
      </c>
    </row>
    <row r="41" spans="3:7" x14ac:dyDescent="0.25">
      <c r="C41" s="26"/>
      <c r="D41" s="27"/>
      <c r="E41" s="115"/>
      <c r="F41" s="115"/>
      <c r="G41" s="115"/>
    </row>
    <row r="43" spans="3:7" x14ac:dyDescent="0.25">
      <c r="C43" s="281" t="s">
        <v>246</v>
      </c>
      <c r="D43" s="281"/>
      <c r="E43" s="215" t="s">
        <v>227</v>
      </c>
      <c r="F43" s="267" t="s">
        <v>229</v>
      </c>
      <c r="G43" s="215" t="s">
        <v>230</v>
      </c>
    </row>
    <row r="44" spans="3:7" x14ac:dyDescent="0.25">
      <c r="C44" s="284"/>
      <c r="D44" s="284"/>
      <c r="E44" s="219" t="s">
        <v>247</v>
      </c>
      <c r="F44" s="276"/>
      <c r="G44" s="219" t="s">
        <v>231</v>
      </c>
    </row>
    <row r="45" spans="3:7" x14ac:dyDescent="0.25">
      <c r="C45" s="210"/>
      <c r="D45" s="24"/>
      <c r="E45" s="211"/>
      <c r="F45" s="211"/>
      <c r="G45" s="211"/>
    </row>
    <row r="46" spans="3:7" x14ac:dyDescent="0.25">
      <c r="C46" s="157"/>
      <c r="D46" s="162" t="s">
        <v>252</v>
      </c>
      <c r="E46" s="158">
        <f>+E47+E48</f>
        <v>0</v>
      </c>
      <c r="F46" s="158">
        <f t="shared" ref="F46:G46" si="7">+F47+F48</f>
        <v>0</v>
      </c>
      <c r="G46" s="158">
        <f t="shared" si="7"/>
        <v>0</v>
      </c>
    </row>
    <row r="47" spans="3:7" x14ac:dyDescent="0.25">
      <c r="C47" s="279"/>
      <c r="D47" s="23" t="s">
        <v>253</v>
      </c>
      <c r="E47" s="158">
        <v>0</v>
      </c>
      <c r="F47" s="158">
        <v>0</v>
      </c>
      <c r="G47" s="158">
        <v>0</v>
      </c>
    </row>
    <row r="48" spans="3:7" x14ac:dyDescent="0.25">
      <c r="C48" s="279"/>
      <c r="D48" s="23" t="s">
        <v>254</v>
      </c>
      <c r="E48" s="158">
        <v>0</v>
      </c>
      <c r="F48" s="158">
        <v>0</v>
      </c>
      <c r="G48" s="158">
        <v>0</v>
      </c>
    </row>
    <row r="49" spans="1:7" x14ac:dyDescent="0.25">
      <c r="C49" s="279"/>
      <c r="D49" s="23" t="s">
        <v>255</v>
      </c>
      <c r="E49" s="158"/>
      <c r="F49" s="158"/>
      <c r="G49" s="158"/>
    </row>
    <row r="50" spans="1:7" x14ac:dyDescent="0.25">
      <c r="C50" s="279"/>
      <c r="D50" s="162" t="s">
        <v>256</v>
      </c>
      <c r="E50" s="158">
        <f>+E51+E52</f>
        <v>0</v>
      </c>
      <c r="F50" s="158">
        <f t="shared" ref="F50:G50" si="8">+F51+F52</f>
        <v>0</v>
      </c>
      <c r="G50" s="158">
        <f t="shared" si="8"/>
        <v>0</v>
      </c>
    </row>
    <row r="51" spans="1:7" x14ac:dyDescent="0.25">
      <c r="C51" s="279"/>
      <c r="D51" s="23" t="s">
        <v>257</v>
      </c>
      <c r="E51" s="158">
        <v>0</v>
      </c>
      <c r="F51" s="158">
        <v>0</v>
      </c>
      <c r="G51" s="158">
        <v>0</v>
      </c>
    </row>
    <row r="52" spans="1:7" x14ac:dyDescent="0.25">
      <c r="C52" s="279"/>
      <c r="D52" s="23" t="s">
        <v>258</v>
      </c>
      <c r="E52" s="158">
        <v>0</v>
      </c>
      <c r="F52" s="158">
        <v>0</v>
      </c>
      <c r="G52" s="158">
        <v>0</v>
      </c>
    </row>
    <row r="53" spans="1:7" x14ac:dyDescent="0.25">
      <c r="C53" s="157"/>
      <c r="D53" s="24"/>
      <c r="E53" s="158"/>
      <c r="F53" s="158"/>
      <c r="G53" s="158"/>
    </row>
    <row r="54" spans="1:7" x14ac:dyDescent="0.25">
      <c r="C54" s="279"/>
      <c r="D54" s="285" t="s">
        <v>259</v>
      </c>
      <c r="E54" s="158">
        <f>+E46-E50</f>
        <v>0</v>
      </c>
      <c r="F54" s="158">
        <f t="shared" ref="F54:G54" si="9">+F46-F50</f>
        <v>0</v>
      </c>
      <c r="G54" s="158">
        <f t="shared" si="9"/>
        <v>0</v>
      </c>
    </row>
    <row r="55" spans="1:7" x14ac:dyDescent="0.25">
      <c r="C55" s="280"/>
      <c r="D55" s="286"/>
      <c r="E55" s="30"/>
      <c r="F55" s="30"/>
      <c r="G55" s="30"/>
    </row>
    <row r="57" spans="1:7" x14ac:dyDescent="0.25">
      <c r="C57" s="281" t="s">
        <v>246</v>
      </c>
      <c r="D57" s="281"/>
      <c r="E57" s="215" t="s">
        <v>227</v>
      </c>
      <c r="F57" s="267" t="s">
        <v>229</v>
      </c>
      <c r="G57" s="215" t="s">
        <v>230</v>
      </c>
    </row>
    <row r="58" spans="1:7" x14ac:dyDescent="0.25">
      <c r="C58" s="284"/>
      <c r="D58" s="284"/>
      <c r="E58" s="219" t="s">
        <v>247</v>
      </c>
      <c r="F58" s="276"/>
      <c r="G58" s="219" t="s">
        <v>231</v>
      </c>
    </row>
    <row r="59" spans="1:7" x14ac:dyDescent="0.25">
      <c r="C59" s="279"/>
      <c r="D59" s="282"/>
      <c r="E59" s="25"/>
      <c r="F59" s="25"/>
      <c r="G59" s="25"/>
    </row>
    <row r="60" spans="1:7" x14ac:dyDescent="0.25">
      <c r="A60">
        <v>1</v>
      </c>
      <c r="C60" s="279"/>
      <c r="D60" s="283" t="s">
        <v>233</v>
      </c>
      <c r="E60" s="25"/>
      <c r="F60" s="25"/>
      <c r="G60" s="25"/>
    </row>
    <row r="61" spans="1:7" x14ac:dyDescent="0.25">
      <c r="C61" s="279"/>
      <c r="D61" s="283"/>
      <c r="E61" s="158">
        <f>+E13</f>
        <v>349525654.5</v>
      </c>
      <c r="F61" s="245">
        <f t="shared" ref="F61:G61" si="10">+F13</f>
        <v>90637951.560000002</v>
      </c>
      <c r="G61" s="245">
        <f t="shared" si="10"/>
        <v>90637951.560000002</v>
      </c>
    </row>
    <row r="62" spans="1:7" x14ac:dyDescent="0.25">
      <c r="C62" s="279"/>
      <c r="D62" s="154" t="s">
        <v>260</v>
      </c>
      <c r="E62" s="158">
        <f>+E63+E64</f>
        <v>0</v>
      </c>
      <c r="F62" s="245">
        <f t="shared" ref="F62:G62" si="11">+F63+F64</f>
        <v>0</v>
      </c>
      <c r="G62" s="245">
        <f t="shared" si="11"/>
        <v>0</v>
      </c>
    </row>
    <row r="63" spans="1:7" x14ac:dyDescent="0.25">
      <c r="C63" s="279"/>
      <c r="D63" s="23" t="s">
        <v>261</v>
      </c>
      <c r="E63" s="158">
        <f>E47</f>
        <v>0</v>
      </c>
      <c r="F63" s="245">
        <f t="shared" ref="F63:G63" si="12">F47</f>
        <v>0</v>
      </c>
      <c r="G63" s="245">
        <f t="shared" si="12"/>
        <v>0</v>
      </c>
    </row>
    <row r="64" spans="1:7" x14ac:dyDescent="0.25">
      <c r="C64" s="279"/>
      <c r="D64" s="23" t="s">
        <v>257</v>
      </c>
      <c r="E64" s="158">
        <f>E51</f>
        <v>0</v>
      </c>
      <c r="F64" s="245">
        <f t="shared" ref="F64:G64" si="13">F51</f>
        <v>0</v>
      </c>
      <c r="G64" s="245">
        <f t="shared" si="13"/>
        <v>0</v>
      </c>
    </row>
    <row r="65" spans="3:9" x14ac:dyDescent="0.25">
      <c r="C65" s="279"/>
      <c r="D65" s="31"/>
      <c r="E65" s="158"/>
      <c r="F65" s="158"/>
      <c r="G65" s="158"/>
    </row>
    <row r="66" spans="3:9" x14ac:dyDescent="0.25">
      <c r="C66" s="157"/>
      <c r="D66" s="160" t="s">
        <v>237</v>
      </c>
      <c r="E66" s="158">
        <f>+'FORMATO 6A'!E11</f>
        <v>356453890.39000005</v>
      </c>
      <c r="F66" s="158">
        <f>'FORMATO 6A'!H11</f>
        <v>62842319.890000001</v>
      </c>
      <c r="G66" s="158">
        <f>'FORMATO 6A'!I11</f>
        <v>60022152.25</v>
      </c>
    </row>
    <row r="67" spans="3:9" x14ac:dyDescent="0.25">
      <c r="C67" s="157"/>
      <c r="D67" s="31"/>
      <c r="E67" s="158"/>
      <c r="F67" s="158"/>
      <c r="G67" s="158"/>
    </row>
    <row r="68" spans="3:9" x14ac:dyDescent="0.25">
      <c r="C68" s="157"/>
      <c r="D68" s="160" t="s">
        <v>240</v>
      </c>
      <c r="E68" s="133"/>
      <c r="F68" s="158">
        <f>+F23</f>
        <v>4465825.83</v>
      </c>
      <c r="G68" s="158">
        <f>+G23</f>
        <v>4465825.83</v>
      </c>
    </row>
    <row r="69" spans="3:9" x14ac:dyDescent="0.25">
      <c r="C69" s="157"/>
      <c r="D69" s="31"/>
      <c r="E69" s="158"/>
      <c r="F69" s="158"/>
      <c r="G69" s="158"/>
    </row>
    <row r="70" spans="3:9" x14ac:dyDescent="0.25">
      <c r="C70" s="279"/>
      <c r="D70" s="32" t="s">
        <v>262</v>
      </c>
      <c r="E70" s="158">
        <v>0</v>
      </c>
      <c r="F70" s="245">
        <f t="shared" ref="F70:G70" si="14">F61+F62-F66+F68</f>
        <v>32261457.5</v>
      </c>
      <c r="G70" s="245">
        <f t="shared" si="14"/>
        <v>35081625.140000001</v>
      </c>
    </row>
    <row r="71" spans="3:9" x14ac:dyDescent="0.25">
      <c r="C71" s="279"/>
      <c r="D71" s="32" t="s">
        <v>263</v>
      </c>
      <c r="E71" s="158">
        <f>E70-E62</f>
        <v>0</v>
      </c>
      <c r="F71" s="245">
        <f t="shared" ref="F71:G71" si="15">F70-F62</f>
        <v>32261457.5</v>
      </c>
      <c r="G71" s="245">
        <f t="shared" si="15"/>
        <v>35081625.140000001</v>
      </c>
      <c r="I71" s="122"/>
    </row>
    <row r="72" spans="3:9" x14ac:dyDescent="0.25">
      <c r="C72" s="279"/>
      <c r="D72" s="32" t="s">
        <v>264</v>
      </c>
      <c r="E72" s="158"/>
      <c r="F72" s="158"/>
      <c r="G72" s="158"/>
    </row>
    <row r="73" spans="3:9" x14ac:dyDescent="0.25">
      <c r="C73" s="280"/>
      <c r="D73" s="33"/>
      <c r="E73" s="193"/>
      <c r="F73" s="193"/>
      <c r="G73" s="193"/>
    </row>
    <row r="74" spans="3:9" x14ac:dyDescent="0.25">
      <c r="C74" s="7"/>
      <c r="D74" s="2"/>
      <c r="E74" s="2"/>
      <c r="F74" s="2"/>
      <c r="G74" s="2"/>
    </row>
    <row r="75" spans="3:9" x14ac:dyDescent="0.25">
      <c r="C75" s="281" t="s">
        <v>246</v>
      </c>
      <c r="D75" s="281"/>
      <c r="E75" s="215" t="s">
        <v>227</v>
      </c>
      <c r="F75" s="267" t="s">
        <v>229</v>
      </c>
      <c r="G75" s="215" t="s">
        <v>230</v>
      </c>
    </row>
    <row r="76" spans="3:9" x14ac:dyDescent="0.25">
      <c r="C76" s="281"/>
      <c r="D76" s="281"/>
      <c r="E76" s="215" t="s">
        <v>247</v>
      </c>
      <c r="F76" s="267"/>
      <c r="G76" s="215" t="s">
        <v>231</v>
      </c>
    </row>
    <row r="77" spans="3:9" x14ac:dyDescent="0.25">
      <c r="C77" s="279"/>
      <c r="D77" s="282"/>
      <c r="E77" s="28"/>
      <c r="F77" s="220"/>
      <c r="G77" s="220"/>
    </row>
    <row r="78" spans="3:9" x14ac:dyDescent="0.25">
      <c r="C78" s="279"/>
      <c r="D78" s="283" t="s">
        <v>234</v>
      </c>
      <c r="E78" s="161">
        <v>0</v>
      </c>
      <c r="F78" s="161">
        <v>0</v>
      </c>
      <c r="G78" s="161">
        <v>0</v>
      </c>
    </row>
    <row r="79" spans="3:9" x14ac:dyDescent="0.25">
      <c r="C79" s="279"/>
      <c r="D79" s="283"/>
      <c r="E79" s="161"/>
      <c r="F79" s="161"/>
      <c r="G79" s="161"/>
    </row>
    <row r="80" spans="3:9" x14ac:dyDescent="0.25">
      <c r="C80" s="279"/>
      <c r="D80" s="160" t="s">
        <v>265</v>
      </c>
      <c r="E80" s="161">
        <f>+E83-E84</f>
        <v>0</v>
      </c>
      <c r="F80" s="161">
        <f t="shared" ref="F80:G80" si="16">+F83-F84</f>
        <v>0</v>
      </c>
      <c r="G80" s="161">
        <f t="shared" si="16"/>
        <v>0</v>
      </c>
    </row>
    <row r="81" spans="3:7" x14ac:dyDescent="0.25">
      <c r="C81" s="279"/>
      <c r="D81" s="160" t="s">
        <v>658</v>
      </c>
      <c r="E81" s="161"/>
      <c r="F81" s="159"/>
      <c r="G81" s="159"/>
    </row>
    <row r="82" spans="3:7" x14ac:dyDescent="0.25">
      <c r="C82" s="279"/>
      <c r="D82" s="23" t="s">
        <v>266</v>
      </c>
      <c r="E82" s="161"/>
      <c r="F82" s="159"/>
      <c r="G82" s="159"/>
    </row>
    <row r="83" spans="3:7" x14ac:dyDescent="0.25">
      <c r="C83" s="279"/>
      <c r="D83" s="23" t="s">
        <v>255</v>
      </c>
      <c r="E83" s="161">
        <v>0</v>
      </c>
      <c r="F83" s="159">
        <v>0</v>
      </c>
      <c r="G83" s="159">
        <v>0</v>
      </c>
    </row>
    <row r="84" spans="3:7" x14ac:dyDescent="0.25">
      <c r="C84" s="279"/>
      <c r="D84" s="23" t="s">
        <v>258</v>
      </c>
      <c r="E84" s="161">
        <v>0</v>
      </c>
      <c r="F84" s="159">
        <v>0</v>
      </c>
      <c r="G84" s="159">
        <v>0</v>
      </c>
    </row>
    <row r="85" spans="3:7" x14ac:dyDescent="0.25">
      <c r="C85" s="279"/>
      <c r="D85" s="31"/>
      <c r="E85" s="161"/>
      <c r="F85" s="159"/>
      <c r="G85" s="159"/>
    </row>
    <row r="86" spans="3:7" x14ac:dyDescent="0.25">
      <c r="C86" s="157"/>
      <c r="D86" s="160" t="s">
        <v>238</v>
      </c>
      <c r="E86" s="161">
        <v>0</v>
      </c>
      <c r="F86" s="159">
        <v>0</v>
      </c>
      <c r="G86" s="159">
        <v>0</v>
      </c>
    </row>
    <row r="87" spans="3:7" x14ac:dyDescent="0.25">
      <c r="C87" s="157"/>
      <c r="D87" s="31"/>
      <c r="E87" s="161"/>
      <c r="F87" s="159"/>
      <c r="G87" s="159"/>
    </row>
    <row r="88" spans="3:7" x14ac:dyDescent="0.25">
      <c r="C88" s="157"/>
      <c r="D88" s="160" t="s">
        <v>267</v>
      </c>
      <c r="E88" s="134">
        <v>0</v>
      </c>
      <c r="F88" s="159">
        <v>0</v>
      </c>
      <c r="G88" s="159">
        <v>0</v>
      </c>
    </row>
    <row r="89" spans="3:7" x14ac:dyDescent="0.25">
      <c r="C89" s="157"/>
      <c r="D89" s="31"/>
      <c r="E89" s="161"/>
      <c r="F89" s="159"/>
      <c r="G89" s="159"/>
    </row>
    <row r="90" spans="3:7" x14ac:dyDescent="0.25">
      <c r="C90" s="279"/>
      <c r="D90" s="32" t="s">
        <v>268</v>
      </c>
      <c r="E90" s="135">
        <f>+E78+E80+E86+E88</f>
        <v>0</v>
      </c>
      <c r="F90" s="135">
        <f t="shared" ref="F90:G90" si="17">+F78+F80+F86+F88</f>
        <v>0</v>
      </c>
      <c r="G90" s="135">
        <f t="shared" si="17"/>
        <v>0</v>
      </c>
    </row>
    <row r="91" spans="3:7" x14ac:dyDescent="0.25">
      <c r="C91" s="279"/>
      <c r="D91" s="32" t="s">
        <v>269</v>
      </c>
      <c r="E91" s="161"/>
      <c r="F91" s="161"/>
      <c r="G91" s="161"/>
    </row>
    <row r="92" spans="3:7" x14ac:dyDescent="0.25">
      <c r="C92" s="279"/>
      <c r="D92" s="32" t="s">
        <v>270</v>
      </c>
      <c r="E92" s="161">
        <f>+E80</f>
        <v>0</v>
      </c>
      <c r="F92" s="161">
        <f t="shared" ref="F92:G92" si="18">+F80</f>
        <v>0</v>
      </c>
      <c r="G92" s="161">
        <f t="shared" si="18"/>
        <v>0</v>
      </c>
    </row>
    <row r="93" spans="3:7" x14ac:dyDescent="0.25">
      <c r="C93" s="280"/>
      <c r="D93" s="33"/>
      <c r="E93" s="29"/>
      <c r="F93" s="36"/>
      <c r="G93" s="36"/>
    </row>
    <row r="98" spans="8:13" x14ac:dyDescent="0.25">
      <c r="H98" s="205"/>
      <c r="I98" s="205"/>
      <c r="J98" s="205"/>
      <c r="K98" s="205"/>
      <c r="L98" s="205"/>
      <c r="M98" s="205"/>
    </row>
    <row r="99" spans="8:13" x14ac:dyDescent="0.25">
      <c r="H99" s="205"/>
      <c r="I99" s="205"/>
      <c r="J99" s="205"/>
      <c r="K99" s="205"/>
      <c r="L99" s="205"/>
      <c r="M99" s="205"/>
    </row>
    <row r="100" spans="8:13" x14ac:dyDescent="0.25">
      <c r="H100" s="205"/>
      <c r="I100" s="205"/>
      <c r="J100" s="205"/>
      <c r="K100" s="205"/>
      <c r="L100" s="205"/>
      <c r="M100" s="205"/>
    </row>
    <row r="101" spans="8:13" x14ac:dyDescent="0.25">
      <c r="H101" s="205"/>
      <c r="I101" s="205"/>
      <c r="J101" s="205"/>
      <c r="K101" s="205"/>
      <c r="L101" s="205"/>
      <c r="M101" s="205"/>
    </row>
    <row r="102" spans="8:13" x14ac:dyDescent="0.25">
      <c r="H102" s="205"/>
      <c r="I102" s="205"/>
      <c r="J102" s="205"/>
      <c r="K102" s="205"/>
      <c r="L102" s="205"/>
      <c r="M102" s="205"/>
    </row>
    <row r="103" spans="8:13" x14ac:dyDescent="0.25">
      <c r="H103" s="205"/>
      <c r="I103" s="205"/>
      <c r="J103" s="205"/>
      <c r="K103" s="205"/>
      <c r="L103" s="205"/>
      <c r="M103" s="205"/>
    </row>
    <row r="104" spans="8:13" x14ac:dyDescent="0.25">
      <c r="H104" s="205"/>
      <c r="I104" s="205"/>
      <c r="J104" s="205"/>
      <c r="K104" s="205"/>
      <c r="L104" s="205"/>
      <c r="M104" s="205"/>
    </row>
    <row r="105" spans="8:13" x14ac:dyDescent="0.25">
      <c r="H105" s="205"/>
      <c r="I105" s="205"/>
      <c r="J105" s="205"/>
      <c r="K105" s="205"/>
      <c r="L105" s="205"/>
      <c r="M105" s="205"/>
    </row>
    <row r="106" spans="8:13" x14ac:dyDescent="0.25">
      <c r="H106" s="205"/>
      <c r="I106" s="205"/>
      <c r="J106" s="205"/>
      <c r="K106" s="205"/>
      <c r="L106" s="205"/>
      <c r="M106" s="205"/>
    </row>
    <row r="107" spans="8:13" x14ac:dyDescent="0.25">
      <c r="H107" s="205"/>
      <c r="I107" s="205"/>
      <c r="J107" s="205"/>
      <c r="K107" s="205"/>
      <c r="L107" s="205"/>
      <c r="M107" s="205"/>
    </row>
    <row r="108" spans="8:13" x14ac:dyDescent="0.25">
      <c r="H108" s="205"/>
      <c r="I108" s="205"/>
      <c r="J108" s="205"/>
      <c r="K108" s="205"/>
      <c r="L108" s="205"/>
      <c r="M108" s="205"/>
    </row>
    <row r="109" spans="8:13" x14ac:dyDescent="0.25">
      <c r="H109" s="205"/>
      <c r="I109" s="205"/>
      <c r="J109" s="205"/>
      <c r="K109" s="205"/>
      <c r="L109" s="205"/>
      <c r="M109" s="205"/>
    </row>
    <row r="110" spans="8:13" x14ac:dyDescent="0.25">
      <c r="H110" s="205"/>
      <c r="I110" s="205"/>
      <c r="J110" s="205"/>
      <c r="K110" s="205"/>
      <c r="L110" s="205"/>
      <c r="M110" s="205"/>
    </row>
    <row r="111" spans="8:13" x14ac:dyDescent="0.25">
      <c r="H111" s="205"/>
      <c r="I111" s="205"/>
      <c r="J111" s="205"/>
      <c r="K111" s="205"/>
      <c r="L111" s="205"/>
      <c r="M111" s="205"/>
    </row>
    <row r="112" spans="8:13" x14ac:dyDescent="0.25">
      <c r="H112" s="205"/>
      <c r="I112" s="205"/>
      <c r="J112" s="205"/>
      <c r="K112" s="205"/>
      <c r="L112" s="205"/>
      <c r="M112" s="205"/>
    </row>
    <row r="113" spans="8:13" x14ac:dyDescent="0.25">
      <c r="H113" s="205"/>
      <c r="I113" s="205"/>
      <c r="J113" s="205"/>
      <c r="K113" s="205"/>
      <c r="L113" s="205"/>
      <c r="M113" s="205"/>
    </row>
    <row r="114" spans="8:13" x14ac:dyDescent="0.25">
      <c r="H114" s="205"/>
      <c r="I114" s="205"/>
      <c r="J114" s="205"/>
      <c r="K114" s="205"/>
      <c r="L114" s="205"/>
      <c r="M114" s="205"/>
    </row>
    <row r="115" spans="8:13" x14ac:dyDescent="0.25">
      <c r="H115" s="205"/>
      <c r="I115" s="205"/>
      <c r="J115" s="205"/>
      <c r="K115" s="205"/>
      <c r="L115" s="205"/>
      <c r="M115" s="205"/>
    </row>
    <row r="116" spans="8:13" x14ac:dyDescent="0.25">
      <c r="H116" s="205"/>
      <c r="I116" s="205"/>
      <c r="J116" s="205"/>
      <c r="K116" s="205"/>
      <c r="L116" s="205"/>
      <c r="M116" s="205"/>
    </row>
    <row r="117" spans="8:13" x14ac:dyDescent="0.25">
      <c r="H117" s="205"/>
      <c r="I117" s="205"/>
      <c r="J117" s="205"/>
      <c r="K117" s="205"/>
      <c r="L117" s="205"/>
      <c r="M117" s="205"/>
    </row>
    <row r="118" spans="8:13" x14ac:dyDescent="0.25">
      <c r="H118" s="205"/>
      <c r="I118" s="205"/>
      <c r="J118" s="205"/>
      <c r="K118" s="205"/>
      <c r="L118" s="205"/>
      <c r="M118" s="205"/>
    </row>
    <row r="119" spans="8:13" x14ac:dyDescent="0.25">
      <c r="H119" s="205"/>
      <c r="I119" s="205"/>
      <c r="J119" s="205"/>
      <c r="K119" s="205"/>
      <c r="L119" s="205"/>
      <c r="M119" s="205"/>
    </row>
    <row r="120" spans="8:13" x14ac:dyDescent="0.25">
      <c r="H120" s="205"/>
      <c r="I120" s="205"/>
      <c r="J120" s="205"/>
      <c r="K120" s="205"/>
      <c r="L120" s="205"/>
      <c r="M120" s="205"/>
    </row>
    <row r="121" spans="8:13" x14ac:dyDescent="0.25">
      <c r="H121" s="205"/>
      <c r="I121" s="205"/>
      <c r="J121" s="205"/>
      <c r="K121" s="205"/>
      <c r="L121" s="205"/>
      <c r="M121" s="205"/>
    </row>
    <row r="122" spans="8:13" x14ac:dyDescent="0.25">
      <c r="H122" s="205"/>
      <c r="I122" s="205"/>
      <c r="J122" s="205"/>
      <c r="K122" s="205"/>
      <c r="L122" s="205"/>
      <c r="M122" s="205"/>
    </row>
    <row r="123" spans="8:13" x14ac:dyDescent="0.25">
      <c r="H123" s="205"/>
      <c r="I123" s="205"/>
      <c r="J123" s="205"/>
      <c r="K123" s="205"/>
      <c r="L123" s="205"/>
      <c r="M123" s="205"/>
    </row>
    <row r="124" spans="8:13" x14ac:dyDescent="0.25">
      <c r="H124" s="205"/>
      <c r="I124" s="205"/>
      <c r="J124" s="205"/>
      <c r="K124" s="205"/>
      <c r="L124" s="205"/>
      <c r="M124" s="205"/>
    </row>
    <row r="125" spans="8:13" x14ac:dyDescent="0.25">
      <c r="H125" s="205"/>
      <c r="I125" s="205"/>
      <c r="J125" s="205"/>
      <c r="K125" s="205"/>
      <c r="L125" s="205"/>
      <c r="M125" s="205"/>
    </row>
    <row r="126" spans="8:13" x14ac:dyDescent="0.25">
      <c r="H126" s="205"/>
      <c r="I126" s="205"/>
      <c r="J126" s="205"/>
      <c r="K126" s="205"/>
      <c r="L126" s="205"/>
      <c r="M126" s="205"/>
    </row>
    <row r="127" spans="8:13" x14ac:dyDescent="0.25">
      <c r="H127" s="205"/>
      <c r="I127" s="205"/>
      <c r="J127" s="205"/>
      <c r="K127" s="205"/>
      <c r="L127" s="205"/>
      <c r="M127" s="205"/>
    </row>
    <row r="128" spans="8:13" x14ac:dyDescent="0.25">
      <c r="H128" s="205"/>
      <c r="I128" s="205"/>
      <c r="J128" s="205"/>
      <c r="K128" s="205"/>
      <c r="L128" s="205"/>
      <c r="M128" s="205"/>
    </row>
    <row r="129" spans="8:13" x14ac:dyDescent="0.25">
      <c r="H129" s="205"/>
      <c r="I129" s="205"/>
      <c r="J129" s="205"/>
      <c r="K129" s="205"/>
      <c r="L129" s="205"/>
      <c r="M129" s="205"/>
    </row>
    <row r="130" spans="8:13" x14ac:dyDescent="0.25">
      <c r="H130" s="205"/>
      <c r="I130" s="205"/>
      <c r="J130" s="205"/>
      <c r="K130" s="205"/>
      <c r="L130" s="205"/>
      <c r="M130" s="205"/>
    </row>
    <row r="131" spans="8:13" x14ac:dyDescent="0.25">
      <c r="H131" s="205"/>
      <c r="I131" s="205"/>
      <c r="J131" s="205"/>
      <c r="K131" s="205"/>
      <c r="L131" s="205"/>
      <c r="M131" s="205"/>
    </row>
    <row r="132" spans="8:13" x14ac:dyDescent="0.25">
      <c r="H132" s="205"/>
      <c r="I132" s="205"/>
      <c r="J132" s="205"/>
      <c r="K132" s="205"/>
      <c r="L132" s="205"/>
      <c r="M132" s="205"/>
    </row>
    <row r="133" spans="8:13" x14ac:dyDescent="0.25">
      <c r="H133" s="205"/>
      <c r="I133" s="205"/>
      <c r="J133" s="205"/>
      <c r="K133" s="205"/>
      <c r="L133" s="205"/>
      <c r="M133" s="205"/>
    </row>
    <row r="134" spans="8:13" x14ac:dyDescent="0.25">
      <c r="H134" s="205"/>
      <c r="I134" s="205"/>
      <c r="J134" s="205"/>
      <c r="K134" s="205"/>
      <c r="L134" s="205"/>
      <c r="M134" s="205"/>
    </row>
    <row r="135" spans="8:13" x14ac:dyDescent="0.25">
      <c r="H135" s="205"/>
      <c r="I135" s="205"/>
      <c r="J135" s="205"/>
      <c r="K135" s="205"/>
      <c r="L135" s="205"/>
      <c r="M135" s="205"/>
    </row>
    <row r="136" spans="8:13" x14ac:dyDescent="0.25">
      <c r="H136" s="205"/>
      <c r="I136" s="205"/>
      <c r="J136" s="205"/>
      <c r="K136" s="205"/>
      <c r="L136" s="205"/>
      <c r="M136" s="205"/>
    </row>
    <row r="137" spans="8:13" x14ac:dyDescent="0.25">
      <c r="H137" s="205"/>
      <c r="I137" s="205"/>
      <c r="J137" s="205"/>
      <c r="K137" s="205"/>
      <c r="L137" s="205"/>
      <c r="M137" s="205"/>
    </row>
    <row r="138" spans="8:13" x14ac:dyDescent="0.25">
      <c r="H138" s="205"/>
      <c r="I138" s="205"/>
      <c r="J138" s="205"/>
      <c r="K138" s="205"/>
      <c r="L138" s="205"/>
      <c r="M138" s="205"/>
    </row>
    <row r="139" spans="8:13" x14ac:dyDescent="0.25">
      <c r="H139" s="205"/>
      <c r="I139" s="205"/>
      <c r="J139" s="205"/>
      <c r="K139" s="205"/>
      <c r="L139" s="205"/>
      <c r="M139" s="205"/>
    </row>
    <row r="140" spans="8:13" x14ac:dyDescent="0.25">
      <c r="H140" s="205"/>
      <c r="I140" s="205"/>
      <c r="J140" s="205"/>
      <c r="K140" s="205"/>
      <c r="L140" s="205"/>
      <c r="M140" s="205"/>
    </row>
    <row r="141" spans="8:13" x14ac:dyDescent="0.25">
      <c r="H141" s="205"/>
      <c r="I141" s="205"/>
      <c r="J141" s="205"/>
      <c r="K141" s="205"/>
      <c r="L141" s="205"/>
      <c r="M141" s="205"/>
    </row>
    <row r="142" spans="8:13" x14ac:dyDescent="0.25">
      <c r="H142" s="205"/>
      <c r="I142" s="205"/>
      <c r="J142" s="205"/>
      <c r="K142" s="205"/>
      <c r="L142" s="205"/>
      <c r="M142" s="205"/>
    </row>
    <row r="143" spans="8:13" x14ac:dyDescent="0.25">
      <c r="H143" s="205"/>
      <c r="I143" s="205"/>
      <c r="J143" s="205"/>
      <c r="K143" s="205"/>
      <c r="L143" s="205"/>
      <c r="M143" s="205"/>
    </row>
    <row r="144" spans="8:13" x14ac:dyDescent="0.25">
      <c r="H144" s="205"/>
      <c r="I144" s="205"/>
      <c r="J144" s="205"/>
      <c r="K144" s="205"/>
      <c r="L144" s="205"/>
      <c r="M144" s="205"/>
    </row>
    <row r="145" spans="8:13" x14ac:dyDescent="0.25">
      <c r="H145" s="205"/>
      <c r="I145" s="205"/>
      <c r="J145" s="205"/>
      <c r="K145" s="205"/>
      <c r="L145" s="205"/>
      <c r="M145" s="205"/>
    </row>
    <row r="146" spans="8:13" x14ac:dyDescent="0.25">
      <c r="H146" s="205"/>
      <c r="I146" s="205"/>
      <c r="J146" s="205"/>
      <c r="K146" s="205"/>
      <c r="L146" s="205"/>
      <c r="M146" s="205"/>
    </row>
  </sheetData>
  <mergeCells count="36"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03"/>
  <sheetViews>
    <sheetView tabSelected="1" topLeftCell="A19" workbookViewId="0">
      <selection activeCell="C7" sqref="C7:K7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318" t="s">
        <v>656</v>
      </c>
      <c r="D4" s="277"/>
      <c r="E4" s="277"/>
      <c r="F4" s="277"/>
      <c r="G4" s="277"/>
      <c r="H4" s="277"/>
      <c r="I4" s="277"/>
      <c r="J4" s="277"/>
      <c r="K4" s="319"/>
    </row>
    <row r="5" spans="3:12" x14ac:dyDescent="0.25">
      <c r="C5" s="320" t="s">
        <v>271</v>
      </c>
      <c r="D5" s="267"/>
      <c r="E5" s="267"/>
      <c r="F5" s="267"/>
      <c r="G5" s="267"/>
      <c r="H5" s="267"/>
      <c r="I5" s="267"/>
      <c r="J5" s="267"/>
      <c r="K5" s="321"/>
    </row>
    <row r="6" spans="3:12" x14ac:dyDescent="0.25">
      <c r="C6" s="322" t="s">
        <v>676</v>
      </c>
      <c r="D6" s="267"/>
      <c r="E6" s="267"/>
      <c r="F6" s="267"/>
      <c r="G6" s="267"/>
      <c r="H6" s="267"/>
      <c r="I6" s="267"/>
      <c r="J6" s="267"/>
      <c r="K6" s="321"/>
    </row>
    <row r="7" spans="3:12" x14ac:dyDescent="0.25">
      <c r="C7" s="323" t="s">
        <v>1</v>
      </c>
      <c r="D7" s="276"/>
      <c r="E7" s="276"/>
      <c r="F7" s="276"/>
      <c r="G7" s="276"/>
      <c r="H7" s="276"/>
      <c r="I7" s="276"/>
      <c r="J7" s="276"/>
      <c r="K7" s="324"/>
    </row>
    <row r="8" spans="3:12" x14ac:dyDescent="0.25">
      <c r="C8" s="325"/>
      <c r="D8" s="325"/>
      <c r="E8" s="325"/>
      <c r="F8" s="267" t="s">
        <v>272</v>
      </c>
      <c r="G8" s="267"/>
      <c r="H8" s="267"/>
      <c r="I8" s="267"/>
      <c r="J8" s="267"/>
      <c r="K8" s="267" t="s">
        <v>273</v>
      </c>
    </row>
    <row r="9" spans="3:12" x14ac:dyDescent="0.25">
      <c r="C9" s="267" t="s">
        <v>246</v>
      </c>
      <c r="D9" s="267"/>
      <c r="E9" s="267"/>
      <c r="F9" s="267" t="s">
        <v>275</v>
      </c>
      <c r="G9" s="215" t="s">
        <v>276</v>
      </c>
      <c r="H9" s="267" t="s">
        <v>278</v>
      </c>
      <c r="I9" s="267" t="s">
        <v>229</v>
      </c>
      <c r="J9" s="267" t="s">
        <v>279</v>
      </c>
      <c r="K9" s="267"/>
    </row>
    <row r="10" spans="3:12" x14ac:dyDescent="0.25">
      <c r="C10" s="267" t="s">
        <v>274</v>
      </c>
      <c r="D10" s="267"/>
      <c r="E10" s="267"/>
      <c r="F10" s="267"/>
      <c r="G10" s="215" t="s">
        <v>277</v>
      </c>
      <c r="H10" s="267"/>
      <c r="I10" s="267"/>
      <c r="J10" s="267"/>
      <c r="K10" s="267"/>
    </row>
    <row r="11" spans="3:12" x14ac:dyDescent="0.25">
      <c r="C11" s="316"/>
      <c r="D11" s="317"/>
      <c r="E11" s="317"/>
      <c r="F11" s="203"/>
      <c r="G11" s="171"/>
      <c r="H11" s="203"/>
      <c r="I11" s="171"/>
      <c r="J11" s="203"/>
      <c r="K11" s="204"/>
    </row>
    <row r="12" spans="3:12" x14ac:dyDescent="0.25">
      <c r="C12" s="312" t="s">
        <v>280</v>
      </c>
      <c r="D12" s="302"/>
      <c r="E12" s="302"/>
      <c r="F12" s="118"/>
      <c r="G12" s="119"/>
      <c r="H12" s="118"/>
      <c r="I12" s="119"/>
      <c r="J12" s="118"/>
      <c r="K12" s="117"/>
    </row>
    <row r="13" spans="3:12" x14ac:dyDescent="0.25">
      <c r="C13" s="107"/>
      <c r="D13" s="305" t="s">
        <v>281</v>
      </c>
      <c r="E13" s="305"/>
      <c r="F13" s="136">
        <v>0</v>
      </c>
      <c r="G13" s="137">
        <v>0</v>
      </c>
      <c r="H13" s="136">
        <v>0</v>
      </c>
      <c r="I13" s="137">
        <v>0</v>
      </c>
      <c r="J13" s="136">
        <v>0</v>
      </c>
      <c r="K13" s="138">
        <v>0</v>
      </c>
    </row>
    <row r="14" spans="3:12" x14ac:dyDescent="0.25">
      <c r="C14" s="107"/>
      <c r="D14" s="305" t="s">
        <v>282</v>
      </c>
      <c r="E14" s="305"/>
      <c r="F14" s="136">
        <v>0</v>
      </c>
      <c r="G14" s="137">
        <v>0</v>
      </c>
      <c r="H14" s="136">
        <v>0</v>
      </c>
      <c r="I14" s="137">
        <v>0</v>
      </c>
      <c r="J14" s="136">
        <v>0</v>
      </c>
      <c r="K14" s="138">
        <v>0</v>
      </c>
    </row>
    <row r="15" spans="3:12" x14ac:dyDescent="0.25">
      <c r="C15" s="107"/>
      <c r="D15" s="305" t="s">
        <v>283</v>
      </c>
      <c r="E15" s="305"/>
      <c r="F15" s="136">
        <v>0</v>
      </c>
      <c r="G15" s="137">
        <v>0</v>
      </c>
      <c r="H15" s="136">
        <v>0</v>
      </c>
      <c r="I15" s="137">
        <v>0</v>
      </c>
      <c r="J15" s="242">
        <v>0</v>
      </c>
      <c r="K15" s="138">
        <v>0</v>
      </c>
    </row>
    <row r="16" spans="3:12" x14ac:dyDescent="0.25">
      <c r="C16" s="107"/>
      <c r="D16" s="305" t="s">
        <v>284</v>
      </c>
      <c r="E16" s="305"/>
      <c r="F16" s="136">
        <v>0</v>
      </c>
      <c r="G16" s="137">
        <v>0</v>
      </c>
      <c r="H16" s="136">
        <v>0</v>
      </c>
      <c r="I16" s="137">
        <v>0</v>
      </c>
      <c r="J16" s="242">
        <v>0</v>
      </c>
      <c r="K16" s="138">
        <f>+I16-F16</f>
        <v>0</v>
      </c>
      <c r="L16" s="122"/>
    </row>
    <row r="17" spans="3:14" x14ac:dyDescent="0.25">
      <c r="C17" s="107"/>
      <c r="D17" s="305" t="s">
        <v>285</v>
      </c>
      <c r="E17" s="305"/>
      <c r="F17" s="136">
        <v>6080851.7999999998</v>
      </c>
      <c r="G17" s="137">
        <v>0</v>
      </c>
      <c r="H17" s="136">
        <v>6080851.7999999998</v>
      </c>
      <c r="I17" s="137">
        <v>950449.56</v>
      </c>
      <c r="J17" s="242">
        <v>950449.56</v>
      </c>
      <c r="K17" s="200">
        <f>+I17-F17</f>
        <v>-5130402.24</v>
      </c>
    </row>
    <row r="18" spans="3:14" x14ac:dyDescent="0.25">
      <c r="C18" s="107"/>
      <c r="D18" s="305" t="s">
        <v>286</v>
      </c>
      <c r="E18" s="305"/>
      <c r="F18" s="136">
        <v>0</v>
      </c>
      <c r="G18" s="137">
        <v>0</v>
      </c>
      <c r="H18" s="242">
        <v>0</v>
      </c>
      <c r="I18" s="243">
        <v>0</v>
      </c>
      <c r="J18" s="242">
        <v>0</v>
      </c>
      <c r="K18" s="247">
        <f t="shared" ref="K18:K20" si="0">+I18-F18</f>
        <v>0</v>
      </c>
    </row>
    <row r="19" spans="3:14" x14ac:dyDescent="0.25">
      <c r="C19" s="107"/>
      <c r="D19" s="305" t="s">
        <v>287</v>
      </c>
      <c r="E19" s="305"/>
      <c r="F19" s="136">
        <v>18444802.699999999</v>
      </c>
      <c r="G19" s="137">
        <v>0</v>
      </c>
      <c r="H19" s="136">
        <v>18444802.699999999</v>
      </c>
      <c r="I19" s="137">
        <v>60833.05</v>
      </c>
      <c r="J19" s="242">
        <v>60833.05</v>
      </c>
      <c r="K19" s="247">
        <f t="shared" si="0"/>
        <v>-18383969.649999999</v>
      </c>
    </row>
    <row r="20" spans="3:14" x14ac:dyDescent="0.25">
      <c r="C20" s="313"/>
      <c r="D20" s="305" t="s">
        <v>288</v>
      </c>
      <c r="E20" s="305"/>
      <c r="F20" s="136">
        <v>0</v>
      </c>
      <c r="G20" s="137">
        <v>0</v>
      </c>
      <c r="H20" s="136">
        <f>+H22+H33</f>
        <v>0</v>
      </c>
      <c r="I20" s="231">
        <f>+I22</f>
        <v>0</v>
      </c>
      <c r="J20" s="231">
        <f>+J22</f>
        <v>0</v>
      </c>
      <c r="K20" s="247">
        <f t="shared" si="0"/>
        <v>0</v>
      </c>
      <c r="L20" s="122" t="s">
        <v>659</v>
      </c>
    </row>
    <row r="21" spans="3:14" x14ac:dyDescent="0.25">
      <c r="C21" s="313"/>
      <c r="D21" s="305" t="s">
        <v>289</v>
      </c>
      <c r="E21" s="305"/>
      <c r="F21" s="136"/>
      <c r="G21" s="137"/>
      <c r="H21" s="136"/>
      <c r="I21" s="137"/>
      <c r="J21" s="136"/>
      <c r="K21" s="138"/>
    </row>
    <row r="22" spans="3:14" x14ac:dyDescent="0.25">
      <c r="C22" s="107"/>
      <c r="D22" s="108"/>
      <c r="E22" s="108" t="s">
        <v>290</v>
      </c>
      <c r="F22" s="136">
        <v>0</v>
      </c>
      <c r="G22" s="137">
        <v>0</v>
      </c>
      <c r="H22" s="234">
        <v>0</v>
      </c>
      <c r="I22" s="172">
        <v>0</v>
      </c>
      <c r="J22" s="172">
        <v>0</v>
      </c>
      <c r="K22" s="138">
        <f>+I22-F22</f>
        <v>0</v>
      </c>
    </row>
    <row r="23" spans="3:14" x14ac:dyDescent="0.25">
      <c r="C23" s="107"/>
      <c r="D23" s="108"/>
      <c r="E23" s="108" t="s">
        <v>291</v>
      </c>
      <c r="F23" s="136">
        <v>0</v>
      </c>
      <c r="G23" s="137">
        <v>0</v>
      </c>
      <c r="H23" s="136">
        <v>0</v>
      </c>
      <c r="I23" s="137">
        <v>0</v>
      </c>
      <c r="J23" s="136">
        <v>0</v>
      </c>
      <c r="K23" s="138">
        <v>0</v>
      </c>
    </row>
    <row r="24" spans="3:14" x14ac:dyDescent="0.25">
      <c r="C24" s="107"/>
      <c r="D24" s="108"/>
      <c r="E24" s="108" t="s">
        <v>292</v>
      </c>
      <c r="F24" s="136">
        <v>0</v>
      </c>
      <c r="G24" s="137">
        <v>0</v>
      </c>
      <c r="H24" s="136">
        <v>0</v>
      </c>
      <c r="I24" s="137">
        <v>0</v>
      </c>
      <c r="J24" s="136">
        <v>0</v>
      </c>
      <c r="K24" s="138">
        <v>0</v>
      </c>
      <c r="M24" s="137" t="s">
        <v>659</v>
      </c>
      <c r="N24" s="122" t="s">
        <v>659</v>
      </c>
    </row>
    <row r="25" spans="3:14" x14ac:dyDescent="0.25">
      <c r="C25" s="107"/>
      <c r="D25" s="108"/>
      <c r="E25" s="108" t="s">
        <v>293</v>
      </c>
      <c r="F25" s="136">
        <v>0</v>
      </c>
      <c r="G25" s="137">
        <v>0</v>
      </c>
      <c r="H25" s="136">
        <v>0</v>
      </c>
      <c r="I25" s="137">
        <v>0</v>
      </c>
      <c r="J25" s="136">
        <v>0</v>
      </c>
      <c r="K25" s="138">
        <v>0</v>
      </c>
    </row>
    <row r="26" spans="3:14" x14ac:dyDescent="0.25">
      <c r="C26" s="107"/>
      <c r="D26" s="108"/>
      <c r="E26" s="108" t="s">
        <v>294</v>
      </c>
      <c r="F26" s="136">
        <v>0</v>
      </c>
      <c r="G26" s="137">
        <v>0</v>
      </c>
      <c r="H26" s="136">
        <v>0</v>
      </c>
      <c r="I26" s="137">
        <v>0</v>
      </c>
      <c r="J26" s="136">
        <v>0</v>
      </c>
      <c r="K26" s="138">
        <v>0</v>
      </c>
    </row>
    <row r="27" spans="3:14" x14ac:dyDescent="0.25">
      <c r="C27" s="313"/>
      <c r="D27" s="305"/>
      <c r="E27" s="108" t="s">
        <v>295</v>
      </c>
      <c r="F27" s="307">
        <v>0</v>
      </c>
      <c r="G27" s="314">
        <v>0</v>
      </c>
      <c r="H27" s="307">
        <v>0</v>
      </c>
      <c r="I27" s="314">
        <v>0</v>
      </c>
      <c r="J27" s="307">
        <v>0</v>
      </c>
      <c r="K27" s="315">
        <v>0</v>
      </c>
    </row>
    <row r="28" spans="3:14" x14ac:dyDescent="0.25">
      <c r="C28" s="313"/>
      <c r="D28" s="305"/>
      <c r="E28" s="108" t="s">
        <v>296</v>
      </c>
      <c r="F28" s="307"/>
      <c r="G28" s="314"/>
      <c r="H28" s="307"/>
      <c r="I28" s="314"/>
      <c r="J28" s="307"/>
      <c r="K28" s="315"/>
    </row>
    <row r="29" spans="3:14" x14ac:dyDescent="0.25">
      <c r="C29" s="313"/>
      <c r="D29" s="305"/>
      <c r="E29" s="108" t="s">
        <v>297</v>
      </c>
      <c r="F29" s="307">
        <v>0</v>
      </c>
      <c r="G29" s="314">
        <v>0</v>
      </c>
      <c r="H29" s="307">
        <v>0</v>
      </c>
      <c r="I29" s="314">
        <v>0</v>
      </c>
      <c r="J29" s="307">
        <v>0</v>
      </c>
      <c r="K29" s="315">
        <v>0</v>
      </c>
    </row>
    <row r="30" spans="3:14" x14ac:dyDescent="0.25">
      <c r="C30" s="313"/>
      <c r="D30" s="305"/>
      <c r="E30" s="108" t="s">
        <v>298</v>
      </c>
      <c r="F30" s="307"/>
      <c r="G30" s="314"/>
      <c r="H30" s="307"/>
      <c r="I30" s="314"/>
      <c r="J30" s="307"/>
      <c r="K30" s="315"/>
    </row>
    <row r="31" spans="3:14" x14ac:dyDescent="0.25">
      <c r="C31" s="107"/>
      <c r="D31" s="108"/>
      <c r="E31" s="108" t="s">
        <v>299</v>
      </c>
      <c r="F31" s="136">
        <v>0</v>
      </c>
      <c r="G31" s="137">
        <v>0</v>
      </c>
      <c r="H31" s="136">
        <v>0</v>
      </c>
      <c r="I31" s="137">
        <v>0</v>
      </c>
      <c r="J31" s="136">
        <v>0</v>
      </c>
      <c r="K31" s="138">
        <v>0</v>
      </c>
    </row>
    <row r="32" spans="3:14" x14ac:dyDescent="0.25">
      <c r="C32" s="107"/>
      <c r="D32" s="108"/>
      <c r="E32" s="108" t="s">
        <v>300</v>
      </c>
      <c r="F32" s="136">
        <v>0</v>
      </c>
      <c r="G32" s="137">
        <v>0</v>
      </c>
      <c r="H32" s="136">
        <v>0</v>
      </c>
      <c r="I32" s="137">
        <v>0</v>
      </c>
      <c r="J32" s="136">
        <v>0</v>
      </c>
      <c r="K32" s="138">
        <v>0</v>
      </c>
    </row>
    <row r="33" spans="3:11" x14ac:dyDescent="0.25">
      <c r="C33" s="107"/>
      <c r="D33" s="108"/>
      <c r="E33" s="108" t="s">
        <v>301</v>
      </c>
      <c r="F33" s="136">
        <v>0</v>
      </c>
      <c r="G33" s="137">
        <v>0</v>
      </c>
      <c r="H33" s="136">
        <v>0</v>
      </c>
      <c r="I33" s="137">
        <v>0</v>
      </c>
      <c r="J33" s="136">
        <v>0</v>
      </c>
      <c r="K33" s="235">
        <f>+I33-F33</f>
        <v>0</v>
      </c>
    </row>
    <row r="34" spans="3:11" x14ac:dyDescent="0.25">
      <c r="C34" s="313"/>
      <c r="D34" s="305"/>
      <c r="E34" s="108" t="s">
        <v>302</v>
      </c>
      <c r="F34" s="307">
        <v>0</v>
      </c>
      <c r="G34" s="314">
        <v>0</v>
      </c>
      <c r="H34" s="307">
        <v>0</v>
      </c>
      <c r="I34" s="314">
        <v>0</v>
      </c>
      <c r="J34" s="307">
        <v>0</v>
      </c>
      <c r="K34" s="315">
        <v>0</v>
      </c>
    </row>
    <row r="35" spans="3:11" x14ac:dyDescent="0.25">
      <c r="C35" s="313"/>
      <c r="D35" s="305"/>
      <c r="E35" s="108" t="s">
        <v>303</v>
      </c>
      <c r="F35" s="307"/>
      <c r="G35" s="314"/>
      <c r="H35" s="307"/>
      <c r="I35" s="314"/>
      <c r="J35" s="307"/>
      <c r="K35" s="315"/>
    </row>
    <row r="36" spans="3:11" x14ac:dyDescent="0.25">
      <c r="C36" s="313"/>
      <c r="D36" s="305" t="s">
        <v>304</v>
      </c>
      <c r="E36" s="305"/>
      <c r="F36" s="136">
        <f>SUM(F39:F43)</f>
        <v>0</v>
      </c>
      <c r="G36" s="137">
        <f t="shared" ref="G36:K36" si="1">SUM(G39:G43)</f>
        <v>0</v>
      </c>
      <c r="H36" s="136">
        <f t="shared" si="1"/>
        <v>0</v>
      </c>
      <c r="I36" s="137">
        <f t="shared" si="1"/>
        <v>0</v>
      </c>
      <c r="J36" s="136">
        <f t="shared" si="1"/>
        <v>0</v>
      </c>
      <c r="K36" s="138">
        <f t="shared" si="1"/>
        <v>0</v>
      </c>
    </row>
    <row r="37" spans="3:11" x14ac:dyDescent="0.25">
      <c r="C37" s="313"/>
      <c r="D37" s="305" t="s">
        <v>305</v>
      </c>
      <c r="E37" s="305"/>
      <c r="F37" s="136"/>
      <c r="G37" s="137"/>
      <c r="H37" s="136"/>
      <c r="I37" s="137"/>
      <c r="J37" s="136"/>
      <c r="K37" s="138"/>
    </row>
    <row r="38" spans="3:11" x14ac:dyDescent="0.25">
      <c r="C38" s="107"/>
      <c r="D38" s="108"/>
      <c r="E38" s="108" t="s">
        <v>306</v>
      </c>
      <c r="F38" s="136">
        <v>0</v>
      </c>
      <c r="G38" s="137">
        <v>0</v>
      </c>
      <c r="H38" s="136">
        <v>0</v>
      </c>
      <c r="I38" s="137">
        <v>0</v>
      </c>
      <c r="J38" s="136">
        <v>0</v>
      </c>
      <c r="K38" s="138">
        <v>0</v>
      </c>
    </row>
    <row r="39" spans="3:11" x14ac:dyDescent="0.25">
      <c r="C39" s="107"/>
      <c r="D39" s="108"/>
      <c r="E39" s="108" t="s">
        <v>307</v>
      </c>
      <c r="F39" s="136">
        <v>0</v>
      </c>
      <c r="G39" s="137">
        <v>0</v>
      </c>
      <c r="H39" s="136">
        <v>0</v>
      </c>
      <c r="I39" s="137">
        <v>0</v>
      </c>
      <c r="J39" s="136">
        <v>0</v>
      </c>
      <c r="K39" s="138">
        <v>0</v>
      </c>
    </row>
    <row r="40" spans="3:11" x14ac:dyDescent="0.25">
      <c r="C40" s="107"/>
      <c r="D40" s="108"/>
      <c r="E40" s="108" t="s">
        <v>308</v>
      </c>
      <c r="F40" s="136">
        <v>0</v>
      </c>
      <c r="G40" s="137">
        <v>0</v>
      </c>
      <c r="H40" s="136">
        <v>0</v>
      </c>
      <c r="I40" s="137">
        <v>0</v>
      </c>
      <c r="J40" s="243">
        <v>0</v>
      </c>
      <c r="K40" s="242">
        <v>0</v>
      </c>
    </row>
    <row r="41" spans="3:11" x14ac:dyDescent="0.25">
      <c r="C41" s="313"/>
      <c r="D41" s="305"/>
      <c r="E41" s="108" t="s">
        <v>309</v>
      </c>
      <c r="F41" s="307">
        <v>0</v>
      </c>
      <c r="G41" s="314">
        <v>0</v>
      </c>
      <c r="H41" s="307">
        <v>0</v>
      </c>
      <c r="I41" s="314">
        <v>0</v>
      </c>
      <c r="J41" s="308">
        <v>0</v>
      </c>
      <c r="K41" s="307">
        <v>0</v>
      </c>
    </row>
    <row r="42" spans="3:11" x14ac:dyDescent="0.25">
      <c r="C42" s="313"/>
      <c r="D42" s="305"/>
      <c r="E42" s="108" t="s">
        <v>310</v>
      </c>
      <c r="F42" s="307"/>
      <c r="G42" s="314"/>
      <c r="H42" s="307"/>
      <c r="I42" s="314"/>
      <c r="J42" s="308"/>
      <c r="K42" s="307"/>
    </row>
    <row r="43" spans="3:11" x14ac:dyDescent="0.25">
      <c r="C43" s="107"/>
      <c r="D43" s="108"/>
      <c r="E43" s="108" t="s">
        <v>311</v>
      </c>
      <c r="F43" s="136">
        <v>0</v>
      </c>
      <c r="G43" s="137">
        <v>0</v>
      </c>
      <c r="H43" s="136">
        <v>0</v>
      </c>
      <c r="I43" s="137">
        <v>0</v>
      </c>
      <c r="J43" s="243">
        <v>0</v>
      </c>
      <c r="K43" s="242">
        <v>0</v>
      </c>
    </row>
    <row r="44" spans="3:11" x14ac:dyDescent="0.25">
      <c r="C44" s="107"/>
      <c r="D44" s="305" t="s">
        <v>312</v>
      </c>
      <c r="E44" s="305"/>
      <c r="F44" s="139">
        <v>325000000</v>
      </c>
      <c r="G44" s="140">
        <v>0</v>
      </c>
      <c r="H44" s="139">
        <v>325000000</v>
      </c>
      <c r="I44" s="140">
        <v>89626668.950000003</v>
      </c>
      <c r="J44" s="249">
        <v>89626668.950000003</v>
      </c>
      <c r="K44" s="139">
        <f>I44-F44</f>
        <v>-235373331.05000001</v>
      </c>
    </row>
    <row r="45" spans="3:11" x14ac:dyDescent="0.25">
      <c r="C45" s="107"/>
      <c r="D45" s="305" t="s">
        <v>313</v>
      </c>
      <c r="E45" s="305"/>
      <c r="F45" s="136">
        <v>0</v>
      </c>
      <c r="G45" s="137">
        <v>0</v>
      </c>
      <c r="H45" s="232">
        <v>0</v>
      </c>
      <c r="I45" s="232">
        <v>0</v>
      </c>
      <c r="J45" s="232">
        <v>0</v>
      </c>
      <c r="K45" s="242">
        <v>0</v>
      </c>
    </row>
    <row r="46" spans="3:11" x14ac:dyDescent="0.25">
      <c r="C46" s="107"/>
      <c r="D46" s="108"/>
      <c r="E46" s="108" t="s">
        <v>314</v>
      </c>
      <c r="F46" s="136">
        <v>0</v>
      </c>
      <c r="G46" s="137">
        <v>0</v>
      </c>
      <c r="H46" s="136">
        <v>0</v>
      </c>
      <c r="I46" s="137">
        <v>0</v>
      </c>
      <c r="J46" s="243">
        <v>0</v>
      </c>
      <c r="K46" s="242">
        <v>0</v>
      </c>
    </row>
    <row r="47" spans="3:11" x14ac:dyDescent="0.25">
      <c r="C47" s="107"/>
      <c r="D47" s="305" t="s">
        <v>315</v>
      </c>
      <c r="E47" s="305"/>
      <c r="F47" s="136">
        <f>+F48+F49</f>
        <v>0</v>
      </c>
      <c r="G47" s="137">
        <v>0</v>
      </c>
      <c r="H47" s="136">
        <f t="shared" ref="H47:K47" si="2">+H48+H49</f>
        <v>0</v>
      </c>
      <c r="I47" s="137">
        <f t="shared" si="2"/>
        <v>0</v>
      </c>
      <c r="J47" s="243">
        <f t="shared" si="2"/>
        <v>0</v>
      </c>
      <c r="K47" s="242">
        <f t="shared" si="2"/>
        <v>0</v>
      </c>
    </row>
    <row r="48" spans="3:11" x14ac:dyDescent="0.25">
      <c r="C48" s="107"/>
      <c r="D48" s="108"/>
      <c r="E48" s="108" t="s">
        <v>316</v>
      </c>
      <c r="F48" s="136">
        <v>0</v>
      </c>
      <c r="G48" s="137">
        <v>0</v>
      </c>
      <c r="H48" s="136">
        <v>0</v>
      </c>
      <c r="I48" s="137">
        <v>0</v>
      </c>
      <c r="J48" s="243">
        <v>0</v>
      </c>
      <c r="K48" s="242">
        <v>0</v>
      </c>
    </row>
    <row r="49" spans="3:13" x14ac:dyDescent="0.25">
      <c r="C49" s="107"/>
      <c r="D49" s="108"/>
      <c r="E49" s="108" t="s">
        <v>317</v>
      </c>
      <c r="F49" s="136">
        <v>0</v>
      </c>
      <c r="G49" s="231">
        <v>0</v>
      </c>
      <c r="H49" s="136">
        <v>0</v>
      </c>
      <c r="I49" s="231">
        <v>0</v>
      </c>
      <c r="J49" s="243">
        <v>0</v>
      </c>
      <c r="K49" s="242">
        <v>0</v>
      </c>
    </row>
    <row r="50" spans="3:13" x14ac:dyDescent="0.25">
      <c r="C50" s="107"/>
      <c r="D50" s="108"/>
      <c r="E50" s="108"/>
      <c r="F50" s="141"/>
      <c r="G50" s="142"/>
      <c r="H50" s="141"/>
      <c r="I50" s="142"/>
      <c r="J50" s="148"/>
      <c r="K50" s="244"/>
    </row>
    <row r="51" spans="3:13" x14ac:dyDescent="0.25">
      <c r="C51" s="312" t="s">
        <v>318</v>
      </c>
      <c r="D51" s="302"/>
      <c r="E51" s="302"/>
      <c r="F51" s="143">
        <f>F13+F14+F15+F16+F17+F18+F19+F20+F36+F44+F45+F47</f>
        <v>349525654.5</v>
      </c>
      <c r="G51" s="143">
        <f t="shared" ref="G51:K51" si="3">G13+G14+G15+G16+G17+G18+G19+G20+G36+G44+G45+G47</f>
        <v>0</v>
      </c>
      <c r="H51" s="143">
        <f t="shared" si="3"/>
        <v>349525654.5</v>
      </c>
      <c r="I51" s="143">
        <f t="shared" si="3"/>
        <v>90637951.560000002</v>
      </c>
      <c r="J51" s="143">
        <f t="shared" si="3"/>
        <v>90637951.560000002</v>
      </c>
      <c r="K51" s="143">
        <f t="shared" si="3"/>
        <v>-258887702.94</v>
      </c>
      <c r="L51" s="122"/>
      <c r="M51" s="122"/>
    </row>
    <row r="52" spans="3:13" x14ac:dyDescent="0.25">
      <c r="C52" s="312" t="s">
        <v>319</v>
      </c>
      <c r="D52" s="302"/>
      <c r="E52" s="302"/>
      <c r="F52" s="141"/>
      <c r="G52" s="142"/>
      <c r="H52" s="141"/>
      <c r="I52" s="142"/>
      <c r="J52" s="148"/>
      <c r="K52" s="244"/>
    </row>
    <row r="53" spans="3:13" x14ac:dyDescent="0.25">
      <c r="C53" s="306" t="s">
        <v>320</v>
      </c>
      <c r="D53" s="302"/>
      <c r="E53" s="302"/>
      <c r="F53" s="311">
        <v>0</v>
      </c>
      <c r="G53" s="310">
        <v>0</v>
      </c>
      <c r="H53" s="309">
        <v>0</v>
      </c>
      <c r="I53" s="310">
        <v>0</v>
      </c>
      <c r="J53" s="309">
        <v>0</v>
      </c>
      <c r="K53" s="310">
        <v>0</v>
      </c>
    </row>
    <row r="54" spans="3:13" x14ac:dyDescent="0.25">
      <c r="C54" s="306" t="s">
        <v>321</v>
      </c>
      <c r="D54" s="302"/>
      <c r="E54" s="302"/>
      <c r="F54" s="311"/>
      <c r="G54" s="310"/>
      <c r="H54" s="309"/>
      <c r="I54" s="310"/>
      <c r="J54" s="309"/>
      <c r="K54" s="310"/>
    </row>
    <row r="55" spans="3:13" x14ac:dyDescent="0.25">
      <c r="C55" s="167"/>
      <c r="D55" s="168"/>
      <c r="E55" s="164"/>
      <c r="F55" s="145"/>
      <c r="G55" s="146"/>
      <c r="H55" s="147"/>
      <c r="I55" s="146"/>
      <c r="J55" s="147"/>
      <c r="K55" s="146"/>
    </row>
    <row r="56" spans="3:13" x14ac:dyDescent="0.25">
      <c r="C56" s="306" t="s">
        <v>322</v>
      </c>
      <c r="D56" s="302"/>
      <c r="E56" s="302"/>
      <c r="F56" s="148"/>
      <c r="G56" s="141"/>
      <c r="H56" s="142"/>
      <c r="I56" s="141"/>
      <c r="J56" s="142"/>
      <c r="K56" s="244"/>
    </row>
    <row r="57" spans="3:13" x14ac:dyDescent="0.25">
      <c r="C57" s="167"/>
      <c r="D57" s="304" t="s">
        <v>323</v>
      </c>
      <c r="E57" s="305"/>
      <c r="F57" s="169">
        <f>SUM(F58:F72)</f>
        <v>0</v>
      </c>
      <c r="G57" s="169">
        <f t="shared" ref="G57:K57" si="4">SUM(G58:G72)</f>
        <v>0</v>
      </c>
      <c r="H57" s="169">
        <f t="shared" si="4"/>
        <v>0</v>
      </c>
      <c r="I57" s="169">
        <f t="shared" si="4"/>
        <v>0</v>
      </c>
      <c r="J57" s="169">
        <f t="shared" si="4"/>
        <v>0</v>
      </c>
      <c r="K57" s="242">
        <f t="shared" si="4"/>
        <v>0</v>
      </c>
    </row>
    <row r="58" spans="3:13" x14ac:dyDescent="0.25">
      <c r="C58" s="300"/>
      <c r="D58" s="304"/>
      <c r="E58" s="164" t="s">
        <v>324</v>
      </c>
      <c r="F58" s="169">
        <v>0</v>
      </c>
      <c r="G58" s="169">
        <v>0</v>
      </c>
      <c r="H58" s="169">
        <v>0</v>
      </c>
      <c r="I58" s="169">
        <v>0</v>
      </c>
      <c r="J58" s="169">
        <v>0</v>
      </c>
      <c r="K58" s="242">
        <v>0</v>
      </c>
    </row>
    <row r="59" spans="3:13" x14ac:dyDescent="0.25">
      <c r="C59" s="300"/>
      <c r="D59" s="304"/>
      <c r="E59" s="164" t="s">
        <v>325</v>
      </c>
      <c r="F59" s="169"/>
      <c r="G59" s="169"/>
      <c r="H59" s="169"/>
      <c r="I59" s="169"/>
      <c r="J59" s="169"/>
      <c r="K59" s="165"/>
    </row>
    <row r="60" spans="3:13" x14ac:dyDescent="0.25">
      <c r="C60" s="300"/>
      <c r="D60" s="304"/>
      <c r="E60" s="164" t="s">
        <v>326</v>
      </c>
      <c r="F60" s="169">
        <v>0</v>
      </c>
      <c r="G60" s="169">
        <v>0</v>
      </c>
      <c r="H60" s="169">
        <v>0</v>
      </c>
      <c r="I60" s="169">
        <v>0</v>
      </c>
      <c r="J60" s="169">
        <v>0</v>
      </c>
      <c r="K60" s="165">
        <v>0</v>
      </c>
    </row>
    <row r="61" spans="3:13" x14ac:dyDescent="0.25">
      <c r="C61" s="300"/>
      <c r="D61" s="304"/>
      <c r="E61" s="164" t="s">
        <v>327</v>
      </c>
      <c r="F61" s="169"/>
      <c r="G61" s="169"/>
      <c r="H61" s="169"/>
      <c r="I61" s="169"/>
      <c r="J61" s="169"/>
      <c r="K61" s="165"/>
    </row>
    <row r="62" spans="3:13" x14ac:dyDescent="0.25">
      <c r="C62" s="300"/>
      <c r="D62" s="304"/>
      <c r="E62" s="164" t="s">
        <v>328</v>
      </c>
      <c r="F62" s="169">
        <v>0</v>
      </c>
      <c r="G62" s="169">
        <v>0</v>
      </c>
      <c r="H62" s="169">
        <v>0</v>
      </c>
      <c r="I62" s="169">
        <v>0</v>
      </c>
      <c r="J62" s="169">
        <v>0</v>
      </c>
      <c r="K62" s="165">
        <v>0</v>
      </c>
    </row>
    <row r="63" spans="3:13" x14ac:dyDescent="0.25">
      <c r="C63" s="300"/>
      <c r="D63" s="304"/>
      <c r="E63" s="164" t="s">
        <v>329</v>
      </c>
      <c r="F63" s="169"/>
      <c r="G63" s="169"/>
      <c r="H63" s="169"/>
      <c r="I63" s="169"/>
      <c r="J63" s="169"/>
      <c r="K63" s="165"/>
    </row>
    <row r="64" spans="3:13" x14ac:dyDescent="0.25">
      <c r="C64" s="300"/>
      <c r="D64" s="304"/>
      <c r="E64" s="164" t="s">
        <v>330</v>
      </c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5">
        <v>0</v>
      </c>
    </row>
    <row r="65" spans="3:11" x14ac:dyDescent="0.25">
      <c r="C65" s="300"/>
      <c r="D65" s="304"/>
      <c r="E65" s="164" t="s">
        <v>331</v>
      </c>
      <c r="F65" s="169"/>
      <c r="G65" s="169"/>
      <c r="H65" s="169"/>
      <c r="I65" s="169"/>
      <c r="J65" s="169"/>
      <c r="K65" s="165"/>
    </row>
    <row r="66" spans="3:11" x14ac:dyDescent="0.25">
      <c r="C66" s="300"/>
      <c r="D66" s="304"/>
      <c r="E66" s="164" t="s">
        <v>332</v>
      </c>
      <c r="F66" s="169"/>
      <c r="G66" s="169"/>
      <c r="H66" s="169"/>
      <c r="I66" s="169"/>
      <c r="J66" s="169"/>
      <c r="K66" s="165"/>
    </row>
    <row r="67" spans="3:11" x14ac:dyDescent="0.25">
      <c r="C67" s="167"/>
      <c r="D67" s="168"/>
      <c r="E67" s="164" t="s">
        <v>333</v>
      </c>
      <c r="F67" s="169">
        <v>0</v>
      </c>
      <c r="G67" s="169">
        <v>0</v>
      </c>
      <c r="H67" s="169">
        <v>0</v>
      </c>
      <c r="I67" s="169">
        <v>0</v>
      </c>
      <c r="J67" s="169">
        <v>0</v>
      </c>
      <c r="K67" s="165">
        <v>0</v>
      </c>
    </row>
    <row r="68" spans="3:11" x14ac:dyDescent="0.25">
      <c r="C68" s="300"/>
      <c r="D68" s="304"/>
      <c r="E68" s="164" t="s">
        <v>334</v>
      </c>
      <c r="F68" s="169">
        <v>0</v>
      </c>
      <c r="G68" s="169">
        <v>0</v>
      </c>
      <c r="H68" s="169">
        <v>0</v>
      </c>
      <c r="I68" s="169">
        <v>0</v>
      </c>
      <c r="J68" s="169">
        <v>0</v>
      </c>
      <c r="K68" s="165">
        <v>0</v>
      </c>
    </row>
    <row r="69" spans="3:11" x14ac:dyDescent="0.25">
      <c r="C69" s="300"/>
      <c r="D69" s="304"/>
      <c r="E69" s="164" t="s">
        <v>335</v>
      </c>
      <c r="F69" s="169"/>
      <c r="G69" s="169"/>
      <c r="H69" s="169"/>
      <c r="I69" s="169"/>
      <c r="J69" s="169"/>
      <c r="K69" s="165"/>
    </row>
    <row r="70" spans="3:11" x14ac:dyDescent="0.25">
      <c r="C70" s="300"/>
      <c r="D70" s="304"/>
      <c r="E70" s="164" t="s">
        <v>336</v>
      </c>
      <c r="F70" s="169">
        <v>0</v>
      </c>
      <c r="G70" s="169">
        <v>0</v>
      </c>
      <c r="H70" s="169">
        <v>0</v>
      </c>
      <c r="I70" s="169">
        <v>0</v>
      </c>
      <c r="J70" s="169">
        <v>0</v>
      </c>
      <c r="K70" s="165">
        <v>0</v>
      </c>
    </row>
    <row r="71" spans="3:11" x14ac:dyDescent="0.25">
      <c r="C71" s="300"/>
      <c r="D71" s="304"/>
      <c r="E71" s="164" t="s">
        <v>337</v>
      </c>
      <c r="F71" s="169"/>
      <c r="G71" s="169"/>
      <c r="H71" s="169"/>
      <c r="I71" s="169"/>
      <c r="J71" s="169"/>
      <c r="K71" s="165"/>
    </row>
    <row r="72" spans="3:11" x14ac:dyDescent="0.25">
      <c r="C72" s="300"/>
      <c r="D72" s="304"/>
      <c r="E72" s="164" t="s">
        <v>338</v>
      </c>
      <c r="F72" s="169">
        <v>0</v>
      </c>
      <c r="G72" s="169">
        <v>0</v>
      </c>
      <c r="H72" s="169">
        <v>0</v>
      </c>
      <c r="I72" s="169">
        <v>0</v>
      </c>
      <c r="J72" s="169">
        <v>0</v>
      </c>
      <c r="K72" s="165">
        <v>0</v>
      </c>
    </row>
    <row r="73" spans="3:11" x14ac:dyDescent="0.25">
      <c r="C73" s="300"/>
      <c r="D73" s="304"/>
      <c r="E73" s="164" t="s">
        <v>339</v>
      </c>
      <c r="F73" s="169"/>
      <c r="G73" s="169"/>
      <c r="H73" s="169"/>
      <c r="I73" s="169"/>
      <c r="J73" s="169"/>
      <c r="K73" s="165"/>
    </row>
    <row r="74" spans="3:11" x14ac:dyDescent="0.25">
      <c r="C74" s="167"/>
      <c r="D74" s="304" t="s">
        <v>340</v>
      </c>
      <c r="E74" s="305"/>
      <c r="F74" s="169">
        <f>SUM(F75:F78)</f>
        <v>0</v>
      </c>
      <c r="G74" s="169">
        <f t="shared" ref="G74:J74" si="5">SUM(G75:G78)</f>
        <v>0</v>
      </c>
      <c r="H74" s="169">
        <f t="shared" si="5"/>
        <v>0</v>
      </c>
      <c r="I74" s="169">
        <f t="shared" si="5"/>
        <v>0</v>
      </c>
      <c r="J74" s="169">
        <f t="shared" si="5"/>
        <v>0</v>
      </c>
      <c r="K74" s="165">
        <f>+G74</f>
        <v>0</v>
      </c>
    </row>
    <row r="75" spans="3:11" x14ac:dyDescent="0.25">
      <c r="C75" s="167"/>
      <c r="D75" s="168"/>
      <c r="E75" s="164" t="s">
        <v>341</v>
      </c>
      <c r="F75" s="169">
        <v>0</v>
      </c>
      <c r="G75" s="169">
        <v>0</v>
      </c>
      <c r="H75" s="169">
        <v>0</v>
      </c>
      <c r="I75" s="169">
        <v>0</v>
      </c>
      <c r="J75" s="169">
        <v>0</v>
      </c>
      <c r="K75" s="165">
        <v>0</v>
      </c>
    </row>
    <row r="76" spans="3:11" x14ac:dyDescent="0.25">
      <c r="C76" s="167"/>
      <c r="D76" s="168"/>
      <c r="E76" s="164" t="s">
        <v>342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5">
        <v>0</v>
      </c>
    </row>
    <row r="77" spans="3:11" x14ac:dyDescent="0.25">
      <c r="C77" s="167"/>
      <c r="D77" s="168"/>
      <c r="E77" s="164" t="s">
        <v>343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5">
        <v>0</v>
      </c>
    </row>
    <row r="78" spans="3:11" x14ac:dyDescent="0.25">
      <c r="C78" s="167"/>
      <c r="D78" s="168"/>
      <c r="E78" s="164" t="s">
        <v>344</v>
      </c>
      <c r="F78" s="169">
        <v>0</v>
      </c>
      <c r="G78" s="169">
        <v>0</v>
      </c>
      <c r="H78" s="173">
        <v>0</v>
      </c>
      <c r="I78" s="173">
        <v>0</v>
      </c>
      <c r="J78" s="173">
        <v>0</v>
      </c>
      <c r="K78" s="165">
        <f>+G78</f>
        <v>0</v>
      </c>
    </row>
    <row r="79" spans="3:11" x14ac:dyDescent="0.25">
      <c r="C79" s="167"/>
      <c r="D79" s="304" t="s">
        <v>345</v>
      </c>
      <c r="E79" s="305"/>
      <c r="F79" s="169">
        <f>SUM(F80:F82)</f>
        <v>0</v>
      </c>
      <c r="G79" s="169">
        <f t="shared" ref="G79:K79" si="6">SUM(G80:G82)</f>
        <v>0</v>
      </c>
      <c r="H79" s="169">
        <f t="shared" si="6"/>
        <v>0</v>
      </c>
      <c r="I79" s="169">
        <f t="shared" si="6"/>
        <v>0</v>
      </c>
      <c r="J79" s="169">
        <f t="shared" si="6"/>
        <v>0</v>
      </c>
      <c r="K79" s="165">
        <f t="shared" si="6"/>
        <v>0</v>
      </c>
    </row>
    <row r="80" spans="3:11" x14ac:dyDescent="0.25">
      <c r="C80" s="300"/>
      <c r="D80" s="304"/>
      <c r="E80" s="164" t="s">
        <v>346</v>
      </c>
      <c r="F80" s="308">
        <v>0</v>
      </c>
      <c r="G80" s="308">
        <v>0</v>
      </c>
      <c r="H80" s="308">
        <v>0</v>
      </c>
      <c r="I80" s="308">
        <v>0</v>
      </c>
      <c r="J80" s="308">
        <v>0</v>
      </c>
      <c r="K80" s="307">
        <v>0</v>
      </c>
    </row>
    <row r="81" spans="3:11" x14ac:dyDescent="0.25">
      <c r="C81" s="300"/>
      <c r="D81" s="304"/>
      <c r="E81" s="164" t="s">
        <v>347</v>
      </c>
      <c r="F81" s="308"/>
      <c r="G81" s="308"/>
      <c r="H81" s="308"/>
      <c r="I81" s="308"/>
      <c r="J81" s="308"/>
      <c r="K81" s="307"/>
    </row>
    <row r="82" spans="3:11" x14ac:dyDescent="0.25">
      <c r="C82" s="167"/>
      <c r="D82" s="168"/>
      <c r="E82" s="164" t="s">
        <v>348</v>
      </c>
      <c r="F82" s="169">
        <v>0</v>
      </c>
      <c r="G82" s="169">
        <v>0</v>
      </c>
      <c r="H82" s="169">
        <v>0</v>
      </c>
      <c r="I82" s="169">
        <v>0</v>
      </c>
      <c r="J82" s="169">
        <v>0</v>
      </c>
      <c r="K82" s="165">
        <v>0</v>
      </c>
    </row>
    <row r="83" spans="3:11" x14ac:dyDescent="0.25">
      <c r="C83" s="300"/>
      <c r="D83" s="304" t="s">
        <v>349</v>
      </c>
      <c r="E83" s="305"/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5">
        <v>0</v>
      </c>
    </row>
    <row r="84" spans="3:11" x14ac:dyDescent="0.25">
      <c r="C84" s="300"/>
      <c r="D84" s="304" t="s">
        <v>350</v>
      </c>
      <c r="E84" s="305"/>
      <c r="F84" s="169"/>
      <c r="G84" s="169"/>
      <c r="H84" s="169"/>
      <c r="I84" s="169"/>
      <c r="J84" s="169"/>
      <c r="K84" s="165"/>
    </row>
    <row r="85" spans="3:11" x14ac:dyDescent="0.25">
      <c r="C85" s="167"/>
      <c r="D85" s="304" t="s">
        <v>351</v>
      </c>
      <c r="E85" s="305"/>
      <c r="F85" s="169">
        <v>0</v>
      </c>
      <c r="G85" s="169">
        <v>0</v>
      </c>
      <c r="H85" s="169">
        <v>0</v>
      </c>
      <c r="I85" s="169">
        <v>0</v>
      </c>
      <c r="J85" s="169">
        <v>0</v>
      </c>
      <c r="K85" s="165">
        <v>0</v>
      </c>
    </row>
    <row r="86" spans="3:11" x14ac:dyDescent="0.25">
      <c r="C86" s="167"/>
      <c r="D86" s="304"/>
      <c r="E86" s="305"/>
      <c r="F86" s="145"/>
      <c r="G86" s="146"/>
      <c r="H86" s="147"/>
      <c r="I86" s="146"/>
      <c r="J86" s="147"/>
      <c r="K86" s="146"/>
    </row>
    <row r="87" spans="3:11" x14ac:dyDescent="0.25">
      <c r="C87" s="306" t="s">
        <v>352</v>
      </c>
      <c r="D87" s="302"/>
      <c r="E87" s="302"/>
      <c r="F87" s="149">
        <f>+F85+F83+F79+F74+F57</f>
        <v>0</v>
      </c>
      <c r="G87" s="149">
        <f t="shared" ref="G87:K87" si="7">+G85+G83+G79+G74+G57</f>
        <v>0</v>
      </c>
      <c r="H87" s="149">
        <f t="shared" si="7"/>
        <v>0</v>
      </c>
      <c r="I87" s="149">
        <f t="shared" si="7"/>
        <v>0</v>
      </c>
      <c r="J87" s="149">
        <f t="shared" si="7"/>
        <v>0</v>
      </c>
      <c r="K87" s="150">
        <f t="shared" si="7"/>
        <v>0</v>
      </c>
    </row>
    <row r="88" spans="3:11" x14ac:dyDescent="0.25">
      <c r="C88" s="306" t="s">
        <v>353</v>
      </c>
      <c r="D88" s="302"/>
      <c r="E88" s="302"/>
      <c r="F88" s="149"/>
      <c r="G88" s="149"/>
      <c r="H88" s="149"/>
      <c r="I88" s="149"/>
      <c r="J88" s="149"/>
      <c r="K88" s="150"/>
    </row>
    <row r="89" spans="3:11" x14ac:dyDescent="0.25">
      <c r="C89" s="167"/>
      <c r="D89" s="304"/>
      <c r="E89" s="305"/>
      <c r="F89" s="145"/>
      <c r="G89" s="146"/>
      <c r="H89" s="147"/>
      <c r="I89" s="146"/>
      <c r="J89" s="147"/>
      <c r="K89" s="146"/>
    </row>
    <row r="90" spans="3:11" x14ac:dyDescent="0.25">
      <c r="C90" s="306" t="s">
        <v>354</v>
      </c>
      <c r="D90" s="302"/>
      <c r="E90" s="302"/>
      <c r="F90" s="169">
        <f>+F91</f>
        <v>0</v>
      </c>
      <c r="G90" s="169">
        <f t="shared" ref="G90:K90" si="8">+G91</f>
        <v>0</v>
      </c>
      <c r="H90" s="169">
        <f t="shared" si="8"/>
        <v>0</v>
      </c>
      <c r="I90" s="169">
        <f t="shared" si="8"/>
        <v>0</v>
      </c>
      <c r="J90" s="169">
        <f t="shared" si="8"/>
        <v>0</v>
      </c>
      <c r="K90" s="165">
        <f t="shared" si="8"/>
        <v>0</v>
      </c>
    </row>
    <row r="91" spans="3:11" x14ac:dyDescent="0.25">
      <c r="C91" s="167"/>
      <c r="D91" s="304" t="s">
        <v>355</v>
      </c>
      <c r="E91" s="305"/>
      <c r="F91" s="169">
        <v>0</v>
      </c>
      <c r="G91" s="169">
        <v>0</v>
      </c>
      <c r="H91" s="169">
        <v>0</v>
      </c>
      <c r="I91" s="169">
        <v>0</v>
      </c>
      <c r="J91" s="169">
        <v>0</v>
      </c>
      <c r="K91" s="165">
        <v>0</v>
      </c>
    </row>
    <row r="92" spans="3:11" x14ac:dyDescent="0.25">
      <c r="C92" s="167"/>
      <c r="D92" s="304"/>
      <c r="E92" s="305"/>
      <c r="F92" s="42"/>
      <c r="G92" s="170"/>
      <c r="H92" s="171"/>
      <c r="I92" s="170"/>
      <c r="J92" s="171"/>
      <c r="K92" s="203"/>
    </row>
    <row r="93" spans="3:11" x14ac:dyDescent="0.25">
      <c r="C93" s="306" t="s">
        <v>356</v>
      </c>
      <c r="D93" s="302"/>
      <c r="E93" s="302"/>
      <c r="F93" s="169">
        <f>+F51</f>
        <v>349525654.5</v>
      </c>
      <c r="G93" s="169">
        <f>+G51+G87</f>
        <v>0</v>
      </c>
      <c r="H93" s="173">
        <f t="shared" ref="H93:K93" si="9">+H51+H87</f>
        <v>349525654.5</v>
      </c>
      <c r="I93" s="173">
        <f t="shared" si="9"/>
        <v>90637951.560000002</v>
      </c>
      <c r="J93" s="173">
        <f t="shared" si="9"/>
        <v>90637951.560000002</v>
      </c>
      <c r="K93" s="242">
        <f t="shared" si="9"/>
        <v>-258887702.94</v>
      </c>
    </row>
    <row r="94" spans="3:11" x14ac:dyDescent="0.25">
      <c r="C94" s="167"/>
      <c r="D94" s="304"/>
      <c r="E94" s="305"/>
      <c r="F94" s="42"/>
      <c r="G94" s="170"/>
      <c r="H94" s="171"/>
      <c r="I94" s="170"/>
      <c r="J94" s="171"/>
      <c r="K94" s="203"/>
    </row>
    <row r="95" spans="3:11" x14ac:dyDescent="0.25">
      <c r="C95" s="167"/>
      <c r="D95" s="301" t="s">
        <v>357</v>
      </c>
      <c r="E95" s="302"/>
      <c r="F95" s="42"/>
      <c r="G95" s="170"/>
      <c r="H95" s="171"/>
      <c r="I95" s="170"/>
      <c r="J95" s="171"/>
      <c r="K95" s="203"/>
    </row>
    <row r="96" spans="3:11" x14ac:dyDescent="0.25">
      <c r="C96" s="300"/>
      <c r="D96" s="304" t="s">
        <v>358</v>
      </c>
      <c r="E96" s="305"/>
      <c r="F96" s="169">
        <v>0</v>
      </c>
      <c r="G96" s="169">
        <v>0</v>
      </c>
      <c r="H96" s="233">
        <v>0</v>
      </c>
      <c r="I96" s="233">
        <v>0</v>
      </c>
      <c r="J96" s="233">
        <v>0</v>
      </c>
      <c r="K96" s="242">
        <v>0</v>
      </c>
    </row>
    <row r="97" spans="3:11" x14ac:dyDescent="0.25">
      <c r="C97" s="300"/>
      <c r="D97" s="304" t="s">
        <v>359</v>
      </c>
      <c r="E97" s="305"/>
      <c r="F97" s="169"/>
      <c r="G97" s="169"/>
      <c r="H97" s="169"/>
      <c r="I97" s="169"/>
      <c r="J97" s="169"/>
      <c r="K97" s="242"/>
    </row>
    <row r="98" spans="3:11" x14ac:dyDescent="0.25">
      <c r="C98" s="300"/>
      <c r="D98" s="304" t="s">
        <v>360</v>
      </c>
      <c r="E98" s="305"/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242">
        <v>0</v>
      </c>
    </row>
    <row r="99" spans="3:11" x14ac:dyDescent="0.25">
      <c r="C99" s="300"/>
      <c r="D99" s="304" t="s">
        <v>361</v>
      </c>
      <c r="E99" s="305"/>
      <c r="F99" s="169"/>
      <c r="G99" s="169"/>
      <c r="H99" s="169"/>
      <c r="I99" s="169"/>
      <c r="J99" s="169"/>
      <c r="K99" s="242"/>
    </row>
    <row r="100" spans="3:11" x14ac:dyDescent="0.25">
      <c r="C100" s="300"/>
      <c r="D100" s="304" t="s">
        <v>255</v>
      </c>
      <c r="E100" s="305"/>
      <c r="F100" s="169"/>
      <c r="G100" s="169"/>
      <c r="H100" s="169"/>
      <c r="I100" s="169"/>
      <c r="J100" s="169"/>
      <c r="K100" s="165"/>
    </row>
    <row r="101" spans="3:11" x14ac:dyDescent="0.25">
      <c r="C101" s="300"/>
      <c r="D101" s="301" t="s">
        <v>362</v>
      </c>
      <c r="E101" s="302"/>
      <c r="F101" s="169">
        <f>+F96+F98</f>
        <v>0</v>
      </c>
      <c r="G101" s="169">
        <f t="shared" ref="G101:K101" si="10">+G96+G98</f>
        <v>0</v>
      </c>
      <c r="H101" s="169">
        <f t="shared" si="10"/>
        <v>0</v>
      </c>
      <c r="I101" s="169">
        <f t="shared" si="10"/>
        <v>0</v>
      </c>
      <c r="J101" s="169">
        <f t="shared" si="10"/>
        <v>0</v>
      </c>
      <c r="K101" s="165">
        <f t="shared" si="10"/>
        <v>0</v>
      </c>
    </row>
    <row r="102" spans="3:11" x14ac:dyDescent="0.25">
      <c r="C102" s="300"/>
      <c r="D102" s="301" t="s">
        <v>363</v>
      </c>
      <c r="E102" s="302"/>
      <c r="F102" s="42"/>
      <c r="G102" s="42"/>
      <c r="H102" s="42"/>
      <c r="I102" s="42"/>
      <c r="J102" s="42"/>
      <c r="K102" s="170"/>
    </row>
    <row r="103" spans="3:11" ht="5.25" customHeight="1" x14ac:dyDescent="0.25">
      <c r="C103" s="12"/>
      <c r="D103" s="303"/>
      <c r="E103" s="303"/>
      <c r="F103" s="41"/>
      <c r="G103" s="36"/>
      <c r="H103" s="35"/>
      <c r="I103" s="36"/>
      <c r="J103" s="35"/>
      <c r="K103" s="36"/>
    </row>
  </sheetData>
  <mergeCells count="124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workbookViewId="0">
      <selection activeCell="E12" sqref="E12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659</v>
      </c>
      <c r="F1" s="122" t="s">
        <v>659</v>
      </c>
    </row>
    <row r="3" spans="3:18" x14ac:dyDescent="0.25">
      <c r="C3" s="267" t="s">
        <v>656</v>
      </c>
      <c r="D3" s="267"/>
      <c r="E3" s="267"/>
      <c r="F3" s="267"/>
      <c r="G3" s="267"/>
      <c r="H3" s="267"/>
      <c r="I3" s="267"/>
      <c r="J3" s="267"/>
    </row>
    <row r="4" spans="3:18" x14ac:dyDescent="0.25">
      <c r="C4" s="267" t="s">
        <v>364</v>
      </c>
      <c r="D4" s="267"/>
      <c r="E4" s="267"/>
      <c r="F4" s="267"/>
      <c r="G4" s="267"/>
      <c r="H4" s="267"/>
      <c r="I4" s="267"/>
      <c r="J4" s="267"/>
    </row>
    <row r="5" spans="3:18" x14ac:dyDescent="0.25">
      <c r="C5" s="267" t="s">
        <v>365</v>
      </c>
      <c r="D5" s="267"/>
      <c r="E5" s="267"/>
      <c r="F5" s="267"/>
      <c r="G5" s="267"/>
      <c r="H5" s="267"/>
      <c r="I5" s="267"/>
      <c r="J5" s="267"/>
    </row>
    <row r="6" spans="3:18" x14ac:dyDescent="0.25">
      <c r="C6" s="274" t="s">
        <v>678</v>
      </c>
      <c r="D6" s="267"/>
      <c r="E6" s="267"/>
      <c r="F6" s="267"/>
      <c r="G6" s="267"/>
      <c r="H6" s="267"/>
      <c r="I6" s="267"/>
      <c r="J6" s="267"/>
    </row>
    <row r="7" spans="3:18" x14ac:dyDescent="0.25">
      <c r="C7" s="276" t="s">
        <v>1</v>
      </c>
      <c r="D7" s="276"/>
      <c r="E7" s="276"/>
      <c r="F7" s="276"/>
      <c r="G7" s="276"/>
      <c r="H7" s="276"/>
      <c r="I7" s="276"/>
      <c r="J7" s="276"/>
    </row>
    <row r="8" spans="3:18" x14ac:dyDescent="0.25">
      <c r="C8" s="267" t="s">
        <v>2</v>
      </c>
      <c r="D8" s="267"/>
      <c r="E8" s="267" t="s">
        <v>366</v>
      </c>
      <c r="F8" s="267"/>
      <c r="G8" s="267"/>
      <c r="H8" s="267"/>
      <c r="I8" s="267"/>
      <c r="J8" s="215" t="s">
        <v>367</v>
      </c>
    </row>
    <row r="9" spans="3:18" x14ac:dyDescent="0.25">
      <c r="C9" s="267"/>
      <c r="D9" s="267"/>
      <c r="E9" s="215" t="s">
        <v>247</v>
      </c>
      <c r="F9" s="215" t="s">
        <v>276</v>
      </c>
      <c r="G9" s="267" t="s">
        <v>278</v>
      </c>
      <c r="H9" s="267" t="s">
        <v>229</v>
      </c>
      <c r="I9" s="267" t="s">
        <v>231</v>
      </c>
      <c r="J9" s="215" t="s">
        <v>368</v>
      </c>
    </row>
    <row r="10" spans="3:18" x14ac:dyDescent="0.25">
      <c r="C10" s="276"/>
      <c r="D10" s="276"/>
      <c r="E10" s="219" t="s">
        <v>369</v>
      </c>
      <c r="F10" s="219" t="s">
        <v>277</v>
      </c>
      <c r="G10" s="276"/>
      <c r="H10" s="276"/>
      <c r="I10" s="276"/>
      <c r="J10" s="221"/>
    </row>
    <row r="11" spans="3:18" x14ac:dyDescent="0.25">
      <c r="C11" s="312" t="s">
        <v>370</v>
      </c>
      <c r="D11" s="302"/>
      <c r="E11" s="213">
        <f>+E12+E20+E31+E42+E53+E64+E68+E78+E82</f>
        <v>356453890.39000005</v>
      </c>
      <c r="F11" s="229">
        <f>+F12+F20+F31+F42+F53+F64+F68+F78+F82</f>
        <v>0</v>
      </c>
      <c r="G11" s="213">
        <f t="shared" ref="G11:J11" si="0">+G12+G20+G31+G42+G53+G64+G68+G78+G82</f>
        <v>356453890.39000005</v>
      </c>
      <c r="H11" s="213">
        <f>+H12+H20+H31+H42+H53+H64+H68+H78+H82</f>
        <v>62842319.890000001</v>
      </c>
      <c r="I11" s="236">
        <f>+I12+I20+I31+I42+I53+I64+I68+I78+I82</f>
        <v>60022152.25</v>
      </c>
      <c r="J11" s="213">
        <f t="shared" si="0"/>
        <v>293611570.5</v>
      </c>
      <c r="M11" s="122"/>
      <c r="O11" s="122"/>
      <c r="R11" s="122"/>
    </row>
    <row r="12" spans="3:18" x14ac:dyDescent="0.25">
      <c r="C12" s="313" t="s">
        <v>371</v>
      </c>
      <c r="D12" s="305"/>
      <c r="E12" s="136">
        <f>SUM(E13:E19)</f>
        <v>299336097.98000002</v>
      </c>
      <c r="F12" s="136">
        <f>SUM(F13:F19)</f>
        <v>0</v>
      </c>
      <c r="G12" s="194">
        <f t="shared" ref="G12:J12" si="1">SUM(G13:G19)</f>
        <v>299336097.98000002</v>
      </c>
      <c r="H12" s="223">
        <f t="shared" si="1"/>
        <v>52885312.689999998</v>
      </c>
      <c r="I12" s="223">
        <f t="shared" si="1"/>
        <v>50385021.619999997</v>
      </c>
      <c r="J12" s="223">
        <f t="shared" si="1"/>
        <v>246450785.28999999</v>
      </c>
      <c r="L12" s="228"/>
    </row>
    <row r="13" spans="3:18" x14ac:dyDescent="0.25">
      <c r="C13" s="37"/>
      <c r="D13" s="39" t="s">
        <v>372</v>
      </c>
      <c r="E13" s="136">
        <v>90812804.549999997</v>
      </c>
      <c r="F13" s="136">
        <v>0</v>
      </c>
      <c r="G13" s="246">
        <f t="shared" ref="G13:G41" si="2">+E13+F13</f>
        <v>90812804.549999997</v>
      </c>
      <c r="H13" s="136">
        <v>21634482.559999999</v>
      </c>
      <c r="I13" s="242">
        <v>21634482.559999999</v>
      </c>
      <c r="J13" s="194">
        <f>E13-H13</f>
        <v>69178321.989999995</v>
      </c>
    </row>
    <row r="14" spans="3:18" x14ac:dyDescent="0.25">
      <c r="C14" s="37"/>
      <c r="D14" s="39" t="s">
        <v>373</v>
      </c>
      <c r="E14" s="136">
        <v>0</v>
      </c>
      <c r="F14" s="136">
        <v>0</v>
      </c>
      <c r="G14" s="246">
        <f t="shared" si="2"/>
        <v>0</v>
      </c>
      <c r="H14" s="136">
        <v>0</v>
      </c>
      <c r="I14" s="136">
        <v>0</v>
      </c>
      <c r="J14" s="246">
        <f t="shared" ref="J14:J19" si="3">E14-H14</f>
        <v>0</v>
      </c>
    </row>
    <row r="15" spans="3:18" x14ac:dyDescent="0.25">
      <c r="C15" s="37"/>
      <c r="D15" s="39" t="s">
        <v>374</v>
      </c>
      <c r="E15" s="136">
        <v>67240177.109999999</v>
      </c>
      <c r="F15" s="223">
        <v>0</v>
      </c>
      <c r="G15" s="246">
        <f t="shared" si="2"/>
        <v>67240177.109999999</v>
      </c>
      <c r="H15" s="136">
        <v>8173910.0700000003</v>
      </c>
      <c r="I15" s="242">
        <v>8173910.0700000003</v>
      </c>
      <c r="J15" s="246">
        <f t="shared" si="3"/>
        <v>59066267.039999999</v>
      </c>
    </row>
    <row r="16" spans="3:18" x14ac:dyDescent="0.25">
      <c r="C16" s="37"/>
      <c r="D16" s="39" t="s">
        <v>375</v>
      </c>
      <c r="E16" s="136">
        <v>1589224.06</v>
      </c>
      <c r="F16" s="229">
        <v>0</v>
      </c>
      <c r="G16" s="242">
        <f t="shared" si="2"/>
        <v>1589224.06</v>
      </c>
      <c r="H16" s="136">
        <v>0</v>
      </c>
      <c r="I16" s="136">
        <v>0</v>
      </c>
      <c r="J16" s="246">
        <f t="shared" si="3"/>
        <v>1589224.06</v>
      </c>
    </row>
    <row r="17" spans="3:13" x14ac:dyDescent="0.25">
      <c r="C17" s="37"/>
      <c r="D17" s="39" t="s">
        <v>376</v>
      </c>
      <c r="E17" s="136">
        <v>139693892.25999999</v>
      </c>
      <c r="F17" s="136">
        <v>0</v>
      </c>
      <c r="G17" s="242">
        <f>+E17+F17</f>
        <v>139693892.25999999</v>
      </c>
      <c r="H17" s="136">
        <v>23076920.059999999</v>
      </c>
      <c r="I17" s="136">
        <v>20576628.989999998</v>
      </c>
      <c r="J17" s="246">
        <f t="shared" si="3"/>
        <v>116616972.19999999</v>
      </c>
      <c r="M17" s="122"/>
    </row>
    <row r="18" spans="3:13" x14ac:dyDescent="0.25">
      <c r="C18" s="37"/>
      <c r="D18" s="39" t="s">
        <v>377</v>
      </c>
      <c r="E18" s="136">
        <v>0</v>
      </c>
      <c r="F18" s="136">
        <v>0</v>
      </c>
      <c r="G18" s="242">
        <f t="shared" si="2"/>
        <v>0</v>
      </c>
      <c r="H18" s="136">
        <v>0</v>
      </c>
      <c r="I18" s="136">
        <v>0</v>
      </c>
      <c r="J18" s="246">
        <f t="shared" si="3"/>
        <v>0</v>
      </c>
    </row>
    <row r="19" spans="3:13" x14ac:dyDescent="0.25">
      <c r="C19" s="37"/>
      <c r="D19" s="39" t="s">
        <v>378</v>
      </c>
      <c r="E19" s="136">
        <v>0</v>
      </c>
      <c r="F19" s="136">
        <v>0</v>
      </c>
      <c r="G19" s="242">
        <f t="shared" si="2"/>
        <v>0</v>
      </c>
      <c r="H19" s="136">
        <v>0</v>
      </c>
      <c r="I19" s="136">
        <v>0</v>
      </c>
      <c r="J19" s="246">
        <f t="shared" si="3"/>
        <v>0</v>
      </c>
    </row>
    <row r="20" spans="3:13" x14ac:dyDescent="0.25">
      <c r="C20" s="313" t="s">
        <v>379</v>
      </c>
      <c r="D20" s="305"/>
      <c r="E20" s="136">
        <f>SUM(E21:E30)</f>
        <v>12639590.810000002</v>
      </c>
      <c r="F20" s="227">
        <f t="shared" ref="F20:I20" si="4">SUM(F21:F30)</f>
        <v>0</v>
      </c>
      <c r="G20" s="227">
        <f t="shared" si="4"/>
        <v>12639590.810000002</v>
      </c>
      <c r="H20" s="227">
        <f t="shared" si="4"/>
        <v>1449255.3699999999</v>
      </c>
      <c r="I20" s="234">
        <f t="shared" si="4"/>
        <v>1252475.6300000001</v>
      </c>
      <c r="J20" s="238">
        <f>SUM(J21:J30)</f>
        <v>11190335.439999999</v>
      </c>
    </row>
    <row r="21" spans="3:13" x14ac:dyDescent="0.25">
      <c r="C21" s="313"/>
      <c r="D21" s="39" t="s">
        <v>380</v>
      </c>
      <c r="E21" s="136">
        <v>8247136.6100000003</v>
      </c>
      <c r="F21" s="226">
        <v>0</v>
      </c>
      <c r="G21" s="242">
        <f t="shared" si="2"/>
        <v>8247136.6100000003</v>
      </c>
      <c r="H21" s="136">
        <v>322139.65999999997</v>
      </c>
      <c r="I21" s="242">
        <v>292193.52</v>
      </c>
      <c r="J21" s="202">
        <f t="shared" ref="J21" si="5">+G21-H21</f>
        <v>7924996.9500000002</v>
      </c>
    </row>
    <row r="22" spans="3:13" x14ac:dyDescent="0.25">
      <c r="C22" s="313"/>
      <c r="D22" s="39" t="s">
        <v>381</v>
      </c>
      <c r="E22" s="136"/>
      <c r="F22" s="136"/>
      <c r="G22" s="246"/>
      <c r="H22" s="136"/>
      <c r="I22" s="136"/>
      <c r="J22" s="136"/>
    </row>
    <row r="23" spans="3:13" x14ac:dyDescent="0.25">
      <c r="C23" s="37"/>
      <c r="D23" s="39" t="s">
        <v>382</v>
      </c>
      <c r="E23" s="136">
        <v>662484.6</v>
      </c>
      <c r="F23" s="226">
        <v>0</v>
      </c>
      <c r="G23" s="246">
        <f t="shared" si="2"/>
        <v>662484.6</v>
      </c>
      <c r="H23" s="136">
        <v>347580.52</v>
      </c>
      <c r="I23" s="136">
        <v>345956.52</v>
      </c>
      <c r="J23" s="227">
        <f t="shared" ref="J23:J41" si="6">+G23-H23</f>
        <v>314904.07999999996</v>
      </c>
    </row>
    <row r="24" spans="3:13" x14ac:dyDescent="0.25">
      <c r="C24" s="37"/>
      <c r="D24" s="39" t="s">
        <v>383</v>
      </c>
      <c r="E24" s="136">
        <v>0</v>
      </c>
      <c r="F24" s="136">
        <v>0</v>
      </c>
      <c r="G24" s="246">
        <f t="shared" si="2"/>
        <v>0</v>
      </c>
      <c r="H24" s="136">
        <v>0</v>
      </c>
      <c r="I24" s="136">
        <v>0</v>
      </c>
      <c r="J24" s="136">
        <f t="shared" si="6"/>
        <v>0</v>
      </c>
    </row>
    <row r="25" spans="3:13" x14ac:dyDescent="0.25">
      <c r="C25" s="37"/>
      <c r="D25" s="39" t="s">
        <v>384</v>
      </c>
      <c r="E25" s="136">
        <v>384307.08</v>
      </c>
      <c r="F25" s="136">
        <v>0</v>
      </c>
      <c r="G25" s="246">
        <f t="shared" si="2"/>
        <v>384307.08</v>
      </c>
      <c r="H25" s="136">
        <v>35988.99</v>
      </c>
      <c r="I25" s="136">
        <v>35988.99</v>
      </c>
      <c r="J25" s="136">
        <f t="shared" si="6"/>
        <v>348318.09</v>
      </c>
    </row>
    <row r="26" spans="3:13" x14ac:dyDescent="0.25">
      <c r="C26" s="37"/>
      <c r="D26" s="39" t="s">
        <v>385</v>
      </c>
      <c r="E26" s="136">
        <v>639016.80000000005</v>
      </c>
      <c r="F26" s="136">
        <v>0</v>
      </c>
      <c r="G26" s="246">
        <f t="shared" si="2"/>
        <v>639016.80000000005</v>
      </c>
      <c r="H26" s="136">
        <v>8078.51</v>
      </c>
      <c r="I26" s="136">
        <v>8078.51</v>
      </c>
      <c r="J26" s="136">
        <f t="shared" si="6"/>
        <v>630938.29</v>
      </c>
    </row>
    <row r="27" spans="3:13" x14ac:dyDescent="0.25">
      <c r="C27" s="37"/>
      <c r="D27" s="39" t="s">
        <v>386</v>
      </c>
      <c r="E27" s="136">
        <v>2217284.79</v>
      </c>
      <c r="F27" s="136">
        <v>0</v>
      </c>
      <c r="G27" s="246">
        <f t="shared" si="2"/>
        <v>2217284.79</v>
      </c>
      <c r="H27" s="136">
        <v>625871.89</v>
      </c>
      <c r="I27" s="136">
        <v>470522.29</v>
      </c>
      <c r="J27" s="136">
        <f t="shared" si="6"/>
        <v>1591412.9</v>
      </c>
    </row>
    <row r="28" spans="3:13" x14ac:dyDescent="0.25">
      <c r="C28" s="37"/>
      <c r="D28" s="39" t="s">
        <v>387</v>
      </c>
      <c r="E28" s="136">
        <v>303750</v>
      </c>
      <c r="F28" s="136">
        <v>0</v>
      </c>
      <c r="G28" s="246">
        <f t="shared" si="2"/>
        <v>303750</v>
      </c>
      <c r="H28" s="136">
        <v>66299.81</v>
      </c>
      <c r="I28" s="242">
        <v>66299.81</v>
      </c>
      <c r="J28" s="136">
        <f t="shared" si="6"/>
        <v>237450.19</v>
      </c>
    </row>
    <row r="29" spans="3:13" x14ac:dyDescent="0.25">
      <c r="C29" s="37"/>
      <c r="D29" s="39" t="s">
        <v>388</v>
      </c>
      <c r="E29" s="136">
        <v>0</v>
      </c>
      <c r="F29" s="136">
        <v>0</v>
      </c>
      <c r="G29" s="246">
        <f t="shared" si="2"/>
        <v>0</v>
      </c>
      <c r="H29" s="136">
        <v>0</v>
      </c>
      <c r="I29" s="136">
        <v>0</v>
      </c>
      <c r="J29" s="136">
        <f t="shared" si="6"/>
        <v>0</v>
      </c>
    </row>
    <row r="30" spans="3:13" x14ac:dyDescent="0.25">
      <c r="C30" s="37"/>
      <c r="D30" s="39" t="s">
        <v>389</v>
      </c>
      <c r="E30" s="136">
        <v>185610.93</v>
      </c>
      <c r="F30" s="136">
        <v>0</v>
      </c>
      <c r="G30" s="246">
        <f t="shared" si="2"/>
        <v>185610.93</v>
      </c>
      <c r="H30" s="136">
        <v>43295.99</v>
      </c>
      <c r="I30" s="136">
        <v>33435.99</v>
      </c>
      <c r="J30" s="136">
        <f t="shared" si="6"/>
        <v>142314.94</v>
      </c>
    </row>
    <row r="31" spans="3:13" x14ac:dyDescent="0.25">
      <c r="C31" s="313" t="s">
        <v>390</v>
      </c>
      <c r="D31" s="305"/>
      <c r="E31" s="136">
        <f t="shared" ref="E31:J31" si="7">SUM(E32:E41)</f>
        <v>28314646.190000001</v>
      </c>
      <c r="F31" s="226">
        <f t="shared" si="7"/>
        <v>0</v>
      </c>
      <c r="G31" s="229">
        <f t="shared" si="7"/>
        <v>28314646.190000001</v>
      </c>
      <c r="H31" s="226">
        <f t="shared" si="7"/>
        <v>4028664.5500000007</v>
      </c>
      <c r="I31" s="226">
        <f t="shared" si="7"/>
        <v>3905567.7200000007</v>
      </c>
      <c r="J31" s="226">
        <f t="shared" si="7"/>
        <v>24285981.640000001</v>
      </c>
    </row>
    <row r="32" spans="3:13" x14ac:dyDescent="0.25">
      <c r="C32" s="37"/>
      <c r="D32" s="39" t="s">
        <v>391</v>
      </c>
      <c r="E32" s="136">
        <v>5197297.74</v>
      </c>
      <c r="F32" s="136">
        <v>0</v>
      </c>
      <c r="G32" s="242">
        <f t="shared" si="2"/>
        <v>5197297.74</v>
      </c>
      <c r="H32" s="136">
        <v>1243295.58</v>
      </c>
      <c r="I32" s="242">
        <v>1228226.58</v>
      </c>
      <c r="J32" s="199">
        <f t="shared" si="6"/>
        <v>3954002.16</v>
      </c>
    </row>
    <row r="33" spans="3:10" x14ac:dyDescent="0.25">
      <c r="C33" s="37"/>
      <c r="D33" s="39" t="s">
        <v>392</v>
      </c>
      <c r="E33" s="136">
        <v>3051279.98</v>
      </c>
      <c r="F33" s="136">
        <v>0</v>
      </c>
      <c r="G33" s="242">
        <f t="shared" si="2"/>
        <v>3051279.98</v>
      </c>
      <c r="H33" s="136">
        <v>810340.39</v>
      </c>
      <c r="I33" s="242">
        <v>809441.39</v>
      </c>
      <c r="J33" s="199">
        <f t="shared" si="6"/>
        <v>2240939.59</v>
      </c>
    </row>
    <row r="34" spans="3:10" x14ac:dyDescent="0.25">
      <c r="C34" s="37"/>
      <c r="D34" s="39" t="s">
        <v>393</v>
      </c>
      <c r="E34" s="136">
        <v>7284613.3300000001</v>
      </c>
      <c r="F34" s="226">
        <v>0</v>
      </c>
      <c r="G34" s="242">
        <f t="shared" si="2"/>
        <v>7284613.3300000001</v>
      </c>
      <c r="H34" s="136">
        <v>476185.65</v>
      </c>
      <c r="I34" s="242">
        <v>454993.52</v>
      </c>
      <c r="J34" s="199">
        <f t="shared" si="6"/>
        <v>6808427.6799999997</v>
      </c>
    </row>
    <row r="35" spans="3:10" x14ac:dyDescent="0.25">
      <c r="C35" s="37"/>
      <c r="D35" s="39" t="s">
        <v>394</v>
      </c>
      <c r="E35" s="136">
        <v>367881.56</v>
      </c>
      <c r="F35" s="136">
        <v>0</v>
      </c>
      <c r="G35" s="242">
        <f t="shared" si="2"/>
        <v>367881.56</v>
      </c>
      <c r="H35" s="136">
        <v>161295.07999999999</v>
      </c>
      <c r="I35" s="136">
        <v>156610.07999999999</v>
      </c>
      <c r="J35" s="199">
        <f t="shared" si="6"/>
        <v>206586.48</v>
      </c>
    </row>
    <row r="36" spans="3:10" x14ac:dyDescent="0.25">
      <c r="C36" s="313"/>
      <c r="D36" s="39" t="s">
        <v>395</v>
      </c>
      <c r="E36" s="136">
        <v>5243173.3499999996</v>
      </c>
      <c r="F36" s="136">
        <v>0</v>
      </c>
      <c r="G36" s="242">
        <f t="shared" si="2"/>
        <v>5243173.3499999996</v>
      </c>
      <c r="H36" s="136">
        <v>435864.05</v>
      </c>
      <c r="I36" s="136">
        <v>369993.65</v>
      </c>
      <c r="J36" s="199">
        <f t="shared" si="6"/>
        <v>4807309.3</v>
      </c>
    </row>
    <row r="37" spans="3:10" x14ac:dyDescent="0.25">
      <c r="C37" s="313"/>
      <c r="D37" s="39" t="s">
        <v>396</v>
      </c>
      <c r="E37" s="136"/>
      <c r="F37" s="136"/>
      <c r="G37" s="242"/>
      <c r="H37" s="136"/>
      <c r="I37" s="136"/>
      <c r="J37" s="199"/>
    </row>
    <row r="38" spans="3:10" x14ac:dyDescent="0.25">
      <c r="C38" s="37"/>
      <c r="D38" s="39" t="s">
        <v>397</v>
      </c>
      <c r="E38" s="136">
        <v>252362</v>
      </c>
      <c r="F38" s="136">
        <v>0</v>
      </c>
      <c r="G38" s="242">
        <f t="shared" si="2"/>
        <v>252362</v>
      </c>
      <c r="H38" s="136">
        <v>163464.72</v>
      </c>
      <c r="I38" s="242">
        <v>158964.72</v>
      </c>
      <c r="J38" s="199">
        <f t="shared" si="6"/>
        <v>88897.279999999999</v>
      </c>
    </row>
    <row r="39" spans="3:10" x14ac:dyDescent="0.25">
      <c r="C39" s="37"/>
      <c r="D39" s="39" t="s">
        <v>398</v>
      </c>
      <c r="E39" s="136">
        <v>746468.09</v>
      </c>
      <c r="F39" s="136">
        <v>0</v>
      </c>
      <c r="G39" s="242">
        <f t="shared" si="2"/>
        <v>746468.09</v>
      </c>
      <c r="H39" s="136">
        <v>88014.37</v>
      </c>
      <c r="I39" s="136">
        <v>77167.87</v>
      </c>
      <c r="J39" s="199">
        <f t="shared" si="6"/>
        <v>658453.72</v>
      </c>
    </row>
    <row r="40" spans="3:10" x14ac:dyDescent="0.25">
      <c r="C40" s="37"/>
      <c r="D40" s="39" t="s">
        <v>399</v>
      </c>
      <c r="E40" s="136">
        <v>350000</v>
      </c>
      <c r="F40" s="136">
        <v>0</v>
      </c>
      <c r="G40" s="242">
        <f t="shared" si="2"/>
        <v>350000</v>
      </c>
      <c r="H40" s="136">
        <v>38061.910000000003</v>
      </c>
      <c r="I40" s="242">
        <v>38061.910000000003</v>
      </c>
      <c r="J40" s="227">
        <f t="shared" si="6"/>
        <v>311938.08999999997</v>
      </c>
    </row>
    <row r="41" spans="3:10" x14ac:dyDescent="0.25">
      <c r="C41" s="37"/>
      <c r="D41" s="39" t="s">
        <v>400</v>
      </c>
      <c r="E41" s="136">
        <v>5821570.1399999997</v>
      </c>
      <c r="F41" s="136">
        <v>0</v>
      </c>
      <c r="G41" s="242">
        <f t="shared" si="2"/>
        <v>5821570.1399999997</v>
      </c>
      <c r="H41" s="136">
        <v>612142.80000000005</v>
      </c>
      <c r="I41" s="242">
        <v>612108</v>
      </c>
      <c r="J41" s="199">
        <f t="shared" si="6"/>
        <v>5209427.34</v>
      </c>
    </row>
    <row r="42" spans="3:10" x14ac:dyDescent="0.25">
      <c r="C42" s="313" t="s">
        <v>401</v>
      </c>
      <c r="D42" s="305"/>
      <c r="E42" s="136">
        <v>0</v>
      </c>
      <c r="F42" s="136">
        <f>SUM(F44:F52)</f>
        <v>0</v>
      </c>
      <c r="G42" s="136">
        <f t="shared" ref="G42:J42" si="8">SUM(G44:G52)</f>
        <v>0</v>
      </c>
      <c r="H42" s="136">
        <f t="shared" si="8"/>
        <v>0</v>
      </c>
      <c r="I42" s="136">
        <f t="shared" si="8"/>
        <v>0</v>
      </c>
      <c r="J42" s="136">
        <f t="shared" si="8"/>
        <v>0</v>
      </c>
    </row>
    <row r="43" spans="3:10" x14ac:dyDescent="0.25">
      <c r="C43" s="313" t="s">
        <v>402</v>
      </c>
      <c r="D43" s="305"/>
      <c r="E43" s="136"/>
      <c r="F43" s="136"/>
      <c r="G43" s="136"/>
      <c r="H43" s="136"/>
      <c r="I43" s="136"/>
      <c r="J43" s="136"/>
    </row>
    <row r="44" spans="3:10" x14ac:dyDescent="0.25">
      <c r="C44" s="37"/>
      <c r="D44" s="39" t="s">
        <v>403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</row>
    <row r="45" spans="3:10" x14ac:dyDescent="0.25">
      <c r="C45" s="37"/>
      <c r="D45" s="39" t="s">
        <v>404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</row>
    <row r="46" spans="3:10" x14ac:dyDescent="0.25">
      <c r="C46" s="37"/>
      <c r="D46" s="39" t="s">
        <v>405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</row>
    <row r="47" spans="3:10" x14ac:dyDescent="0.25">
      <c r="C47" s="37"/>
      <c r="D47" s="39" t="s">
        <v>406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</row>
    <row r="48" spans="3:10" x14ac:dyDescent="0.25">
      <c r="C48" s="37"/>
      <c r="D48" s="39" t="s">
        <v>407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</row>
    <row r="49" spans="3:10" x14ac:dyDescent="0.25">
      <c r="C49" s="37"/>
      <c r="D49" s="39" t="s">
        <v>408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</row>
    <row r="50" spans="3:10" x14ac:dyDescent="0.25">
      <c r="C50" s="37"/>
      <c r="D50" s="39" t="s">
        <v>409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</row>
    <row r="51" spans="3:10" x14ac:dyDescent="0.25">
      <c r="C51" s="37"/>
      <c r="D51" s="39" t="s">
        <v>410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</row>
    <row r="52" spans="3:10" x14ac:dyDescent="0.25">
      <c r="C52" s="37"/>
      <c r="D52" s="39" t="s">
        <v>411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</row>
    <row r="53" spans="3:10" x14ac:dyDescent="0.25">
      <c r="C53" s="313" t="s">
        <v>412</v>
      </c>
      <c r="D53" s="305"/>
      <c r="E53" s="136">
        <f>SUM(E55:E63)</f>
        <v>7861475.4299999997</v>
      </c>
      <c r="F53" s="242">
        <f t="shared" ref="F53:J53" si="9">SUM(F55:F63)</f>
        <v>0</v>
      </c>
      <c r="G53" s="242">
        <f t="shared" si="9"/>
        <v>7861475.4299999997</v>
      </c>
      <c r="H53" s="242">
        <f t="shared" si="9"/>
        <v>4254746.43</v>
      </c>
      <c r="I53" s="242">
        <f t="shared" si="9"/>
        <v>4254746.43</v>
      </c>
      <c r="J53" s="242">
        <f t="shared" si="9"/>
        <v>3606729</v>
      </c>
    </row>
    <row r="54" spans="3:10" x14ac:dyDescent="0.25">
      <c r="C54" s="313" t="s">
        <v>413</v>
      </c>
      <c r="D54" s="305"/>
      <c r="E54" s="136"/>
      <c r="F54" s="136"/>
      <c r="G54" s="136"/>
      <c r="H54" s="136"/>
      <c r="I54" s="136"/>
      <c r="J54" s="136"/>
    </row>
    <row r="55" spans="3:10" x14ac:dyDescent="0.25">
      <c r="C55" s="37"/>
      <c r="D55" s="39" t="s">
        <v>414</v>
      </c>
      <c r="E55" s="236">
        <v>4022638.87</v>
      </c>
      <c r="F55" s="136">
        <v>0</v>
      </c>
      <c r="G55" s="242">
        <f t="shared" ref="G55:G63" si="10">+E55+F55</f>
        <v>4022638.87</v>
      </c>
      <c r="H55" s="136">
        <v>417244.43</v>
      </c>
      <c r="I55" s="242">
        <v>417244.43</v>
      </c>
      <c r="J55" s="202">
        <f t="shared" ref="J55:J56" si="11">+G55-H55</f>
        <v>3605394.44</v>
      </c>
    </row>
    <row r="56" spans="3:10" x14ac:dyDescent="0.25">
      <c r="C56" s="37"/>
      <c r="D56" s="39" t="s">
        <v>415</v>
      </c>
      <c r="E56" s="136">
        <v>0</v>
      </c>
      <c r="F56" s="136">
        <v>0</v>
      </c>
      <c r="G56" s="242">
        <f t="shared" si="10"/>
        <v>0</v>
      </c>
      <c r="H56" s="136">
        <v>0</v>
      </c>
      <c r="I56" s="242">
        <v>0</v>
      </c>
      <c r="J56" s="223">
        <f t="shared" si="11"/>
        <v>0</v>
      </c>
    </row>
    <row r="57" spans="3:10" x14ac:dyDescent="0.25">
      <c r="C57" s="37"/>
      <c r="D57" s="39" t="s">
        <v>416</v>
      </c>
      <c r="E57" s="136">
        <v>0</v>
      </c>
      <c r="F57" s="136">
        <v>0</v>
      </c>
      <c r="G57" s="242">
        <f t="shared" si="10"/>
        <v>0</v>
      </c>
      <c r="H57" s="136">
        <v>0</v>
      </c>
      <c r="I57" s="136">
        <v>0</v>
      </c>
      <c r="J57" s="199">
        <f t="shared" ref="J57:J66" si="12">+G57-H57</f>
        <v>0</v>
      </c>
    </row>
    <row r="58" spans="3:10" x14ac:dyDescent="0.25">
      <c r="C58" s="37"/>
      <c r="D58" s="39" t="s">
        <v>417</v>
      </c>
      <c r="E58" s="136">
        <v>0</v>
      </c>
      <c r="F58" s="136">
        <v>0</v>
      </c>
      <c r="G58" s="242">
        <f t="shared" si="10"/>
        <v>0</v>
      </c>
      <c r="H58" s="136">
        <v>0</v>
      </c>
      <c r="I58" s="136">
        <v>0</v>
      </c>
      <c r="J58" s="199">
        <f t="shared" si="12"/>
        <v>0</v>
      </c>
    </row>
    <row r="59" spans="3:10" x14ac:dyDescent="0.25">
      <c r="C59" s="37"/>
      <c r="D59" s="39" t="s">
        <v>418</v>
      </c>
      <c r="E59" s="236">
        <v>0</v>
      </c>
      <c r="F59" s="136">
        <v>0</v>
      </c>
      <c r="G59" s="242">
        <f t="shared" si="10"/>
        <v>0</v>
      </c>
      <c r="H59" s="136">
        <v>0</v>
      </c>
      <c r="I59" s="136">
        <v>0</v>
      </c>
      <c r="J59" s="199">
        <f t="shared" si="12"/>
        <v>0</v>
      </c>
    </row>
    <row r="60" spans="3:10" x14ac:dyDescent="0.25">
      <c r="C60" s="37"/>
      <c r="D60" s="39" t="s">
        <v>419</v>
      </c>
      <c r="E60" s="136">
        <v>0</v>
      </c>
      <c r="F60" s="136">
        <v>0</v>
      </c>
      <c r="G60" s="242">
        <f t="shared" si="10"/>
        <v>0</v>
      </c>
      <c r="H60" s="136">
        <v>0</v>
      </c>
      <c r="I60" s="227">
        <v>0</v>
      </c>
      <c r="J60" s="227">
        <f t="shared" si="12"/>
        <v>0</v>
      </c>
    </row>
    <row r="61" spans="3:10" x14ac:dyDescent="0.25">
      <c r="C61" s="37"/>
      <c r="D61" s="39" t="s">
        <v>420</v>
      </c>
      <c r="E61" s="136">
        <v>0</v>
      </c>
      <c r="F61" s="136">
        <v>0</v>
      </c>
      <c r="G61" s="242">
        <f t="shared" si="10"/>
        <v>0</v>
      </c>
      <c r="H61" s="136">
        <v>0</v>
      </c>
      <c r="I61" s="136">
        <v>0</v>
      </c>
      <c r="J61" s="199">
        <f t="shared" si="12"/>
        <v>0</v>
      </c>
    </row>
    <row r="62" spans="3:10" x14ac:dyDescent="0.25">
      <c r="C62" s="37"/>
      <c r="D62" s="39" t="s">
        <v>421</v>
      </c>
      <c r="E62" s="136">
        <v>3838836.56</v>
      </c>
      <c r="F62" s="136">
        <v>0</v>
      </c>
      <c r="G62" s="242">
        <f t="shared" si="10"/>
        <v>3838836.56</v>
      </c>
      <c r="H62" s="136">
        <v>3837502</v>
      </c>
      <c r="I62" s="242">
        <v>3837502</v>
      </c>
      <c r="J62" s="199">
        <f t="shared" si="12"/>
        <v>1334.5600000000559</v>
      </c>
    </row>
    <row r="63" spans="3:10" x14ac:dyDescent="0.25">
      <c r="C63" s="37"/>
      <c r="D63" s="39" t="s">
        <v>422</v>
      </c>
      <c r="E63" s="136">
        <v>0</v>
      </c>
      <c r="F63" s="136">
        <v>0</v>
      </c>
      <c r="G63" s="242">
        <f t="shared" si="10"/>
        <v>0</v>
      </c>
      <c r="H63" s="136">
        <v>0</v>
      </c>
      <c r="I63" s="136">
        <v>0</v>
      </c>
      <c r="J63" s="199">
        <f t="shared" si="12"/>
        <v>0</v>
      </c>
    </row>
    <row r="64" spans="3:10" x14ac:dyDescent="0.25">
      <c r="C64" s="313" t="s">
        <v>423</v>
      </c>
      <c r="D64" s="305"/>
      <c r="E64" s="136">
        <f>SUM(E65:E67)</f>
        <v>8302079.9800000004</v>
      </c>
      <c r="F64" s="136">
        <f t="shared" ref="F64:I64" si="13">SUM(F65:F67)</f>
        <v>0</v>
      </c>
      <c r="G64" s="136">
        <f t="shared" si="13"/>
        <v>8302079.9800000004</v>
      </c>
      <c r="H64" s="136">
        <f t="shared" si="13"/>
        <v>224340.85</v>
      </c>
      <c r="I64" s="136">
        <f t="shared" si="13"/>
        <v>224340.85</v>
      </c>
      <c r="J64" s="199">
        <f t="shared" si="12"/>
        <v>8077739.1300000008</v>
      </c>
    </row>
    <row r="65" spans="3:10" x14ac:dyDescent="0.25">
      <c r="C65" s="37"/>
      <c r="D65" s="39" t="s">
        <v>424</v>
      </c>
      <c r="E65" s="236">
        <v>0</v>
      </c>
      <c r="F65" s="136">
        <v>0</v>
      </c>
      <c r="G65" s="136">
        <f>+E65+F65</f>
        <v>0</v>
      </c>
      <c r="H65" s="136">
        <v>0</v>
      </c>
      <c r="I65" s="136">
        <v>0</v>
      </c>
      <c r="J65" s="199">
        <f t="shared" si="12"/>
        <v>0</v>
      </c>
    </row>
    <row r="66" spans="3:10" x14ac:dyDescent="0.25">
      <c r="C66" s="37"/>
      <c r="D66" s="39" t="s">
        <v>425</v>
      </c>
      <c r="E66" s="136">
        <v>8302079.9800000004</v>
      </c>
      <c r="F66" s="136">
        <v>0</v>
      </c>
      <c r="G66" s="136">
        <f>F66+E66</f>
        <v>8302079.9800000004</v>
      </c>
      <c r="H66" s="136">
        <v>224340.85</v>
      </c>
      <c r="I66" s="136">
        <v>224340.85</v>
      </c>
      <c r="J66" s="199">
        <f t="shared" si="12"/>
        <v>8077739.1300000008</v>
      </c>
    </row>
    <row r="67" spans="3:10" x14ac:dyDescent="0.25">
      <c r="C67" s="37"/>
      <c r="D67" s="39" t="s">
        <v>426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</row>
    <row r="68" spans="3:10" x14ac:dyDescent="0.25">
      <c r="C68" s="313" t="s">
        <v>427</v>
      </c>
      <c r="D68" s="305"/>
      <c r="E68" s="136">
        <f>SUM(E71:E77)</f>
        <v>0</v>
      </c>
      <c r="F68" s="136">
        <f t="shared" ref="F68:J68" si="14">SUM(F71:F77)</f>
        <v>0</v>
      </c>
      <c r="G68" s="136">
        <f t="shared" si="14"/>
        <v>0</v>
      </c>
      <c r="H68" s="136">
        <f t="shared" si="14"/>
        <v>0</v>
      </c>
      <c r="I68" s="136">
        <f t="shared" si="14"/>
        <v>0</v>
      </c>
      <c r="J68" s="136">
        <f t="shared" si="14"/>
        <v>0</v>
      </c>
    </row>
    <row r="69" spans="3:10" x14ac:dyDescent="0.25">
      <c r="C69" s="313" t="s">
        <v>428</v>
      </c>
      <c r="D69" s="305"/>
      <c r="E69" s="136"/>
      <c r="F69" s="136"/>
      <c r="G69" s="136"/>
      <c r="H69" s="136"/>
      <c r="I69" s="136"/>
      <c r="J69" s="136"/>
    </row>
    <row r="70" spans="3:10" x14ac:dyDescent="0.25">
      <c r="C70" s="37"/>
      <c r="D70" s="39" t="s">
        <v>429</v>
      </c>
      <c r="E70" s="136">
        <v>0</v>
      </c>
      <c r="F70" s="136">
        <v>0</v>
      </c>
      <c r="G70" s="136">
        <v>0</v>
      </c>
      <c r="H70" s="136">
        <v>0</v>
      </c>
      <c r="I70" s="136">
        <v>0</v>
      </c>
      <c r="J70" s="136">
        <v>0</v>
      </c>
    </row>
    <row r="71" spans="3:10" x14ac:dyDescent="0.25">
      <c r="C71" s="37"/>
      <c r="D71" s="39" t="s">
        <v>430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</row>
    <row r="72" spans="3:10" x14ac:dyDescent="0.25">
      <c r="C72" s="37"/>
      <c r="D72" s="39" t="s">
        <v>431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</row>
    <row r="73" spans="3:10" x14ac:dyDescent="0.25">
      <c r="C73" s="37"/>
      <c r="D73" s="39" t="s">
        <v>432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</row>
    <row r="74" spans="3:10" x14ac:dyDescent="0.25">
      <c r="C74" s="37"/>
      <c r="D74" s="39" t="s">
        <v>433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</row>
    <row r="75" spans="3:10" x14ac:dyDescent="0.25">
      <c r="C75" s="37"/>
      <c r="D75" s="39" t="s">
        <v>434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</row>
    <row r="76" spans="3:10" x14ac:dyDescent="0.25">
      <c r="C76" s="37"/>
      <c r="D76" s="39" t="s">
        <v>435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</row>
    <row r="77" spans="3:10" x14ac:dyDescent="0.25">
      <c r="C77" s="37"/>
      <c r="D77" s="39" t="s">
        <v>436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</row>
    <row r="78" spans="3:10" x14ac:dyDescent="0.25">
      <c r="C78" s="313" t="s">
        <v>437</v>
      </c>
      <c r="D78" s="305"/>
      <c r="E78" s="136">
        <f>+E79+E80+E81</f>
        <v>0</v>
      </c>
      <c r="F78" s="136">
        <f t="shared" ref="F78:I78" si="15">+F79+F80+F81</f>
        <v>0</v>
      </c>
      <c r="G78" s="136">
        <v>0</v>
      </c>
      <c r="H78" s="136">
        <f t="shared" si="15"/>
        <v>0</v>
      </c>
      <c r="I78" s="136">
        <f t="shared" si="15"/>
        <v>0</v>
      </c>
      <c r="J78" s="136">
        <f>+G78</f>
        <v>0</v>
      </c>
    </row>
    <row r="79" spans="3:10" x14ac:dyDescent="0.25">
      <c r="C79" s="37"/>
      <c r="D79" s="39" t="s">
        <v>438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</row>
    <row r="80" spans="3:10" x14ac:dyDescent="0.25">
      <c r="C80" s="37"/>
      <c r="D80" s="39" t="s">
        <v>439</v>
      </c>
      <c r="E80" s="136">
        <v>0</v>
      </c>
      <c r="F80" s="136">
        <v>0</v>
      </c>
      <c r="G80" s="136">
        <v>0</v>
      </c>
      <c r="H80" s="136">
        <v>0</v>
      </c>
      <c r="I80" s="136">
        <v>0</v>
      </c>
      <c r="J80" s="136">
        <v>0</v>
      </c>
    </row>
    <row r="81" spans="3:10" x14ac:dyDescent="0.25">
      <c r="C81" s="37"/>
      <c r="D81" s="39" t="s">
        <v>440</v>
      </c>
      <c r="E81" s="136">
        <v>0</v>
      </c>
      <c r="F81" s="136">
        <v>0</v>
      </c>
      <c r="G81" s="136">
        <v>0</v>
      </c>
      <c r="H81" s="136">
        <v>0</v>
      </c>
      <c r="I81" s="136">
        <v>0</v>
      </c>
      <c r="J81" s="136">
        <f>+G81</f>
        <v>0</v>
      </c>
    </row>
    <row r="82" spans="3:10" x14ac:dyDescent="0.25">
      <c r="C82" s="313" t="s">
        <v>441</v>
      </c>
      <c r="D82" s="305"/>
      <c r="E82" s="136">
        <f>SUM(E84:E89)</f>
        <v>0</v>
      </c>
      <c r="F82" s="136">
        <f>+F83</f>
        <v>0</v>
      </c>
      <c r="G82" s="242">
        <f t="shared" ref="G82:J82" si="16">+G83</f>
        <v>0</v>
      </c>
      <c r="H82" s="242">
        <f t="shared" si="16"/>
        <v>0</v>
      </c>
      <c r="I82" s="242">
        <f t="shared" si="16"/>
        <v>0</v>
      </c>
      <c r="J82" s="242">
        <f t="shared" si="16"/>
        <v>0</v>
      </c>
    </row>
    <row r="83" spans="3:10" x14ac:dyDescent="0.25">
      <c r="C83" s="37"/>
      <c r="D83" s="39" t="s">
        <v>442</v>
      </c>
      <c r="E83" s="136">
        <v>0</v>
      </c>
      <c r="F83" s="136">
        <v>0</v>
      </c>
      <c r="G83" s="242">
        <v>0</v>
      </c>
      <c r="H83" s="136">
        <v>0</v>
      </c>
      <c r="I83" s="242">
        <v>0</v>
      </c>
      <c r="J83" s="242">
        <v>0</v>
      </c>
    </row>
    <row r="84" spans="3:10" x14ac:dyDescent="0.25">
      <c r="C84" s="37"/>
      <c r="D84" s="39" t="s">
        <v>443</v>
      </c>
      <c r="E84" s="136">
        <v>0</v>
      </c>
      <c r="F84" s="136">
        <v>0</v>
      </c>
      <c r="G84" s="136">
        <v>0</v>
      </c>
      <c r="H84" s="136">
        <v>0</v>
      </c>
      <c r="I84" s="136">
        <v>0</v>
      </c>
      <c r="J84" s="136">
        <v>0</v>
      </c>
    </row>
    <row r="85" spans="3:10" x14ac:dyDescent="0.25">
      <c r="C85" s="37"/>
      <c r="D85" s="39" t="s">
        <v>444</v>
      </c>
      <c r="E85" s="136">
        <v>0</v>
      </c>
      <c r="F85" s="136">
        <v>0</v>
      </c>
      <c r="G85" s="136">
        <v>0</v>
      </c>
      <c r="H85" s="136">
        <v>0</v>
      </c>
      <c r="I85" s="136">
        <v>0</v>
      </c>
      <c r="J85" s="136">
        <v>0</v>
      </c>
    </row>
    <row r="86" spans="3:10" x14ac:dyDescent="0.25">
      <c r="C86" s="37"/>
      <c r="D86" s="39" t="s">
        <v>445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</row>
    <row r="87" spans="3:10" x14ac:dyDescent="0.25">
      <c r="C87" s="37"/>
      <c r="D87" s="39" t="s">
        <v>446</v>
      </c>
      <c r="E87" s="136">
        <v>0</v>
      </c>
      <c r="F87" s="136">
        <v>0</v>
      </c>
      <c r="G87" s="136">
        <v>0</v>
      </c>
      <c r="H87" s="136">
        <v>0</v>
      </c>
      <c r="I87" s="136">
        <v>0</v>
      </c>
      <c r="J87" s="136">
        <v>0</v>
      </c>
    </row>
    <row r="88" spans="3:10" x14ac:dyDescent="0.25">
      <c r="C88" s="37"/>
      <c r="D88" s="39" t="s">
        <v>447</v>
      </c>
      <c r="E88" s="136">
        <v>0</v>
      </c>
      <c r="F88" s="136">
        <v>0</v>
      </c>
      <c r="G88" s="136">
        <v>0</v>
      </c>
      <c r="H88" s="136">
        <v>0</v>
      </c>
      <c r="I88" s="136">
        <v>0</v>
      </c>
      <c r="J88" s="136">
        <v>0</v>
      </c>
    </row>
    <row r="89" spans="3:10" x14ac:dyDescent="0.25">
      <c r="C89" s="37"/>
      <c r="D89" s="39" t="s">
        <v>448</v>
      </c>
      <c r="E89" s="136">
        <v>0</v>
      </c>
      <c r="F89" s="136">
        <v>0</v>
      </c>
      <c r="G89" s="136">
        <v>0</v>
      </c>
      <c r="H89" s="136">
        <v>0</v>
      </c>
      <c r="I89" s="136">
        <v>0</v>
      </c>
      <c r="J89" s="136">
        <v>0</v>
      </c>
    </row>
    <row r="90" spans="3:10" x14ac:dyDescent="0.25">
      <c r="C90" s="326"/>
      <c r="D90" s="327"/>
      <c r="E90" s="36" t="s">
        <v>659</v>
      </c>
      <c r="F90" s="35"/>
      <c r="G90" s="36"/>
      <c r="H90" s="35"/>
      <c r="I90" s="36"/>
      <c r="J90" s="40"/>
    </row>
  </sheetData>
  <mergeCells count="26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90:D90"/>
    <mergeCell ref="C64:D64"/>
    <mergeCell ref="C68:D68"/>
    <mergeCell ref="C69:D6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84"/>
  <sheetViews>
    <sheetView topLeftCell="A7" workbookViewId="0">
      <selection activeCell="G15" sqref="G15"/>
    </sheetView>
  </sheetViews>
  <sheetFormatPr baseColWidth="10" defaultRowHeight="15" x14ac:dyDescent="0.25"/>
  <cols>
    <col min="2" max="2" width="0" hidden="1" customWidth="1"/>
    <col min="3" max="3" width="35.14062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</cols>
  <sheetData>
    <row r="5" spans="3:9" ht="42" customHeight="1" x14ac:dyDescent="0.25">
      <c r="C5" s="328" t="s">
        <v>670</v>
      </c>
      <c r="D5" s="328"/>
      <c r="E5" s="328"/>
      <c r="F5" s="328"/>
      <c r="G5" s="328"/>
      <c r="H5" s="328"/>
      <c r="I5" s="328"/>
    </row>
    <row r="6" spans="3:9" ht="22.5" customHeight="1" x14ac:dyDescent="0.25">
      <c r="C6" s="329" t="s">
        <v>450</v>
      </c>
      <c r="D6" s="329"/>
      <c r="E6" s="329"/>
      <c r="F6" s="329"/>
      <c r="G6" s="329"/>
      <c r="H6" s="329"/>
      <c r="I6" s="329"/>
    </row>
    <row r="7" spans="3:9" x14ac:dyDescent="0.25">
      <c r="C7" s="291" t="s">
        <v>656</v>
      </c>
      <c r="D7" s="292"/>
      <c r="E7" s="292"/>
      <c r="F7" s="292"/>
      <c r="G7" s="292"/>
      <c r="H7" s="292"/>
      <c r="I7" s="293"/>
    </row>
    <row r="8" spans="3:9" x14ac:dyDescent="0.25">
      <c r="C8" s="294" t="s">
        <v>364</v>
      </c>
      <c r="D8" s="267"/>
      <c r="E8" s="267"/>
      <c r="F8" s="267"/>
      <c r="G8" s="267"/>
      <c r="H8" s="267"/>
      <c r="I8" s="295"/>
    </row>
    <row r="9" spans="3:9" x14ac:dyDescent="0.25">
      <c r="C9" s="294" t="s">
        <v>451</v>
      </c>
      <c r="D9" s="267"/>
      <c r="E9" s="267"/>
      <c r="F9" s="267"/>
      <c r="G9" s="267"/>
      <c r="H9" s="267"/>
      <c r="I9" s="295"/>
    </row>
    <row r="10" spans="3:9" x14ac:dyDescent="0.25">
      <c r="C10" s="296" t="s">
        <v>678</v>
      </c>
      <c r="D10" s="274"/>
      <c r="E10" s="274"/>
      <c r="F10" s="274"/>
      <c r="G10" s="274"/>
      <c r="H10" s="274"/>
      <c r="I10" s="330"/>
    </row>
    <row r="11" spans="3:9" x14ac:dyDescent="0.25">
      <c r="C11" s="331" t="s">
        <v>1</v>
      </c>
      <c r="D11" s="276"/>
      <c r="E11" s="276"/>
      <c r="F11" s="276"/>
      <c r="G11" s="276"/>
      <c r="H11" s="276"/>
      <c r="I11" s="332"/>
    </row>
    <row r="12" spans="3:9" x14ac:dyDescent="0.25">
      <c r="C12" s="277" t="s">
        <v>2</v>
      </c>
      <c r="D12" s="277" t="s">
        <v>366</v>
      </c>
      <c r="E12" s="277"/>
      <c r="F12" s="277"/>
      <c r="G12" s="277"/>
      <c r="H12" s="277"/>
      <c r="I12" s="277" t="s">
        <v>452</v>
      </c>
    </row>
    <row r="13" spans="3:9" x14ac:dyDescent="0.25">
      <c r="C13" s="267"/>
      <c r="D13" s="267" t="s">
        <v>228</v>
      </c>
      <c r="E13" s="215" t="s">
        <v>276</v>
      </c>
      <c r="F13" s="267" t="s">
        <v>278</v>
      </c>
      <c r="G13" s="267" t="s">
        <v>229</v>
      </c>
      <c r="H13" s="267" t="s">
        <v>231</v>
      </c>
      <c r="I13" s="267"/>
    </row>
    <row r="14" spans="3:9" x14ac:dyDescent="0.25">
      <c r="C14" s="276"/>
      <c r="D14" s="276"/>
      <c r="E14" s="219" t="s">
        <v>277</v>
      </c>
      <c r="F14" s="276"/>
      <c r="G14" s="276"/>
      <c r="H14" s="276"/>
      <c r="I14" s="276"/>
    </row>
    <row r="15" spans="3:9" x14ac:dyDescent="0.25">
      <c r="C15" s="240" t="s">
        <v>453</v>
      </c>
      <c r="D15" s="239">
        <f>D17</f>
        <v>356453890.39000005</v>
      </c>
      <c r="E15" s="251">
        <f t="shared" ref="E15:I15" si="0">E17</f>
        <v>0</v>
      </c>
      <c r="F15" s="251">
        <f t="shared" si="0"/>
        <v>356453890.39000005</v>
      </c>
      <c r="G15" s="251">
        <f t="shared" si="0"/>
        <v>62842319.890000001</v>
      </c>
      <c r="H15" s="251">
        <f t="shared" si="0"/>
        <v>60022152.250000015</v>
      </c>
      <c r="I15" s="251">
        <f t="shared" si="0"/>
        <v>293611570.49999994</v>
      </c>
    </row>
    <row r="16" spans="3:9" x14ac:dyDescent="0.25">
      <c r="C16" s="206"/>
      <c r="D16" s="144"/>
      <c r="E16" s="144"/>
      <c r="F16" s="144"/>
      <c r="G16" s="144"/>
      <c r="H16" s="144"/>
      <c r="I16" s="136"/>
    </row>
    <row r="17" spans="3:9" x14ac:dyDescent="0.25">
      <c r="C17" s="207" t="s">
        <v>669</v>
      </c>
      <c r="D17" s="144">
        <f>SUM(D19:D70)</f>
        <v>356453890.39000005</v>
      </c>
      <c r="E17" s="251">
        <f t="shared" ref="E17:I17" si="1">SUM(E19:E70)</f>
        <v>0</v>
      </c>
      <c r="F17" s="251">
        <f t="shared" si="1"/>
        <v>356453890.39000005</v>
      </c>
      <c r="G17" s="251">
        <f t="shared" si="1"/>
        <v>62842319.890000001</v>
      </c>
      <c r="H17" s="251">
        <f t="shared" si="1"/>
        <v>60022152.250000015</v>
      </c>
      <c r="I17" s="251">
        <f t="shared" si="1"/>
        <v>293611570.49999994</v>
      </c>
    </row>
    <row r="18" spans="3:9" s="205" customFormat="1" x14ac:dyDescent="0.25">
      <c r="C18" s="208" t="s">
        <v>656</v>
      </c>
      <c r="D18" s="209"/>
      <c r="E18" s="208"/>
      <c r="F18" s="209"/>
      <c r="G18" s="209"/>
      <c r="H18" s="209"/>
      <c r="I18" s="209"/>
    </row>
    <row r="19" spans="3:9" s="205" customFormat="1" x14ac:dyDescent="0.25">
      <c r="C19" s="208" t="s">
        <v>665</v>
      </c>
      <c r="D19" s="209">
        <f>[1]Hoja1!$C15</f>
        <v>18778318.530000001</v>
      </c>
      <c r="E19" s="225">
        <v>0</v>
      </c>
      <c r="F19" s="209">
        <f>D19+E19</f>
        <v>18778318.530000001</v>
      </c>
      <c r="G19" s="209">
        <f>[1]Hoja1!$F15</f>
        <v>2537589.73</v>
      </c>
      <c r="H19" s="209">
        <f>[1]Hoja1!$G15</f>
        <v>2507634.4500000002</v>
      </c>
      <c r="I19" s="209">
        <f t="shared" ref="I19:I70" si="2">+F19-G19</f>
        <v>16240728.800000001</v>
      </c>
    </row>
    <row r="20" spans="3:9" s="205" customFormat="1" ht="24" x14ac:dyDescent="0.25">
      <c r="C20" s="208" t="s">
        <v>679</v>
      </c>
      <c r="D20" s="209">
        <f>[1]Hoja1!$C16</f>
        <v>2771239.64</v>
      </c>
      <c r="E20" s="225">
        <v>0</v>
      </c>
      <c r="F20" s="209">
        <f t="shared" ref="F20:F70" si="3">D20+E20</f>
        <v>2771239.64</v>
      </c>
      <c r="G20" s="209">
        <f>[1]Hoja1!$F16</f>
        <v>469012.42</v>
      </c>
      <c r="H20" s="209">
        <f>[1]Hoja1!$G16</f>
        <v>445332.27</v>
      </c>
      <c r="I20" s="209">
        <f t="shared" si="2"/>
        <v>2302227.2200000002</v>
      </c>
    </row>
    <row r="21" spans="3:9" s="205" customFormat="1" ht="24" x14ac:dyDescent="0.25">
      <c r="C21" s="208" t="s">
        <v>680</v>
      </c>
      <c r="D21" s="209">
        <f>[1]Hoja1!$C17</f>
        <v>5223878.68</v>
      </c>
      <c r="E21" s="225">
        <v>0</v>
      </c>
      <c r="F21" s="209">
        <f t="shared" si="3"/>
        <v>5223878.68</v>
      </c>
      <c r="G21" s="209">
        <f>[1]Hoja1!$F17</f>
        <v>1001751.51</v>
      </c>
      <c r="H21" s="209">
        <f>[1]Hoja1!$G17</f>
        <v>968079.94</v>
      </c>
      <c r="I21" s="209">
        <f t="shared" si="2"/>
        <v>4222127.17</v>
      </c>
    </row>
    <row r="22" spans="3:9" s="205" customFormat="1" ht="24" x14ac:dyDescent="0.25">
      <c r="C22" s="208" t="s">
        <v>681</v>
      </c>
      <c r="D22" s="209">
        <f>[1]Hoja1!$C18</f>
        <v>5798074.3499999996</v>
      </c>
      <c r="E22" s="225">
        <v>0</v>
      </c>
      <c r="F22" s="209">
        <f t="shared" si="3"/>
        <v>5798074.3499999996</v>
      </c>
      <c r="G22" s="209">
        <f>[1]Hoja1!$F18</f>
        <v>847195.1</v>
      </c>
      <c r="H22" s="209">
        <f>[1]Hoja1!$G18</f>
        <v>835240.79</v>
      </c>
      <c r="I22" s="209">
        <f t="shared" si="2"/>
        <v>4950879.25</v>
      </c>
    </row>
    <row r="23" spans="3:9" s="205" customFormat="1" ht="24" x14ac:dyDescent="0.25">
      <c r="C23" s="208" t="s">
        <v>682</v>
      </c>
      <c r="D23" s="209">
        <f>[1]Hoja1!$C19</f>
        <v>4424514.8499999996</v>
      </c>
      <c r="E23" s="225">
        <v>0</v>
      </c>
      <c r="F23" s="209">
        <f t="shared" si="3"/>
        <v>4424514.8499999996</v>
      </c>
      <c r="G23" s="209">
        <f>[1]Hoja1!$F19</f>
        <v>707700.05</v>
      </c>
      <c r="H23" s="209">
        <f>[1]Hoja1!$G19</f>
        <v>695630.29</v>
      </c>
      <c r="I23" s="209">
        <f t="shared" si="2"/>
        <v>3716814.8</v>
      </c>
    </row>
    <row r="24" spans="3:9" s="205" customFormat="1" ht="24" x14ac:dyDescent="0.25">
      <c r="C24" s="208" t="s">
        <v>683</v>
      </c>
      <c r="D24" s="209">
        <f>[1]Hoja1!$C20</f>
        <v>1968967.01</v>
      </c>
      <c r="E24" s="225">
        <v>0</v>
      </c>
      <c r="F24" s="209">
        <f t="shared" si="3"/>
        <v>1968967.01</v>
      </c>
      <c r="G24" s="209">
        <f>[1]Hoja1!$F20</f>
        <v>305899.82</v>
      </c>
      <c r="H24" s="209">
        <f>[1]Hoja1!$G20</f>
        <v>302449.71999999997</v>
      </c>
      <c r="I24" s="209">
        <f t="shared" si="2"/>
        <v>1663067.19</v>
      </c>
    </row>
    <row r="25" spans="3:9" s="205" customFormat="1" x14ac:dyDescent="0.25">
      <c r="C25" s="208" t="s">
        <v>684</v>
      </c>
      <c r="D25" s="209">
        <f>[1]Hoja1!$C21</f>
        <v>1385881.6000000001</v>
      </c>
      <c r="E25" s="225">
        <v>0</v>
      </c>
      <c r="F25" s="209">
        <f t="shared" si="3"/>
        <v>1385881.6000000001</v>
      </c>
      <c r="G25" s="209">
        <f>[1]Hoja1!$F21</f>
        <v>170807.3</v>
      </c>
      <c r="H25" s="209">
        <f>[1]Hoja1!$G21</f>
        <v>168402.53</v>
      </c>
      <c r="I25" s="209">
        <f t="shared" si="2"/>
        <v>1215074.3</v>
      </c>
    </row>
    <row r="26" spans="3:9" s="205" customFormat="1" x14ac:dyDescent="0.25">
      <c r="C26" s="208" t="s">
        <v>685</v>
      </c>
      <c r="D26" s="209">
        <f>[1]Hoja1!$C22</f>
        <v>6743039.6600000001</v>
      </c>
      <c r="E26" s="225">
        <v>0</v>
      </c>
      <c r="F26" s="209">
        <f t="shared" si="3"/>
        <v>6743039.6600000001</v>
      </c>
      <c r="G26" s="209">
        <f>[1]Hoja1!$F22</f>
        <v>1069045.44</v>
      </c>
      <c r="H26" s="209">
        <f>[1]Hoja1!$G22</f>
        <v>1050299.45</v>
      </c>
      <c r="I26" s="209">
        <f t="shared" si="2"/>
        <v>5673994.2200000007</v>
      </c>
    </row>
    <row r="27" spans="3:9" s="205" customFormat="1" x14ac:dyDescent="0.25">
      <c r="C27" s="208" t="s">
        <v>686</v>
      </c>
      <c r="D27" s="209">
        <f>[1]Hoja1!$C23</f>
        <v>7658568.7199999997</v>
      </c>
      <c r="E27" s="225">
        <v>0</v>
      </c>
      <c r="F27" s="209">
        <f t="shared" si="3"/>
        <v>7658568.7199999997</v>
      </c>
      <c r="G27" s="209">
        <f>[1]Hoja1!$F23</f>
        <v>1291679.69</v>
      </c>
      <c r="H27" s="209">
        <f>[1]Hoja1!$G23</f>
        <v>1241194.52</v>
      </c>
      <c r="I27" s="209">
        <f t="shared" si="2"/>
        <v>6366889.0299999993</v>
      </c>
    </row>
    <row r="28" spans="3:9" s="205" customFormat="1" x14ac:dyDescent="0.25">
      <c r="C28" s="208" t="s">
        <v>687</v>
      </c>
      <c r="D28" s="209">
        <f>[1]Hoja1!$C24</f>
        <v>6295135.6600000001</v>
      </c>
      <c r="E28" s="225">
        <v>0</v>
      </c>
      <c r="F28" s="209">
        <f t="shared" si="3"/>
        <v>6295135.6600000001</v>
      </c>
      <c r="G28" s="209">
        <f>[1]Hoja1!$F24</f>
        <v>1043624.75</v>
      </c>
      <c r="H28" s="209">
        <f>[1]Hoja1!$G24</f>
        <v>1018962.87</v>
      </c>
      <c r="I28" s="209">
        <f t="shared" si="2"/>
        <v>5251510.91</v>
      </c>
    </row>
    <row r="29" spans="3:9" s="205" customFormat="1" x14ac:dyDescent="0.25">
      <c r="C29" s="208" t="s">
        <v>667</v>
      </c>
      <c r="D29" s="209">
        <f>[1]Hoja1!$C25</f>
        <v>5314521.41</v>
      </c>
      <c r="E29" s="225">
        <v>0</v>
      </c>
      <c r="F29" s="209">
        <f t="shared" si="3"/>
        <v>5314521.41</v>
      </c>
      <c r="G29" s="209">
        <f>[1]Hoja1!$F25</f>
        <v>1134399.51</v>
      </c>
      <c r="H29" s="209">
        <f>[1]Hoja1!$G25</f>
        <v>1055971.5</v>
      </c>
      <c r="I29" s="209">
        <f t="shared" si="2"/>
        <v>4180121.9000000004</v>
      </c>
    </row>
    <row r="30" spans="3:9" s="205" customFormat="1" x14ac:dyDescent="0.25">
      <c r="C30" s="208" t="s">
        <v>688</v>
      </c>
      <c r="D30" s="209">
        <f>[1]Hoja1!$C26</f>
        <v>1903328.86</v>
      </c>
      <c r="E30" s="225">
        <v>0</v>
      </c>
      <c r="F30" s="209">
        <f t="shared" si="3"/>
        <v>1903328.86</v>
      </c>
      <c r="G30" s="209">
        <f>[1]Hoja1!$F26</f>
        <v>304095.96999999997</v>
      </c>
      <c r="H30" s="209">
        <f>[1]Hoja1!$G26</f>
        <v>302245.61</v>
      </c>
      <c r="I30" s="209">
        <f t="shared" si="2"/>
        <v>1599232.8900000001</v>
      </c>
    </row>
    <row r="31" spans="3:9" s="205" customFormat="1" x14ac:dyDescent="0.25">
      <c r="C31" s="208" t="s">
        <v>689</v>
      </c>
      <c r="D31" s="209">
        <f>[1]Hoja1!$C27</f>
        <v>657460.14</v>
      </c>
      <c r="E31" s="225">
        <v>0</v>
      </c>
      <c r="F31" s="209">
        <f t="shared" si="3"/>
        <v>657460.14</v>
      </c>
      <c r="G31" s="209">
        <f>[1]Hoja1!$F27</f>
        <v>93433.83</v>
      </c>
      <c r="H31" s="209">
        <f>[1]Hoja1!$G27</f>
        <v>91583.47</v>
      </c>
      <c r="I31" s="209">
        <f t="shared" si="2"/>
        <v>564026.31000000006</v>
      </c>
    </row>
    <row r="32" spans="3:9" x14ac:dyDescent="0.25">
      <c r="C32" s="208" t="s">
        <v>666</v>
      </c>
      <c r="D32" s="209">
        <f>[1]Hoja1!$C28</f>
        <v>10750718.01</v>
      </c>
      <c r="E32" s="225">
        <v>0</v>
      </c>
      <c r="F32" s="209">
        <f t="shared" si="3"/>
        <v>10750718.01</v>
      </c>
      <c r="G32" s="209">
        <f>[1]Hoja1!$F28</f>
        <v>1811663.2</v>
      </c>
      <c r="H32" s="209">
        <f>[1]Hoja1!$G28</f>
        <v>1762493.4</v>
      </c>
      <c r="I32" s="209">
        <f t="shared" si="2"/>
        <v>8939054.8100000005</v>
      </c>
    </row>
    <row r="33" spans="3:9" x14ac:dyDescent="0.25">
      <c r="C33" s="208" t="s">
        <v>690</v>
      </c>
      <c r="D33" s="209">
        <f>[1]Hoja1!$C29</f>
        <v>7531285.4100000001</v>
      </c>
      <c r="E33" s="225">
        <v>0</v>
      </c>
      <c r="F33" s="209">
        <f t="shared" si="3"/>
        <v>7531285.4100000001</v>
      </c>
      <c r="G33" s="209">
        <f>[1]Hoja1!$F29</f>
        <v>1392806.78</v>
      </c>
      <c r="H33" s="209">
        <f>[1]Hoja1!$G29</f>
        <v>1333630.23</v>
      </c>
      <c r="I33" s="209">
        <f t="shared" si="2"/>
        <v>6138478.6299999999</v>
      </c>
    </row>
    <row r="34" spans="3:9" x14ac:dyDescent="0.25">
      <c r="C34" s="208" t="s">
        <v>691</v>
      </c>
      <c r="D34" s="209">
        <f>[1]Hoja1!$C30</f>
        <v>8317965.8399999999</v>
      </c>
      <c r="E34" s="225">
        <v>0</v>
      </c>
      <c r="F34" s="209">
        <f t="shared" si="3"/>
        <v>8317965.8399999999</v>
      </c>
      <c r="G34" s="209">
        <f>[1]Hoja1!$F30</f>
        <v>1478294.85</v>
      </c>
      <c r="H34" s="209">
        <f>[1]Hoja1!$G30</f>
        <v>1393564.48</v>
      </c>
      <c r="I34" s="209">
        <f t="shared" si="2"/>
        <v>6839670.9900000002</v>
      </c>
    </row>
    <row r="35" spans="3:9" x14ac:dyDescent="0.25">
      <c r="C35" s="208" t="s">
        <v>692</v>
      </c>
      <c r="D35" s="209">
        <f>[1]Hoja1!$C31</f>
        <v>8143605.5899999999</v>
      </c>
      <c r="E35" s="225">
        <v>0</v>
      </c>
      <c r="F35" s="209">
        <f t="shared" si="3"/>
        <v>8143605.5899999999</v>
      </c>
      <c r="G35" s="209">
        <f>[1]Hoja1!$F31</f>
        <v>1303096.29</v>
      </c>
      <c r="H35" s="209">
        <f>[1]Hoja1!$G31</f>
        <v>1267227.8899999999</v>
      </c>
      <c r="I35" s="209">
        <f t="shared" si="2"/>
        <v>6840509.2999999998</v>
      </c>
    </row>
    <row r="36" spans="3:9" ht="24" x14ac:dyDescent="0.25">
      <c r="C36" s="208" t="s">
        <v>693</v>
      </c>
      <c r="D36" s="209">
        <f>[1]Hoja1!$C32</f>
        <v>12725306.359999999</v>
      </c>
      <c r="E36" s="225">
        <v>0</v>
      </c>
      <c r="F36" s="209">
        <f t="shared" si="3"/>
        <v>12725306.359999999</v>
      </c>
      <c r="G36" s="209">
        <f>[1]Hoja1!$F32</f>
        <v>1986538.37</v>
      </c>
      <c r="H36" s="209">
        <f>[1]Hoja1!$G32</f>
        <v>1930450.77</v>
      </c>
      <c r="I36" s="209">
        <f t="shared" si="2"/>
        <v>10738767.989999998</v>
      </c>
    </row>
    <row r="37" spans="3:9" x14ac:dyDescent="0.25">
      <c r="C37" s="208" t="s">
        <v>694</v>
      </c>
      <c r="D37" s="209">
        <f>[1]Hoja1!$C33</f>
        <v>7394830.4400000004</v>
      </c>
      <c r="E37" s="225">
        <v>0</v>
      </c>
      <c r="F37" s="209">
        <f t="shared" si="3"/>
        <v>7394830.4400000004</v>
      </c>
      <c r="G37" s="209">
        <f>[1]Hoja1!$F33</f>
        <v>1413239.55</v>
      </c>
      <c r="H37" s="209">
        <f>[1]Hoja1!$G33</f>
        <v>1357127.16</v>
      </c>
      <c r="I37" s="209">
        <f t="shared" si="2"/>
        <v>5981590.8900000006</v>
      </c>
    </row>
    <row r="38" spans="3:9" ht="24" x14ac:dyDescent="0.25">
      <c r="C38" s="208" t="s">
        <v>695</v>
      </c>
      <c r="D38" s="209">
        <f>[1]Hoja1!$C34</f>
        <v>8439281.6099999994</v>
      </c>
      <c r="E38" s="225">
        <v>0</v>
      </c>
      <c r="F38" s="209">
        <f t="shared" si="3"/>
        <v>8439281.6099999994</v>
      </c>
      <c r="G38" s="209">
        <f>[1]Hoja1!$F34</f>
        <v>1708614.92</v>
      </c>
      <c r="H38" s="209">
        <f>[1]Hoja1!$G34</f>
        <v>1643347.26</v>
      </c>
      <c r="I38" s="209">
        <f t="shared" si="2"/>
        <v>6730666.6899999995</v>
      </c>
    </row>
    <row r="39" spans="3:9" x14ac:dyDescent="0.25">
      <c r="C39" s="208" t="s">
        <v>696</v>
      </c>
      <c r="D39" s="209">
        <f>[1]Hoja1!$C35</f>
        <v>8082205.0599999996</v>
      </c>
      <c r="E39" s="225">
        <v>0</v>
      </c>
      <c r="F39" s="209">
        <f t="shared" si="3"/>
        <v>8082205.0599999996</v>
      </c>
      <c r="G39" s="209">
        <f>[1]Hoja1!$F35</f>
        <v>1502108</v>
      </c>
      <c r="H39" s="209">
        <f>[1]Hoja1!$G35</f>
        <v>1435601.62</v>
      </c>
      <c r="I39" s="209">
        <f t="shared" si="2"/>
        <v>6580097.0599999996</v>
      </c>
    </row>
    <row r="40" spans="3:9" x14ac:dyDescent="0.25">
      <c r="C40" s="208" t="s">
        <v>697</v>
      </c>
      <c r="D40" s="209">
        <f>[1]Hoja1!$C36</f>
        <v>7540558.1200000001</v>
      </c>
      <c r="E40" s="225">
        <v>0</v>
      </c>
      <c r="F40" s="209">
        <f t="shared" si="3"/>
        <v>7540558.1200000001</v>
      </c>
      <c r="G40" s="209">
        <f>[1]Hoja1!$F36</f>
        <v>1382800.31</v>
      </c>
      <c r="H40" s="209">
        <f>[1]Hoja1!$G36</f>
        <v>1331814.94</v>
      </c>
      <c r="I40" s="209">
        <f t="shared" si="2"/>
        <v>6157757.8100000005</v>
      </c>
    </row>
    <row r="41" spans="3:9" x14ac:dyDescent="0.25">
      <c r="C41" s="208" t="s">
        <v>698</v>
      </c>
      <c r="D41" s="209">
        <f>[1]Hoja1!$C37</f>
        <v>8168465.4400000004</v>
      </c>
      <c r="E41" s="225">
        <v>0</v>
      </c>
      <c r="F41" s="209">
        <f t="shared" si="3"/>
        <v>8168465.4400000004</v>
      </c>
      <c r="G41" s="209">
        <f>[1]Hoja1!$F37</f>
        <v>1418496.57</v>
      </c>
      <c r="H41" s="209">
        <f>[1]Hoja1!$G37</f>
        <v>1362943.01</v>
      </c>
      <c r="I41" s="209">
        <f t="shared" si="2"/>
        <v>6749968.8700000001</v>
      </c>
    </row>
    <row r="42" spans="3:9" x14ac:dyDescent="0.25">
      <c r="C42" s="208" t="s">
        <v>699</v>
      </c>
      <c r="D42" s="209">
        <f>[1]Hoja1!$C38</f>
        <v>7196069.9199999999</v>
      </c>
      <c r="E42" s="225">
        <v>0</v>
      </c>
      <c r="F42" s="209">
        <f t="shared" si="3"/>
        <v>7196069.9199999999</v>
      </c>
      <c r="G42" s="209">
        <f>[1]Hoja1!$F38</f>
        <v>1340794.44</v>
      </c>
      <c r="H42" s="209">
        <f>[1]Hoja1!$G38</f>
        <v>1298448.26</v>
      </c>
      <c r="I42" s="209">
        <f t="shared" si="2"/>
        <v>5855275.4800000004</v>
      </c>
    </row>
    <row r="43" spans="3:9" ht="24" x14ac:dyDescent="0.25">
      <c r="C43" s="208" t="s">
        <v>700</v>
      </c>
      <c r="D43" s="209">
        <f>[1]Hoja1!$C39</f>
        <v>9733194.0399999991</v>
      </c>
      <c r="E43" s="225">
        <v>0</v>
      </c>
      <c r="F43" s="209">
        <f t="shared" si="3"/>
        <v>9733194.0399999991</v>
      </c>
      <c r="G43" s="209">
        <f>[1]Hoja1!$F39</f>
        <v>1759218.02</v>
      </c>
      <c r="H43" s="209">
        <f>[1]Hoja1!$G39</f>
        <v>1686459.42</v>
      </c>
      <c r="I43" s="209">
        <f t="shared" si="2"/>
        <v>7973976.0199999996</v>
      </c>
    </row>
    <row r="44" spans="3:9" x14ac:dyDescent="0.25">
      <c r="C44" s="208" t="s">
        <v>701</v>
      </c>
      <c r="D44" s="209">
        <f>[1]Hoja1!$C40</f>
        <v>7910418.6399999997</v>
      </c>
      <c r="E44" s="225">
        <v>0</v>
      </c>
      <c r="F44" s="209">
        <f t="shared" si="3"/>
        <v>7910418.6399999997</v>
      </c>
      <c r="G44" s="209">
        <f>[1]Hoja1!$F40</f>
        <v>1113178.28</v>
      </c>
      <c r="H44" s="209">
        <f>[1]Hoja1!$G40</f>
        <v>1103662.3</v>
      </c>
      <c r="I44" s="209">
        <f t="shared" si="2"/>
        <v>6797240.3599999994</v>
      </c>
    </row>
    <row r="45" spans="3:9" x14ac:dyDescent="0.25">
      <c r="C45" s="208" t="s">
        <v>702</v>
      </c>
      <c r="D45" s="209">
        <f>[1]Hoja1!$C41</f>
        <v>6279299.8200000003</v>
      </c>
      <c r="E45" s="225">
        <v>0</v>
      </c>
      <c r="F45" s="209">
        <f t="shared" si="3"/>
        <v>6279299.8200000003</v>
      </c>
      <c r="G45" s="209">
        <f>[1]Hoja1!$F41</f>
        <v>1239196.45</v>
      </c>
      <c r="H45" s="209">
        <f>[1]Hoja1!$G41</f>
        <v>1223255.8</v>
      </c>
      <c r="I45" s="209">
        <f t="shared" si="2"/>
        <v>5040103.37</v>
      </c>
    </row>
    <row r="46" spans="3:9" x14ac:dyDescent="0.25">
      <c r="C46" s="208" t="s">
        <v>703</v>
      </c>
      <c r="D46" s="209">
        <f>[1]Hoja1!$C42</f>
        <v>19347844.859999999</v>
      </c>
      <c r="E46" s="225">
        <v>0</v>
      </c>
      <c r="F46" s="209">
        <f t="shared" si="3"/>
        <v>19347844.859999999</v>
      </c>
      <c r="G46" s="209">
        <f>[1]Hoja1!$F42</f>
        <v>5069870.71</v>
      </c>
      <c r="H46" s="209">
        <f>[1]Hoja1!$G42</f>
        <v>5036004.4800000004</v>
      </c>
      <c r="I46" s="209">
        <f t="shared" si="2"/>
        <v>14277974.149999999</v>
      </c>
    </row>
    <row r="47" spans="3:9" s="205" customFormat="1" x14ac:dyDescent="0.25">
      <c r="C47" s="208" t="s">
        <v>704</v>
      </c>
      <c r="D47" s="209">
        <f>[1]Hoja1!$C43</f>
        <v>7502277.4400000004</v>
      </c>
      <c r="E47" s="225">
        <v>0</v>
      </c>
      <c r="F47" s="209">
        <f t="shared" si="3"/>
        <v>7502277.4400000004</v>
      </c>
      <c r="G47" s="209">
        <f>[1]Hoja1!$F43</f>
        <v>1553801.26</v>
      </c>
      <c r="H47" s="209">
        <f>[1]Hoja1!$G43</f>
        <v>1497805.1</v>
      </c>
      <c r="I47" s="209">
        <f t="shared" si="2"/>
        <v>5948476.1800000006</v>
      </c>
    </row>
    <row r="48" spans="3:9" x14ac:dyDescent="0.25">
      <c r="C48" s="208" t="s">
        <v>705</v>
      </c>
      <c r="D48" s="209">
        <f>[1]Hoja1!$C44</f>
        <v>11128087.07</v>
      </c>
      <c r="E48" s="225">
        <v>0</v>
      </c>
      <c r="F48" s="209">
        <f t="shared" si="3"/>
        <v>11128087.07</v>
      </c>
      <c r="G48" s="209">
        <f>[1]Hoja1!$F44</f>
        <v>1660574.93</v>
      </c>
      <c r="H48" s="209">
        <f>[1]Hoja1!$G44</f>
        <v>1577614.93</v>
      </c>
      <c r="I48" s="209">
        <f t="shared" si="2"/>
        <v>9467512.1400000006</v>
      </c>
    </row>
    <row r="49" spans="3:9" s="205" customFormat="1" ht="24" x14ac:dyDescent="0.25">
      <c r="C49" s="208" t="s">
        <v>706</v>
      </c>
      <c r="D49" s="209">
        <f>[1]Hoja1!$C45</f>
        <v>21257402.649999999</v>
      </c>
      <c r="E49" s="225">
        <v>0</v>
      </c>
      <c r="F49" s="209">
        <f t="shared" si="3"/>
        <v>21257402.649999999</v>
      </c>
      <c r="G49" s="209">
        <f>[1]Hoja1!$F45</f>
        <v>2651877.2200000002</v>
      </c>
      <c r="H49" s="209">
        <f>[1]Hoja1!$G45</f>
        <v>2552315.02</v>
      </c>
      <c r="I49" s="209">
        <f t="shared" si="2"/>
        <v>18605525.43</v>
      </c>
    </row>
    <row r="50" spans="3:9" s="205" customFormat="1" ht="36" x14ac:dyDescent="0.25">
      <c r="C50" s="208" t="s">
        <v>707</v>
      </c>
      <c r="D50" s="209">
        <f>[1]Hoja1!$C46</f>
        <v>4369089.22</v>
      </c>
      <c r="E50" s="225">
        <v>0</v>
      </c>
      <c r="F50" s="209">
        <f t="shared" si="3"/>
        <v>4369089.22</v>
      </c>
      <c r="G50" s="209">
        <f>[1]Hoja1!$F46</f>
        <v>760846.11</v>
      </c>
      <c r="H50" s="209">
        <f>[1]Hoja1!$G46</f>
        <v>726520.52</v>
      </c>
      <c r="I50" s="209">
        <f t="shared" si="2"/>
        <v>3608243.11</v>
      </c>
    </row>
    <row r="51" spans="3:9" s="205" customFormat="1" x14ac:dyDescent="0.25">
      <c r="C51" s="208" t="s">
        <v>708</v>
      </c>
      <c r="D51" s="209">
        <f>[1]Hoja1!$C47</f>
        <v>8751864.3000000007</v>
      </c>
      <c r="E51" s="225">
        <v>0</v>
      </c>
      <c r="F51" s="209">
        <f t="shared" si="3"/>
        <v>8751864.3000000007</v>
      </c>
      <c r="G51" s="209">
        <f>[1]Hoja1!$F47</f>
        <v>1553139.99</v>
      </c>
      <c r="H51" s="209">
        <f>[1]Hoja1!$G47</f>
        <v>1493682.76</v>
      </c>
      <c r="I51" s="209">
        <f t="shared" si="2"/>
        <v>7198724.3100000005</v>
      </c>
    </row>
    <row r="52" spans="3:9" s="205" customFormat="1" x14ac:dyDescent="0.25">
      <c r="C52" s="208" t="s">
        <v>709</v>
      </c>
      <c r="D52" s="209">
        <f>[1]Hoja1!$C48</f>
        <v>7052171.1299999999</v>
      </c>
      <c r="E52" s="225">
        <v>0</v>
      </c>
      <c r="F52" s="209">
        <f t="shared" si="3"/>
        <v>7052171.1299999999</v>
      </c>
      <c r="G52" s="209">
        <f>[1]Hoja1!$F48</f>
        <v>1267279.05</v>
      </c>
      <c r="H52" s="209">
        <f>[1]Hoja1!$G48</f>
        <v>1178794.19</v>
      </c>
      <c r="I52" s="209">
        <f t="shared" si="2"/>
        <v>5784892.0800000001</v>
      </c>
    </row>
    <row r="53" spans="3:9" s="205" customFormat="1" x14ac:dyDescent="0.25">
      <c r="C53" s="208" t="s">
        <v>710</v>
      </c>
      <c r="D53" s="209">
        <f>[1]Hoja1!$C49</f>
        <v>5751813.8799999999</v>
      </c>
      <c r="E53" s="225">
        <v>0</v>
      </c>
      <c r="F53" s="209">
        <f t="shared" si="3"/>
        <v>5751813.8799999999</v>
      </c>
      <c r="G53" s="209">
        <f>[1]Hoja1!$F49</f>
        <v>975734.56</v>
      </c>
      <c r="H53" s="209">
        <f>[1]Hoja1!$G49</f>
        <v>933210.29</v>
      </c>
      <c r="I53" s="209">
        <f t="shared" si="2"/>
        <v>4776079.32</v>
      </c>
    </row>
    <row r="54" spans="3:9" s="205" customFormat="1" x14ac:dyDescent="0.25">
      <c r="C54" s="208" t="s">
        <v>711</v>
      </c>
      <c r="D54" s="209">
        <f>[1]Hoja1!$C50</f>
        <v>832733.84</v>
      </c>
      <c r="E54" s="225">
        <v>0</v>
      </c>
      <c r="F54" s="209">
        <f t="shared" si="3"/>
        <v>832733.84</v>
      </c>
      <c r="G54" s="209">
        <f>[1]Hoja1!$F50</f>
        <v>249063.49</v>
      </c>
      <c r="H54" s="209">
        <f>[1]Hoja1!$G50</f>
        <v>243793.67</v>
      </c>
      <c r="I54" s="209">
        <f t="shared" si="2"/>
        <v>583670.35</v>
      </c>
    </row>
    <row r="55" spans="3:9" s="205" customFormat="1" x14ac:dyDescent="0.25">
      <c r="C55" s="208" t="s">
        <v>712</v>
      </c>
      <c r="D55" s="209">
        <f>[1]Hoja1!$C51</f>
        <v>8359936.0499999998</v>
      </c>
      <c r="E55" s="225"/>
      <c r="F55" s="209">
        <f t="shared" si="3"/>
        <v>8359936.0499999998</v>
      </c>
      <c r="G55" s="209">
        <f>[1]Hoja1!$F51</f>
        <v>124135.56</v>
      </c>
      <c r="H55" s="209">
        <f>[1]Hoja1!$G51</f>
        <v>122820.44</v>
      </c>
      <c r="I55" s="209">
        <f t="shared" si="2"/>
        <v>8235800.4900000002</v>
      </c>
    </row>
    <row r="56" spans="3:9" s="205" customFormat="1" ht="24" x14ac:dyDescent="0.25">
      <c r="C56" s="208" t="s">
        <v>713</v>
      </c>
      <c r="D56" s="209">
        <f>[1]Hoja1!$C52</f>
        <v>10551910.52</v>
      </c>
      <c r="E56" s="225"/>
      <c r="F56" s="209">
        <f t="shared" si="3"/>
        <v>10551910.52</v>
      </c>
      <c r="G56" s="209">
        <f>[1]Hoja1!$F52</f>
        <v>1558347.88</v>
      </c>
      <c r="H56" s="209">
        <f>[1]Hoja1!$G52</f>
        <v>1497134.49</v>
      </c>
      <c r="I56" s="209">
        <f t="shared" si="2"/>
        <v>8993562.6400000006</v>
      </c>
    </row>
    <row r="57" spans="3:9" s="205" customFormat="1" x14ac:dyDescent="0.25">
      <c r="C57" s="208" t="s">
        <v>714</v>
      </c>
      <c r="D57" s="209">
        <f>[1]Hoja1!$C53</f>
        <v>1257340.54</v>
      </c>
      <c r="E57" s="225"/>
      <c r="F57" s="209">
        <f t="shared" si="3"/>
        <v>1257340.54</v>
      </c>
      <c r="G57" s="209">
        <f>[1]Hoja1!$F53</f>
        <v>249622.7</v>
      </c>
      <c r="H57" s="209">
        <f>[1]Hoja1!$G53</f>
        <v>238281.15</v>
      </c>
      <c r="I57" s="209">
        <f t="shared" si="2"/>
        <v>1007717.8400000001</v>
      </c>
    </row>
    <row r="58" spans="3:9" s="205" customFormat="1" x14ac:dyDescent="0.25">
      <c r="C58" s="208" t="s">
        <v>715</v>
      </c>
      <c r="D58" s="209">
        <f>[1]Hoja1!$C54</f>
        <v>7628842.4699999997</v>
      </c>
      <c r="E58" s="225"/>
      <c r="F58" s="209">
        <f t="shared" si="3"/>
        <v>7628842.4699999997</v>
      </c>
      <c r="G58" s="209">
        <f>[1]Hoja1!$F54</f>
        <v>1419031.94</v>
      </c>
      <c r="H58" s="209">
        <f>[1]Hoja1!$G54</f>
        <v>1374226.35</v>
      </c>
      <c r="I58" s="209">
        <f t="shared" si="2"/>
        <v>6209810.5299999993</v>
      </c>
    </row>
    <row r="59" spans="3:9" s="205" customFormat="1" x14ac:dyDescent="0.25">
      <c r="C59" s="208" t="s">
        <v>716</v>
      </c>
      <c r="D59" s="209">
        <f>[1]Hoja1!$C55</f>
        <v>2621060.73</v>
      </c>
      <c r="E59" s="225"/>
      <c r="F59" s="209">
        <f t="shared" si="3"/>
        <v>2621060.73</v>
      </c>
      <c r="G59" s="209">
        <f>[1]Hoja1!$F55</f>
        <v>433851.73</v>
      </c>
      <c r="H59" s="209">
        <f>[1]Hoja1!$G55</f>
        <v>415858.65</v>
      </c>
      <c r="I59" s="209">
        <f t="shared" si="2"/>
        <v>2187209</v>
      </c>
    </row>
    <row r="60" spans="3:9" s="205" customFormat="1" ht="24" x14ac:dyDescent="0.25">
      <c r="C60" s="208" t="s">
        <v>717</v>
      </c>
      <c r="D60" s="209">
        <f>[1]Hoja1!$C56</f>
        <v>2538858.8199999998</v>
      </c>
      <c r="E60" s="225"/>
      <c r="F60" s="209">
        <f t="shared" si="3"/>
        <v>2538858.8199999998</v>
      </c>
      <c r="G60" s="209">
        <f>[1]Hoja1!$F56</f>
        <v>461207.22</v>
      </c>
      <c r="H60" s="209">
        <f>[1]Hoja1!$G56</f>
        <v>447260.7</v>
      </c>
      <c r="I60" s="209">
        <f t="shared" si="2"/>
        <v>2077651.5999999999</v>
      </c>
    </row>
    <row r="61" spans="3:9" s="205" customFormat="1" x14ac:dyDescent="0.25">
      <c r="C61" s="208" t="s">
        <v>718</v>
      </c>
      <c r="D61" s="209">
        <f>[1]Hoja1!$C57</f>
        <v>7669420.0599999996</v>
      </c>
      <c r="E61" s="225"/>
      <c r="F61" s="209">
        <f t="shared" si="3"/>
        <v>7669420.0599999996</v>
      </c>
      <c r="G61" s="209">
        <f>[1]Hoja1!$F57</f>
        <v>1378220.86</v>
      </c>
      <c r="H61" s="209">
        <f>[1]Hoja1!$G57</f>
        <v>1348722.52</v>
      </c>
      <c r="I61" s="209">
        <f t="shared" si="2"/>
        <v>6291199.1999999993</v>
      </c>
    </row>
    <row r="62" spans="3:9" s="205" customFormat="1" x14ac:dyDescent="0.25">
      <c r="C62" s="208" t="s">
        <v>719</v>
      </c>
      <c r="D62" s="209">
        <f>[1]Hoja1!$C58</f>
        <v>6715984.3899999997</v>
      </c>
      <c r="E62" s="225"/>
      <c r="F62" s="209">
        <f t="shared" si="3"/>
        <v>6715984.3899999997</v>
      </c>
      <c r="G62" s="209">
        <f>[1]Hoja1!$F58</f>
        <v>1160469.44</v>
      </c>
      <c r="H62" s="209">
        <f>[1]Hoja1!$G58</f>
        <v>1117907.3</v>
      </c>
      <c r="I62" s="209">
        <f t="shared" si="2"/>
        <v>5555514.9499999993</v>
      </c>
    </row>
    <row r="63" spans="3:9" s="205" customFormat="1" x14ac:dyDescent="0.25">
      <c r="C63" s="208" t="s">
        <v>720</v>
      </c>
      <c r="D63" s="209">
        <f>[1]Hoja1!$C59</f>
        <v>16245143.68</v>
      </c>
      <c r="E63" s="225"/>
      <c r="F63" s="209">
        <f t="shared" si="3"/>
        <v>16245143.68</v>
      </c>
      <c r="G63" s="209">
        <f>[1]Hoja1!$F59</f>
        <v>4599931.34</v>
      </c>
      <c r="H63" s="209">
        <f>[1]Hoja1!$G59</f>
        <v>3668432.74</v>
      </c>
      <c r="I63" s="209">
        <f t="shared" si="2"/>
        <v>11645212.34</v>
      </c>
    </row>
    <row r="64" spans="3:9" s="205" customFormat="1" x14ac:dyDescent="0.25">
      <c r="C64" s="208" t="s">
        <v>721</v>
      </c>
      <c r="D64" s="209">
        <f>[1]Hoja1!$C60</f>
        <v>5427415.7199999997</v>
      </c>
      <c r="E64" s="225"/>
      <c r="F64" s="209">
        <f t="shared" si="3"/>
        <v>5427415.7199999997</v>
      </c>
      <c r="G64" s="209">
        <f>[1]Hoja1!$F60</f>
        <v>1437008.91</v>
      </c>
      <c r="H64" s="209">
        <f>[1]Hoja1!$G60</f>
        <v>1378751.62</v>
      </c>
      <c r="I64" s="209">
        <f t="shared" si="2"/>
        <v>3990406.8099999996</v>
      </c>
    </row>
    <row r="65" spans="3:9" s="205" customFormat="1" x14ac:dyDescent="0.25">
      <c r="C65" s="208" t="s">
        <v>722</v>
      </c>
      <c r="D65" s="209">
        <f>[1]Hoja1!$C61</f>
        <v>1375964.57</v>
      </c>
      <c r="E65" s="225"/>
      <c r="F65" s="209">
        <f t="shared" si="3"/>
        <v>1375964.57</v>
      </c>
      <c r="G65" s="209">
        <f>[1]Hoja1!$F61</f>
        <v>201315.18</v>
      </c>
      <c r="H65" s="209">
        <f>[1]Hoja1!$G61</f>
        <v>198403.62</v>
      </c>
      <c r="I65" s="209">
        <f t="shared" si="2"/>
        <v>1174649.3900000001</v>
      </c>
    </row>
    <row r="66" spans="3:9" s="205" customFormat="1" ht="24" x14ac:dyDescent="0.25">
      <c r="C66" s="208" t="s">
        <v>723</v>
      </c>
      <c r="D66" s="209">
        <f>[1]Hoja1!$C62</f>
        <v>1015888.46</v>
      </c>
      <c r="E66" s="225"/>
      <c r="F66" s="209">
        <f t="shared" si="3"/>
        <v>1015888.46</v>
      </c>
      <c r="G66" s="209">
        <f>[1]Hoja1!$F62</f>
        <v>145486.13</v>
      </c>
      <c r="H66" s="209">
        <f>[1]Hoja1!$G62</f>
        <v>144143.5</v>
      </c>
      <c r="I66" s="209">
        <f t="shared" si="2"/>
        <v>870402.33</v>
      </c>
    </row>
    <row r="67" spans="3:9" s="205" customFormat="1" x14ac:dyDescent="0.25">
      <c r="C67" s="208" t="s">
        <v>724</v>
      </c>
      <c r="D67" s="209">
        <f>[1]Hoja1!$C63</f>
        <v>2640937.7200000002</v>
      </c>
      <c r="E67" s="225"/>
      <c r="F67" s="209">
        <f t="shared" si="3"/>
        <v>2640937.7200000002</v>
      </c>
      <c r="G67" s="209">
        <f>[1]Hoja1!$F63</f>
        <v>426055.71</v>
      </c>
      <c r="H67" s="209">
        <f>[1]Hoja1!$G63</f>
        <v>416524.97</v>
      </c>
      <c r="I67" s="209">
        <f t="shared" si="2"/>
        <v>2214882.0100000002</v>
      </c>
    </row>
    <row r="68" spans="3:9" s="205" customFormat="1" x14ac:dyDescent="0.25">
      <c r="C68" s="208" t="s">
        <v>725</v>
      </c>
      <c r="D68" s="209">
        <f>[1]Hoja1!$C64</f>
        <v>1388051.1</v>
      </c>
      <c r="E68" s="225"/>
      <c r="F68" s="209">
        <f t="shared" si="3"/>
        <v>1388051.1</v>
      </c>
      <c r="G68" s="209">
        <f>[1]Hoja1!$F64</f>
        <v>235357.52</v>
      </c>
      <c r="H68" s="209">
        <f>[1]Hoja1!$G64</f>
        <v>223452.6</v>
      </c>
      <c r="I68" s="209">
        <f t="shared" si="2"/>
        <v>1152693.58</v>
      </c>
    </row>
    <row r="69" spans="3:9" s="205" customFormat="1" ht="24" x14ac:dyDescent="0.25">
      <c r="C69" s="208" t="s">
        <v>726</v>
      </c>
      <c r="D69" s="209">
        <f>[1]Hoja1!$C65</f>
        <v>7645409</v>
      </c>
      <c r="E69" s="225"/>
      <c r="F69" s="209">
        <f t="shared" si="3"/>
        <v>7645409</v>
      </c>
      <c r="G69" s="209">
        <f>[1]Hoja1!$F65</f>
        <v>920859.54</v>
      </c>
      <c r="H69" s="209">
        <f>[1]Hoja1!$G65</f>
        <v>892579.49</v>
      </c>
      <c r="I69" s="209">
        <f t="shared" si="2"/>
        <v>6724549.46</v>
      </c>
    </row>
    <row r="70" spans="3:9" s="205" customFormat="1" x14ac:dyDescent="0.25">
      <c r="C70" s="208" t="s">
        <v>727</v>
      </c>
      <c r="D70" s="209">
        <f>[1]Hoja1!$C66</f>
        <v>242308.76</v>
      </c>
      <c r="E70" s="225"/>
      <c r="F70" s="209">
        <f t="shared" si="3"/>
        <v>242308.76</v>
      </c>
      <c r="G70" s="209">
        <f>[1]Hoja1!$F66</f>
        <v>522949.76</v>
      </c>
      <c r="H70" s="209">
        <f>[1]Hoja1!$G66</f>
        <v>484857.2</v>
      </c>
      <c r="I70" s="209">
        <f t="shared" si="2"/>
        <v>-280641</v>
      </c>
    </row>
    <row r="71" spans="3:9" x14ac:dyDescent="0.25">
      <c r="C71" s="207"/>
      <c r="D71" s="148"/>
      <c r="E71" s="253"/>
      <c r="F71" s="254"/>
      <c r="G71" s="253"/>
      <c r="H71" s="254"/>
      <c r="I71" s="253"/>
    </row>
    <row r="72" spans="3:9" x14ac:dyDescent="0.25">
      <c r="C72" s="241" t="s">
        <v>461</v>
      </c>
      <c r="D72" s="251">
        <v>0</v>
      </c>
      <c r="E72" s="251">
        <f t="shared" ref="E72:H72" si="4">SUM(E74:E81)</f>
        <v>0</v>
      </c>
      <c r="F72" s="251">
        <f t="shared" si="4"/>
        <v>0</v>
      </c>
      <c r="G72" s="251">
        <f t="shared" si="4"/>
        <v>0</v>
      </c>
      <c r="H72" s="251">
        <f t="shared" si="4"/>
        <v>0</v>
      </c>
      <c r="I72" s="250">
        <f>+F72</f>
        <v>0</v>
      </c>
    </row>
    <row r="73" spans="3:9" x14ac:dyDescent="0.25">
      <c r="C73" s="241" t="s">
        <v>462</v>
      </c>
      <c r="D73" s="251"/>
      <c r="E73" s="251"/>
      <c r="F73" s="251"/>
      <c r="G73" s="251"/>
      <c r="H73" s="251"/>
      <c r="I73" s="250"/>
    </row>
    <row r="74" spans="3:9" x14ac:dyDescent="0.25">
      <c r="C74" s="207" t="s">
        <v>660</v>
      </c>
      <c r="D74" s="251">
        <v>0</v>
      </c>
      <c r="E74" s="251">
        <v>0</v>
      </c>
      <c r="F74" s="251">
        <v>0</v>
      </c>
      <c r="G74" s="251">
        <v>0</v>
      </c>
      <c r="H74" s="251">
        <v>0</v>
      </c>
      <c r="I74" s="250">
        <f>+F74</f>
        <v>0</v>
      </c>
    </row>
    <row r="75" spans="3:9" x14ac:dyDescent="0.25">
      <c r="C75" s="207" t="s">
        <v>454</v>
      </c>
      <c r="D75" s="251">
        <v>0</v>
      </c>
      <c r="E75" s="251">
        <v>0</v>
      </c>
      <c r="F75" s="251">
        <v>0</v>
      </c>
      <c r="G75" s="251">
        <v>0</v>
      </c>
      <c r="H75" s="251">
        <v>0</v>
      </c>
      <c r="I75" s="250">
        <v>0</v>
      </c>
    </row>
    <row r="76" spans="3:9" x14ac:dyDescent="0.25">
      <c r="C76" s="207" t="s">
        <v>455</v>
      </c>
      <c r="D76" s="251">
        <v>0</v>
      </c>
      <c r="E76" s="251">
        <v>0</v>
      </c>
      <c r="F76" s="251">
        <v>0</v>
      </c>
      <c r="G76" s="251">
        <v>0</v>
      </c>
      <c r="H76" s="251">
        <v>0</v>
      </c>
      <c r="I76" s="250">
        <v>0</v>
      </c>
    </row>
    <row r="77" spans="3:9" x14ac:dyDescent="0.25">
      <c r="C77" s="207" t="s">
        <v>456</v>
      </c>
      <c r="D77" s="251">
        <v>0</v>
      </c>
      <c r="E77" s="251">
        <v>0</v>
      </c>
      <c r="F77" s="251">
        <v>0</v>
      </c>
      <c r="G77" s="251">
        <v>0</v>
      </c>
      <c r="H77" s="251">
        <v>0</v>
      </c>
      <c r="I77" s="250">
        <v>0</v>
      </c>
    </row>
    <row r="78" spans="3:9" x14ac:dyDescent="0.25">
      <c r="C78" s="207" t="s">
        <v>457</v>
      </c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0">
        <v>0</v>
      </c>
    </row>
    <row r="79" spans="3:9" x14ac:dyDescent="0.25">
      <c r="C79" s="207" t="s">
        <v>458</v>
      </c>
      <c r="D79" s="251">
        <v>0</v>
      </c>
      <c r="E79" s="251">
        <v>0</v>
      </c>
      <c r="F79" s="251">
        <v>0</v>
      </c>
      <c r="G79" s="251">
        <v>0</v>
      </c>
      <c r="H79" s="251">
        <v>0</v>
      </c>
      <c r="I79" s="250">
        <v>0</v>
      </c>
    </row>
    <row r="80" spans="3:9" x14ac:dyDescent="0.25">
      <c r="C80" s="207" t="s">
        <v>459</v>
      </c>
      <c r="D80" s="251">
        <v>0</v>
      </c>
      <c r="E80" s="251">
        <v>0</v>
      </c>
      <c r="F80" s="251">
        <v>0</v>
      </c>
      <c r="G80" s="251">
        <v>0</v>
      </c>
      <c r="H80" s="251">
        <v>0</v>
      </c>
      <c r="I80" s="250">
        <v>0</v>
      </c>
    </row>
    <row r="81" spans="3:9" x14ac:dyDescent="0.25">
      <c r="C81" s="207" t="s">
        <v>460</v>
      </c>
      <c r="D81" s="251">
        <v>0</v>
      </c>
      <c r="E81" s="251">
        <v>0</v>
      </c>
      <c r="F81" s="251">
        <v>0</v>
      </c>
      <c r="G81" s="251">
        <v>0</v>
      </c>
      <c r="H81" s="251">
        <v>0</v>
      </c>
      <c r="I81" s="250">
        <v>0</v>
      </c>
    </row>
    <row r="82" spans="3:9" x14ac:dyDescent="0.25">
      <c r="C82" s="255"/>
      <c r="D82" s="148"/>
      <c r="E82" s="253"/>
      <c r="F82" s="254"/>
      <c r="G82" s="253"/>
      <c r="H82" s="254"/>
      <c r="I82" s="253"/>
    </row>
    <row r="83" spans="3:9" x14ac:dyDescent="0.25">
      <c r="C83" s="206" t="s">
        <v>449</v>
      </c>
      <c r="D83" s="251">
        <f>+D15+D72</f>
        <v>356453890.39000005</v>
      </c>
      <c r="E83" s="251">
        <f t="shared" ref="E83:I83" si="5">+E15+E72</f>
        <v>0</v>
      </c>
      <c r="F83" s="251">
        <f t="shared" si="5"/>
        <v>356453890.39000005</v>
      </c>
      <c r="G83" s="251">
        <f t="shared" si="5"/>
        <v>62842319.890000001</v>
      </c>
      <c r="H83" s="251">
        <f t="shared" si="5"/>
        <v>60022152.250000015</v>
      </c>
      <c r="I83" s="251">
        <f t="shared" si="5"/>
        <v>293611570.49999994</v>
      </c>
    </row>
    <row r="84" spans="3:9" x14ac:dyDescent="0.25">
      <c r="C84" s="109"/>
      <c r="D84" s="153"/>
      <c r="E84" s="151"/>
      <c r="F84" s="152"/>
      <c r="G84" s="151"/>
      <c r="H84" s="152"/>
      <c r="I84" s="151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C10" sqref="C10:J10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28" t="s">
        <v>463</v>
      </c>
      <c r="D4" s="328"/>
      <c r="E4" s="328"/>
      <c r="F4" s="328"/>
      <c r="G4" s="328"/>
      <c r="H4" s="328"/>
      <c r="I4" s="328"/>
      <c r="J4" s="328"/>
    </row>
    <row r="5" spans="3:10" ht="18.75" customHeight="1" x14ac:dyDescent="0.25">
      <c r="C5" s="334" t="s">
        <v>464</v>
      </c>
      <c r="D5" s="334"/>
      <c r="E5" s="334"/>
      <c r="F5" s="334"/>
      <c r="G5" s="334"/>
      <c r="H5" s="334"/>
      <c r="I5" s="334"/>
      <c r="J5" s="334"/>
    </row>
    <row r="6" spans="3:10" x14ac:dyDescent="0.25">
      <c r="C6" s="335" t="s">
        <v>656</v>
      </c>
      <c r="D6" s="336"/>
      <c r="E6" s="336"/>
      <c r="F6" s="336"/>
      <c r="G6" s="336"/>
      <c r="H6" s="336"/>
      <c r="I6" s="336"/>
      <c r="J6" s="337"/>
    </row>
    <row r="7" spans="3:10" x14ac:dyDescent="0.25">
      <c r="C7" s="338" t="s">
        <v>364</v>
      </c>
      <c r="D7" s="277"/>
      <c r="E7" s="277"/>
      <c r="F7" s="277"/>
      <c r="G7" s="277"/>
      <c r="H7" s="277"/>
      <c r="I7" s="277"/>
      <c r="J7" s="339"/>
    </row>
    <row r="8" spans="3:10" x14ac:dyDescent="0.25">
      <c r="C8" s="294" t="s">
        <v>465</v>
      </c>
      <c r="D8" s="267"/>
      <c r="E8" s="267"/>
      <c r="F8" s="267"/>
      <c r="G8" s="267"/>
      <c r="H8" s="267"/>
      <c r="I8" s="267"/>
      <c r="J8" s="295"/>
    </row>
    <row r="9" spans="3:10" x14ac:dyDescent="0.25">
      <c r="C9" s="296" t="s">
        <v>728</v>
      </c>
      <c r="D9" s="267"/>
      <c r="E9" s="267"/>
      <c r="F9" s="267"/>
      <c r="G9" s="267"/>
      <c r="H9" s="267"/>
      <c r="I9" s="267"/>
      <c r="J9" s="295"/>
    </row>
    <row r="10" spans="3:10" x14ac:dyDescent="0.25">
      <c r="C10" s="331" t="s">
        <v>1</v>
      </c>
      <c r="D10" s="276"/>
      <c r="E10" s="276"/>
      <c r="F10" s="276"/>
      <c r="G10" s="276"/>
      <c r="H10" s="276"/>
      <c r="I10" s="276"/>
      <c r="J10" s="332"/>
    </row>
    <row r="11" spans="3:10" x14ac:dyDescent="0.25">
      <c r="C11" s="277" t="s">
        <v>2</v>
      </c>
      <c r="D11" s="277"/>
      <c r="E11" s="277" t="s">
        <v>366</v>
      </c>
      <c r="F11" s="277"/>
      <c r="G11" s="277"/>
      <c r="H11" s="277"/>
      <c r="I11" s="277"/>
      <c r="J11" s="277" t="s">
        <v>452</v>
      </c>
    </row>
    <row r="12" spans="3:10" x14ac:dyDescent="0.25">
      <c r="C12" s="267"/>
      <c r="D12" s="267"/>
      <c r="E12" s="267" t="s">
        <v>228</v>
      </c>
      <c r="F12" s="215" t="s">
        <v>276</v>
      </c>
      <c r="G12" s="267" t="s">
        <v>278</v>
      </c>
      <c r="H12" s="267" t="s">
        <v>229</v>
      </c>
      <c r="I12" s="267" t="s">
        <v>231</v>
      </c>
      <c r="J12" s="267"/>
    </row>
    <row r="13" spans="3:10" x14ac:dyDescent="0.25">
      <c r="C13" s="276"/>
      <c r="D13" s="276"/>
      <c r="E13" s="276"/>
      <c r="F13" s="219" t="s">
        <v>277</v>
      </c>
      <c r="G13" s="276"/>
      <c r="H13" s="276"/>
      <c r="I13" s="276"/>
      <c r="J13" s="276"/>
    </row>
    <row r="14" spans="3:10" x14ac:dyDescent="0.25">
      <c r="C14" s="316"/>
      <c r="D14" s="317"/>
      <c r="E14" s="42"/>
      <c r="F14" s="203"/>
      <c r="G14" s="203"/>
      <c r="H14" s="46"/>
      <c r="I14" s="203"/>
      <c r="J14" s="203"/>
    </row>
    <row r="15" spans="3:10" x14ac:dyDescent="0.25">
      <c r="C15" s="312" t="s">
        <v>466</v>
      </c>
      <c r="D15" s="302"/>
      <c r="E15" s="251">
        <f>+E16+E26+E36</f>
        <v>356453890.39000005</v>
      </c>
      <c r="F15" s="250">
        <f t="shared" ref="F15:J15" si="0">+F16+F26+F36</f>
        <v>0</v>
      </c>
      <c r="G15" s="250">
        <f t="shared" si="0"/>
        <v>356453890.39000005</v>
      </c>
      <c r="H15" s="252">
        <f t="shared" si="0"/>
        <v>62842319.890000001</v>
      </c>
      <c r="I15" s="250">
        <f t="shared" si="0"/>
        <v>60022152.250000015</v>
      </c>
      <c r="J15" s="250">
        <f t="shared" si="0"/>
        <v>293611570.50000006</v>
      </c>
    </row>
    <row r="16" spans="3:10" x14ac:dyDescent="0.25">
      <c r="C16" s="312" t="s">
        <v>467</v>
      </c>
      <c r="D16" s="302"/>
      <c r="E16" s="169">
        <f>SUM(E17:E24)</f>
        <v>356453890.39000005</v>
      </c>
      <c r="F16" s="165">
        <f t="shared" ref="F16:I16" si="1">SUM(F17:F24)</f>
        <v>0</v>
      </c>
      <c r="G16" s="165">
        <f t="shared" si="1"/>
        <v>356453890.39000005</v>
      </c>
      <c r="H16" s="137">
        <f t="shared" si="1"/>
        <v>62842319.890000001</v>
      </c>
      <c r="I16" s="165">
        <f t="shared" si="1"/>
        <v>60022152.250000015</v>
      </c>
      <c r="J16" s="165">
        <f>+G16-H16</f>
        <v>293611570.50000006</v>
      </c>
    </row>
    <row r="17" spans="3:10" x14ac:dyDescent="0.25">
      <c r="C17" s="38"/>
      <c r="D17" s="39" t="s">
        <v>468</v>
      </c>
      <c r="E17" s="169">
        <v>0</v>
      </c>
      <c r="F17" s="165">
        <v>0</v>
      </c>
      <c r="G17" s="165">
        <v>0</v>
      </c>
      <c r="H17" s="137">
        <v>0</v>
      </c>
      <c r="I17" s="165">
        <v>0</v>
      </c>
      <c r="J17" s="165">
        <v>0</v>
      </c>
    </row>
    <row r="18" spans="3:10" x14ac:dyDescent="0.25">
      <c r="C18" s="38"/>
      <c r="D18" s="39" t="s">
        <v>469</v>
      </c>
      <c r="E18" s="169">
        <f>+'FORMATO 6B'!D17</f>
        <v>356453890.39000005</v>
      </c>
      <c r="F18" s="165">
        <f>+'FORMATO 6B'!E17</f>
        <v>0</v>
      </c>
      <c r="G18" s="165">
        <f>+'FORMATO 6B'!F15</f>
        <v>356453890.39000005</v>
      </c>
      <c r="H18" s="137">
        <f>+'FORMATO 6B'!G17</f>
        <v>62842319.890000001</v>
      </c>
      <c r="I18" s="165">
        <f>+'FORMATO 6B'!H17</f>
        <v>60022152.250000015</v>
      </c>
      <c r="J18" s="165">
        <f>+G18-H18</f>
        <v>293611570.50000006</v>
      </c>
    </row>
    <row r="19" spans="3:10" x14ac:dyDescent="0.25">
      <c r="C19" s="38"/>
      <c r="D19" s="39" t="s">
        <v>470</v>
      </c>
      <c r="E19" s="169">
        <v>0</v>
      </c>
      <c r="F19" s="165">
        <v>0</v>
      </c>
      <c r="G19" s="165">
        <v>0</v>
      </c>
      <c r="H19" s="137">
        <v>0</v>
      </c>
      <c r="I19" s="165">
        <v>0</v>
      </c>
      <c r="J19" s="165">
        <v>0</v>
      </c>
    </row>
    <row r="20" spans="3:10" x14ac:dyDescent="0.25">
      <c r="C20" s="38"/>
      <c r="D20" s="39" t="s">
        <v>471</v>
      </c>
      <c r="E20" s="169">
        <v>0</v>
      </c>
      <c r="F20" s="165">
        <v>0</v>
      </c>
      <c r="G20" s="165">
        <v>0</v>
      </c>
      <c r="H20" s="137">
        <v>0</v>
      </c>
      <c r="I20" s="165">
        <v>0</v>
      </c>
      <c r="J20" s="165">
        <v>0</v>
      </c>
    </row>
    <row r="21" spans="3:10" x14ac:dyDescent="0.25">
      <c r="C21" s="38"/>
      <c r="D21" s="39" t="s">
        <v>472</v>
      </c>
      <c r="E21" s="169">
        <v>0</v>
      </c>
      <c r="F21" s="165">
        <v>0</v>
      </c>
      <c r="G21" s="165">
        <v>0</v>
      </c>
      <c r="H21" s="137">
        <v>0</v>
      </c>
      <c r="I21" s="165">
        <v>0</v>
      </c>
      <c r="J21" s="165">
        <v>0</v>
      </c>
    </row>
    <row r="22" spans="3:10" x14ac:dyDescent="0.25">
      <c r="C22" s="38"/>
      <c r="D22" s="39" t="s">
        <v>473</v>
      </c>
      <c r="E22" s="169">
        <v>0</v>
      </c>
      <c r="F22" s="165">
        <v>0</v>
      </c>
      <c r="G22" s="165">
        <v>0</v>
      </c>
      <c r="H22" s="137">
        <v>0</v>
      </c>
      <c r="I22" s="165">
        <v>0</v>
      </c>
      <c r="J22" s="165">
        <v>0</v>
      </c>
    </row>
    <row r="23" spans="3:10" x14ac:dyDescent="0.25">
      <c r="C23" s="38"/>
      <c r="D23" s="39" t="s">
        <v>474</v>
      </c>
      <c r="E23" s="169">
        <v>0</v>
      </c>
      <c r="F23" s="165">
        <v>0</v>
      </c>
      <c r="G23" s="165">
        <v>0</v>
      </c>
      <c r="H23" s="137">
        <v>0</v>
      </c>
      <c r="I23" s="165">
        <v>0</v>
      </c>
      <c r="J23" s="165">
        <v>0</v>
      </c>
    </row>
    <row r="24" spans="3:10" x14ac:dyDescent="0.25">
      <c r="C24" s="38"/>
      <c r="D24" s="39" t="s">
        <v>475</v>
      </c>
      <c r="E24" s="169">
        <v>0</v>
      </c>
      <c r="F24" s="165">
        <v>0</v>
      </c>
      <c r="G24" s="165">
        <v>0</v>
      </c>
      <c r="H24" s="137">
        <v>0</v>
      </c>
      <c r="I24" s="165">
        <v>0</v>
      </c>
      <c r="J24" s="165">
        <v>0</v>
      </c>
    </row>
    <row r="25" spans="3:10" x14ac:dyDescent="0.25">
      <c r="C25" s="38"/>
      <c r="D25" s="39"/>
      <c r="E25" s="148"/>
      <c r="F25" s="141"/>
      <c r="G25" s="141"/>
      <c r="H25" s="142"/>
      <c r="I25" s="141"/>
      <c r="J25" s="141"/>
    </row>
    <row r="26" spans="3:10" x14ac:dyDescent="0.25">
      <c r="C26" s="312" t="s">
        <v>476</v>
      </c>
      <c r="D26" s="302"/>
      <c r="E26" s="169">
        <f>SUM(E28:E34)</f>
        <v>0</v>
      </c>
      <c r="F26" s="165">
        <f t="shared" ref="F26:J26" si="2">SUM(F28:F34)</f>
        <v>0</v>
      </c>
      <c r="G26" s="165">
        <f t="shared" si="2"/>
        <v>0</v>
      </c>
      <c r="H26" s="137">
        <f t="shared" si="2"/>
        <v>0</v>
      </c>
      <c r="I26" s="165">
        <f t="shared" si="2"/>
        <v>0</v>
      </c>
      <c r="J26" s="165">
        <f t="shared" si="2"/>
        <v>0</v>
      </c>
    </row>
    <row r="27" spans="3:10" x14ac:dyDescent="0.25">
      <c r="C27" s="38"/>
      <c r="D27" s="39" t="s">
        <v>477</v>
      </c>
      <c r="E27" s="169">
        <v>0</v>
      </c>
      <c r="F27" s="165">
        <v>0</v>
      </c>
      <c r="G27" s="165">
        <v>0</v>
      </c>
      <c r="H27" s="137">
        <v>0</v>
      </c>
      <c r="I27" s="165">
        <v>0</v>
      </c>
      <c r="J27" s="165">
        <v>0</v>
      </c>
    </row>
    <row r="28" spans="3:10" x14ac:dyDescent="0.25">
      <c r="C28" s="38"/>
      <c r="D28" s="39" t="s">
        <v>478</v>
      </c>
      <c r="E28" s="169">
        <v>0</v>
      </c>
      <c r="F28" s="165">
        <v>0</v>
      </c>
      <c r="G28" s="165">
        <v>0</v>
      </c>
      <c r="H28" s="137">
        <v>0</v>
      </c>
      <c r="I28" s="165">
        <v>0</v>
      </c>
      <c r="J28" s="165">
        <v>0</v>
      </c>
    </row>
    <row r="29" spans="3:10" x14ac:dyDescent="0.25">
      <c r="C29" s="38"/>
      <c r="D29" s="39" t="s">
        <v>479</v>
      </c>
      <c r="E29" s="169">
        <v>0</v>
      </c>
      <c r="F29" s="165">
        <v>0</v>
      </c>
      <c r="G29" s="165">
        <v>0</v>
      </c>
      <c r="H29" s="137">
        <v>0</v>
      </c>
      <c r="I29" s="165">
        <v>0</v>
      </c>
      <c r="J29" s="165">
        <v>0</v>
      </c>
    </row>
    <row r="30" spans="3:10" x14ac:dyDescent="0.25">
      <c r="C30" s="313"/>
      <c r="D30" s="39" t="s">
        <v>480</v>
      </c>
      <c r="E30" s="169">
        <v>0</v>
      </c>
      <c r="F30" s="165">
        <v>0</v>
      </c>
      <c r="G30" s="165">
        <v>0</v>
      </c>
      <c r="H30" s="137">
        <v>0</v>
      </c>
      <c r="I30" s="165">
        <v>0</v>
      </c>
      <c r="J30" s="165">
        <v>0</v>
      </c>
    </row>
    <row r="31" spans="3:10" x14ac:dyDescent="0.25">
      <c r="C31" s="313"/>
      <c r="D31" s="39" t="s">
        <v>481</v>
      </c>
      <c r="E31" s="169"/>
      <c r="F31" s="165"/>
      <c r="G31" s="165"/>
      <c r="H31" s="137"/>
      <c r="I31" s="165"/>
      <c r="J31" s="165"/>
    </row>
    <row r="32" spans="3:10" x14ac:dyDescent="0.25">
      <c r="C32" s="38"/>
      <c r="D32" s="39" t="s">
        <v>482</v>
      </c>
      <c r="E32" s="169">
        <v>0</v>
      </c>
      <c r="F32" s="165">
        <v>0</v>
      </c>
      <c r="G32" s="165">
        <v>0</v>
      </c>
      <c r="H32" s="137">
        <v>0</v>
      </c>
      <c r="I32" s="165">
        <v>0</v>
      </c>
      <c r="J32" s="165">
        <v>0</v>
      </c>
    </row>
    <row r="33" spans="3:10" x14ac:dyDescent="0.25">
      <c r="C33" s="38"/>
      <c r="D33" s="39" t="s">
        <v>483</v>
      </c>
      <c r="E33" s="169">
        <v>0</v>
      </c>
      <c r="F33" s="165">
        <v>0</v>
      </c>
      <c r="G33" s="165">
        <v>0</v>
      </c>
      <c r="H33" s="137">
        <v>0</v>
      </c>
      <c r="I33" s="165">
        <v>0</v>
      </c>
      <c r="J33" s="165">
        <v>0</v>
      </c>
    </row>
    <row r="34" spans="3:10" x14ac:dyDescent="0.25">
      <c r="C34" s="38"/>
      <c r="D34" s="39" t="s">
        <v>484</v>
      </c>
      <c r="E34" s="169">
        <v>0</v>
      </c>
      <c r="F34" s="165">
        <v>0</v>
      </c>
      <c r="G34" s="165">
        <v>0</v>
      </c>
      <c r="H34" s="137">
        <v>0</v>
      </c>
      <c r="I34" s="165">
        <v>0</v>
      </c>
      <c r="J34" s="165">
        <v>0</v>
      </c>
    </row>
    <row r="35" spans="3:10" x14ac:dyDescent="0.25">
      <c r="C35" s="38"/>
      <c r="D35" s="39"/>
      <c r="E35" s="148"/>
      <c r="F35" s="141"/>
      <c r="G35" s="141"/>
      <c r="H35" s="142"/>
      <c r="I35" s="141"/>
      <c r="J35" s="141"/>
    </row>
    <row r="36" spans="3:10" x14ac:dyDescent="0.25">
      <c r="C36" s="312" t="s">
        <v>485</v>
      </c>
      <c r="D36" s="302"/>
      <c r="E36" s="169">
        <f>SUM(E38:E47)</f>
        <v>0</v>
      </c>
      <c r="F36" s="165">
        <f t="shared" ref="F36:J36" si="3">SUM(F38:F47)</f>
        <v>0</v>
      </c>
      <c r="G36" s="165">
        <f t="shared" si="3"/>
        <v>0</v>
      </c>
      <c r="H36" s="166">
        <f t="shared" si="3"/>
        <v>0</v>
      </c>
      <c r="I36" s="165">
        <f t="shared" si="3"/>
        <v>0</v>
      </c>
      <c r="J36" s="165">
        <f t="shared" si="3"/>
        <v>0</v>
      </c>
    </row>
    <row r="37" spans="3:10" x14ac:dyDescent="0.25">
      <c r="C37" s="312" t="s">
        <v>486</v>
      </c>
      <c r="D37" s="302"/>
      <c r="E37" s="169"/>
      <c r="F37" s="165"/>
      <c r="G37" s="165"/>
      <c r="H37" s="166"/>
      <c r="I37" s="165"/>
      <c r="J37" s="165"/>
    </row>
    <row r="38" spans="3:10" x14ac:dyDescent="0.25">
      <c r="C38" s="313"/>
      <c r="D38" s="39" t="s">
        <v>487</v>
      </c>
      <c r="E38" s="169">
        <v>0</v>
      </c>
      <c r="F38" s="165">
        <v>0</v>
      </c>
      <c r="G38" s="165">
        <v>0</v>
      </c>
      <c r="H38" s="166">
        <v>0</v>
      </c>
      <c r="I38" s="165">
        <v>0</v>
      </c>
      <c r="J38" s="165">
        <v>0</v>
      </c>
    </row>
    <row r="39" spans="3:10" x14ac:dyDescent="0.25">
      <c r="C39" s="313"/>
      <c r="D39" s="39" t="s">
        <v>488</v>
      </c>
      <c r="E39" s="169"/>
      <c r="F39" s="165"/>
      <c r="G39" s="165"/>
      <c r="H39" s="166"/>
      <c r="I39" s="165"/>
      <c r="J39" s="165"/>
    </row>
    <row r="40" spans="3:10" x14ac:dyDescent="0.25">
      <c r="C40" s="38"/>
      <c r="D40" s="39" t="s">
        <v>489</v>
      </c>
      <c r="E40" s="169">
        <v>0</v>
      </c>
      <c r="F40" s="165">
        <v>0</v>
      </c>
      <c r="G40" s="165">
        <v>0</v>
      </c>
      <c r="H40" s="166">
        <v>0</v>
      </c>
      <c r="I40" s="165">
        <v>0</v>
      </c>
      <c r="J40" s="165">
        <v>0</v>
      </c>
    </row>
    <row r="41" spans="3:10" x14ac:dyDescent="0.25">
      <c r="C41" s="38"/>
      <c r="D41" s="39" t="s">
        <v>490</v>
      </c>
      <c r="E41" s="169">
        <v>0</v>
      </c>
      <c r="F41" s="165">
        <v>0</v>
      </c>
      <c r="G41" s="165">
        <v>0</v>
      </c>
      <c r="H41" s="166">
        <v>0</v>
      </c>
      <c r="I41" s="165">
        <v>0</v>
      </c>
      <c r="J41" s="165">
        <v>0</v>
      </c>
    </row>
    <row r="42" spans="3:10" x14ac:dyDescent="0.25">
      <c r="C42" s="38"/>
      <c r="D42" s="39" t="s">
        <v>491</v>
      </c>
      <c r="E42" s="169">
        <v>0</v>
      </c>
      <c r="F42" s="165">
        <v>0</v>
      </c>
      <c r="G42" s="165">
        <v>0</v>
      </c>
      <c r="H42" s="166">
        <v>0</v>
      </c>
      <c r="I42" s="165">
        <v>0</v>
      </c>
      <c r="J42" s="165">
        <v>0</v>
      </c>
    </row>
    <row r="43" spans="3:10" x14ac:dyDescent="0.25">
      <c r="C43" s="38"/>
      <c r="D43" s="39" t="s">
        <v>492</v>
      </c>
      <c r="E43" s="169">
        <v>0</v>
      </c>
      <c r="F43" s="165">
        <v>0</v>
      </c>
      <c r="G43" s="165">
        <v>0</v>
      </c>
      <c r="H43" s="166">
        <v>0</v>
      </c>
      <c r="I43" s="165">
        <v>0</v>
      </c>
      <c r="J43" s="165">
        <v>0</v>
      </c>
    </row>
    <row r="44" spans="3:10" x14ac:dyDescent="0.25">
      <c r="C44" s="38"/>
      <c r="D44" s="39" t="s">
        <v>493</v>
      </c>
      <c r="E44" s="169">
        <v>0</v>
      </c>
      <c r="F44" s="165">
        <v>0</v>
      </c>
      <c r="G44" s="165">
        <v>0</v>
      </c>
      <c r="H44" s="166">
        <v>0</v>
      </c>
      <c r="I44" s="165">
        <v>0</v>
      </c>
      <c r="J44" s="165">
        <v>0</v>
      </c>
    </row>
    <row r="45" spans="3:10" x14ac:dyDescent="0.25">
      <c r="C45" s="38"/>
      <c r="D45" s="39" t="s">
        <v>494</v>
      </c>
      <c r="E45" s="169">
        <v>0</v>
      </c>
      <c r="F45" s="165">
        <v>0</v>
      </c>
      <c r="G45" s="165">
        <v>0</v>
      </c>
      <c r="H45" s="166">
        <v>0</v>
      </c>
      <c r="I45" s="165">
        <v>0</v>
      </c>
      <c r="J45" s="165">
        <v>0</v>
      </c>
    </row>
    <row r="46" spans="3:10" x14ac:dyDescent="0.25">
      <c r="C46" s="38"/>
      <c r="D46" s="39" t="s">
        <v>495</v>
      </c>
      <c r="E46" s="169">
        <v>0</v>
      </c>
      <c r="F46" s="165">
        <v>0</v>
      </c>
      <c r="G46" s="165">
        <v>0</v>
      </c>
      <c r="H46" s="166">
        <v>0</v>
      </c>
      <c r="I46" s="165">
        <v>0</v>
      </c>
      <c r="J46" s="165">
        <v>0</v>
      </c>
    </row>
    <row r="47" spans="3:10" x14ac:dyDescent="0.25">
      <c r="C47" s="38"/>
      <c r="D47" s="39" t="s">
        <v>496</v>
      </c>
      <c r="E47" s="169">
        <v>0</v>
      </c>
      <c r="F47" s="165">
        <v>0</v>
      </c>
      <c r="G47" s="165">
        <v>0</v>
      </c>
      <c r="H47" s="166">
        <v>0</v>
      </c>
      <c r="I47" s="165">
        <v>0</v>
      </c>
      <c r="J47" s="165">
        <v>0</v>
      </c>
    </row>
    <row r="48" spans="3:10" x14ac:dyDescent="0.25">
      <c r="C48" s="163"/>
      <c r="D48" s="164"/>
      <c r="E48" s="166"/>
      <c r="F48" s="165"/>
      <c r="G48" s="165"/>
      <c r="H48" s="166"/>
      <c r="I48" s="165"/>
      <c r="J48" s="165"/>
    </row>
    <row r="49" spans="3:10" x14ac:dyDescent="0.25">
      <c r="C49" s="312" t="s">
        <v>497</v>
      </c>
      <c r="D49" s="333"/>
      <c r="E49" s="166">
        <f>SUM(E51:E56)</f>
        <v>0</v>
      </c>
      <c r="F49" s="165">
        <f t="shared" ref="F49:J49" si="4">SUM(F51:F56)</f>
        <v>0</v>
      </c>
      <c r="G49" s="165">
        <f t="shared" si="4"/>
        <v>0</v>
      </c>
      <c r="H49" s="166">
        <f t="shared" si="4"/>
        <v>0</v>
      </c>
      <c r="I49" s="165">
        <f t="shared" si="4"/>
        <v>0</v>
      </c>
      <c r="J49" s="165">
        <f t="shared" si="4"/>
        <v>0</v>
      </c>
    </row>
    <row r="50" spans="3:10" x14ac:dyDescent="0.25">
      <c r="C50" s="312" t="s">
        <v>498</v>
      </c>
      <c r="D50" s="333"/>
      <c r="E50" s="166"/>
      <c r="F50" s="165"/>
      <c r="G50" s="165"/>
      <c r="H50" s="166"/>
      <c r="I50" s="165"/>
      <c r="J50" s="165"/>
    </row>
    <row r="51" spans="3:10" x14ac:dyDescent="0.25">
      <c r="C51" s="313"/>
      <c r="D51" s="120" t="s">
        <v>499</v>
      </c>
      <c r="E51" s="166">
        <v>0</v>
      </c>
      <c r="F51" s="165">
        <v>0</v>
      </c>
      <c r="G51" s="165">
        <v>0</v>
      </c>
      <c r="H51" s="166">
        <v>0</v>
      </c>
      <c r="I51" s="165">
        <v>0</v>
      </c>
      <c r="J51" s="165">
        <v>0</v>
      </c>
    </row>
    <row r="52" spans="3:10" x14ac:dyDescent="0.25">
      <c r="C52" s="313"/>
      <c r="D52" s="120" t="s">
        <v>500</v>
      </c>
      <c r="E52" s="166"/>
      <c r="F52" s="165"/>
      <c r="G52" s="165"/>
      <c r="H52" s="166"/>
      <c r="I52" s="165"/>
      <c r="J52" s="165"/>
    </row>
    <row r="53" spans="3:10" x14ac:dyDescent="0.25">
      <c r="C53" s="313"/>
      <c r="D53" s="120" t="s">
        <v>501</v>
      </c>
      <c r="E53" s="166">
        <v>0</v>
      </c>
      <c r="F53" s="165">
        <v>0</v>
      </c>
      <c r="G53" s="165">
        <v>0</v>
      </c>
      <c r="H53" s="166">
        <v>0</v>
      </c>
      <c r="I53" s="165">
        <v>0</v>
      </c>
      <c r="J53" s="165">
        <v>0</v>
      </c>
    </row>
    <row r="54" spans="3:10" x14ac:dyDescent="0.25">
      <c r="C54" s="313"/>
      <c r="D54" s="120" t="s">
        <v>502</v>
      </c>
      <c r="E54" s="166"/>
      <c r="F54" s="165"/>
      <c r="G54" s="165"/>
      <c r="H54" s="166"/>
      <c r="I54" s="165"/>
      <c r="J54" s="165"/>
    </row>
    <row r="55" spans="3:10" x14ac:dyDescent="0.25">
      <c r="C55" s="163"/>
      <c r="D55" s="120" t="s">
        <v>503</v>
      </c>
      <c r="E55" s="166">
        <v>0</v>
      </c>
      <c r="F55" s="165">
        <v>0</v>
      </c>
      <c r="G55" s="165">
        <v>0</v>
      </c>
      <c r="H55" s="166">
        <v>0</v>
      </c>
      <c r="I55" s="165">
        <v>0</v>
      </c>
      <c r="J55" s="165">
        <v>0</v>
      </c>
    </row>
    <row r="56" spans="3:10" x14ac:dyDescent="0.25">
      <c r="C56" s="163"/>
      <c r="D56" s="120" t="s">
        <v>504</v>
      </c>
      <c r="E56" s="166">
        <v>0</v>
      </c>
      <c r="F56" s="165">
        <v>0</v>
      </c>
      <c r="G56" s="165">
        <v>0</v>
      </c>
      <c r="H56" s="166">
        <v>0</v>
      </c>
      <c r="I56" s="165">
        <v>0</v>
      </c>
      <c r="J56" s="165">
        <v>0</v>
      </c>
    </row>
    <row r="57" spans="3:10" x14ac:dyDescent="0.25">
      <c r="C57" s="163"/>
      <c r="D57" s="120"/>
      <c r="E57" s="142"/>
      <c r="F57" s="141"/>
      <c r="G57" s="141"/>
      <c r="H57" s="142"/>
      <c r="I57" s="141"/>
      <c r="J57" s="141"/>
    </row>
    <row r="58" spans="3:10" x14ac:dyDescent="0.25">
      <c r="C58" s="312" t="s">
        <v>505</v>
      </c>
      <c r="D58" s="333"/>
      <c r="E58" s="166">
        <f>SUM(E60:E67)</f>
        <v>0</v>
      </c>
      <c r="F58" s="165">
        <f t="shared" ref="F58:J58" si="5">SUM(F60:F67)</f>
        <v>0</v>
      </c>
      <c r="G58" s="165">
        <v>0</v>
      </c>
      <c r="H58" s="166">
        <f t="shared" si="5"/>
        <v>0</v>
      </c>
      <c r="I58" s="165">
        <f t="shared" si="5"/>
        <v>0</v>
      </c>
      <c r="J58" s="165">
        <f t="shared" si="5"/>
        <v>0</v>
      </c>
    </row>
    <row r="59" spans="3:10" x14ac:dyDescent="0.25">
      <c r="C59" s="312" t="s">
        <v>467</v>
      </c>
      <c r="D59" s="333"/>
      <c r="E59" s="166">
        <f>SUM(E61:E67)</f>
        <v>0</v>
      </c>
      <c r="F59" s="165">
        <f t="shared" ref="F59:I59" si="6">SUM(F61:F67)</f>
        <v>0</v>
      </c>
      <c r="G59" s="165">
        <v>0</v>
      </c>
      <c r="H59" s="166">
        <f t="shared" si="6"/>
        <v>0</v>
      </c>
      <c r="I59" s="165">
        <f t="shared" si="6"/>
        <v>0</v>
      </c>
      <c r="J59" s="165">
        <f>+G59</f>
        <v>0</v>
      </c>
    </row>
    <row r="60" spans="3:10" x14ac:dyDescent="0.25">
      <c r="C60" s="163"/>
      <c r="D60" s="120" t="s">
        <v>468</v>
      </c>
      <c r="E60" s="195">
        <v>0</v>
      </c>
      <c r="F60" s="195">
        <v>0</v>
      </c>
      <c r="G60" s="195">
        <v>0</v>
      </c>
      <c r="H60" s="195">
        <v>0</v>
      </c>
      <c r="I60" s="195">
        <v>0</v>
      </c>
      <c r="J60" s="195">
        <v>0</v>
      </c>
    </row>
    <row r="61" spans="3:10" x14ac:dyDescent="0.25">
      <c r="C61" s="163"/>
      <c r="D61" s="120" t="s">
        <v>469</v>
      </c>
      <c r="E61" s="166">
        <v>0</v>
      </c>
      <c r="F61" s="165">
        <v>0</v>
      </c>
      <c r="G61" s="194">
        <v>0</v>
      </c>
      <c r="H61" s="166">
        <v>0</v>
      </c>
      <c r="I61" s="165">
        <v>0</v>
      </c>
      <c r="J61" s="165">
        <f>+G61</f>
        <v>0</v>
      </c>
    </row>
    <row r="62" spans="3:10" x14ac:dyDescent="0.25">
      <c r="C62" s="163"/>
      <c r="D62" s="120" t="s">
        <v>470</v>
      </c>
      <c r="E62" s="166">
        <v>0</v>
      </c>
      <c r="F62" s="165">
        <v>0</v>
      </c>
      <c r="G62" s="165">
        <v>0</v>
      </c>
      <c r="H62" s="166">
        <v>0</v>
      </c>
      <c r="I62" s="165">
        <v>0</v>
      </c>
      <c r="J62" s="165">
        <v>0</v>
      </c>
    </row>
    <row r="63" spans="3:10" x14ac:dyDescent="0.25">
      <c r="C63" s="163"/>
      <c r="D63" s="120" t="s">
        <v>471</v>
      </c>
      <c r="E63" s="166">
        <v>0</v>
      </c>
      <c r="F63" s="165">
        <v>0</v>
      </c>
      <c r="G63" s="165">
        <v>0</v>
      </c>
      <c r="H63" s="166">
        <v>0</v>
      </c>
      <c r="I63" s="165">
        <v>0</v>
      </c>
      <c r="J63" s="165">
        <v>0</v>
      </c>
    </row>
    <row r="64" spans="3:10" x14ac:dyDescent="0.25">
      <c r="C64" s="163"/>
      <c r="D64" s="120" t="s">
        <v>472</v>
      </c>
      <c r="E64" s="166">
        <v>0</v>
      </c>
      <c r="F64" s="165">
        <v>0</v>
      </c>
      <c r="G64" s="165">
        <v>0</v>
      </c>
      <c r="H64" s="166">
        <v>0</v>
      </c>
      <c r="I64" s="165">
        <v>0</v>
      </c>
      <c r="J64" s="165">
        <v>0</v>
      </c>
    </row>
    <row r="65" spans="3:10" x14ac:dyDescent="0.25">
      <c r="C65" s="163"/>
      <c r="D65" s="120" t="s">
        <v>473</v>
      </c>
      <c r="E65" s="166">
        <v>0</v>
      </c>
      <c r="F65" s="165">
        <v>0</v>
      </c>
      <c r="G65" s="165">
        <v>0</v>
      </c>
      <c r="H65" s="166">
        <v>0</v>
      </c>
      <c r="I65" s="165">
        <v>0</v>
      </c>
      <c r="J65" s="165">
        <v>0</v>
      </c>
    </row>
    <row r="66" spans="3:10" x14ac:dyDescent="0.25">
      <c r="C66" s="163"/>
      <c r="D66" s="120" t="s">
        <v>474</v>
      </c>
      <c r="E66" s="166">
        <v>0</v>
      </c>
      <c r="F66" s="165">
        <v>0</v>
      </c>
      <c r="G66" s="165">
        <v>0</v>
      </c>
      <c r="H66" s="166">
        <v>0</v>
      </c>
      <c r="I66" s="165">
        <v>0</v>
      </c>
      <c r="J66" s="165">
        <v>0</v>
      </c>
    </row>
    <row r="67" spans="3:10" x14ac:dyDescent="0.25">
      <c r="C67" s="163"/>
      <c r="D67" s="120" t="s">
        <v>475</v>
      </c>
      <c r="E67" s="166">
        <v>0</v>
      </c>
      <c r="F67" s="165">
        <v>0</v>
      </c>
      <c r="G67" s="165">
        <v>0</v>
      </c>
      <c r="H67" s="166">
        <v>0</v>
      </c>
      <c r="I67" s="165">
        <v>0</v>
      </c>
      <c r="J67" s="165">
        <v>0</v>
      </c>
    </row>
    <row r="68" spans="3:10" x14ac:dyDescent="0.25">
      <c r="C68" s="163"/>
      <c r="D68" s="120"/>
      <c r="E68" s="142"/>
      <c r="F68" s="141"/>
      <c r="G68" s="141"/>
      <c r="H68" s="142"/>
      <c r="I68" s="141"/>
      <c r="J68" s="141"/>
    </row>
    <row r="69" spans="3:10" x14ac:dyDescent="0.25">
      <c r="C69" s="312" t="s">
        <v>476</v>
      </c>
      <c r="D69" s="333"/>
      <c r="E69" s="166">
        <f>SUM(E70:E77)</f>
        <v>0</v>
      </c>
      <c r="F69" s="165">
        <f t="shared" ref="F69:J69" si="7">SUM(F70:F77)</f>
        <v>0</v>
      </c>
      <c r="G69" s="165">
        <f t="shared" si="7"/>
        <v>0</v>
      </c>
      <c r="H69" s="166">
        <f t="shared" si="7"/>
        <v>0</v>
      </c>
      <c r="I69" s="165">
        <f t="shared" si="7"/>
        <v>0</v>
      </c>
      <c r="J69" s="165">
        <f t="shared" si="7"/>
        <v>0</v>
      </c>
    </row>
    <row r="70" spans="3:10" x14ac:dyDescent="0.25">
      <c r="C70" s="163"/>
      <c r="D70" s="120" t="s">
        <v>477</v>
      </c>
      <c r="E70" s="166">
        <v>0</v>
      </c>
      <c r="F70" s="165">
        <v>0</v>
      </c>
      <c r="G70" s="165">
        <v>0</v>
      </c>
      <c r="H70" s="166">
        <v>0</v>
      </c>
      <c r="I70" s="165">
        <v>0</v>
      </c>
      <c r="J70" s="165">
        <v>0</v>
      </c>
    </row>
    <row r="71" spans="3:10" x14ac:dyDescent="0.25">
      <c r="C71" s="163"/>
      <c r="D71" s="120" t="s">
        <v>478</v>
      </c>
      <c r="E71" s="166">
        <v>0</v>
      </c>
      <c r="F71" s="165">
        <v>0</v>
      </c>
      <c r="G71" s="165">
        <v>0</v>
      </c>
      <c r="H71" s="166">
        <v>0</v>
      </c>
      <c r="I71" s="165">
        <v>0</v>
      </c>
      <c r="J71" s="165">
        <v>0</v>
      </c>
    </row>
    <row r="72" spans="3:10" x14ac:dyDescent="0.25">
      <c r="C72" s="163"/>
      <c r="D72" s="120" t="s">
        <v>479</v>
      </c>
      <c r="E72" s="166">
        <v>0</v>
      </c>
      <c r="F72" s="165">
        <v>0</v>
      </c>
      <c r="G72" s="165">
        <v>0</v>
      </c>
      <c r="H72" s="166">
        <v>0</v>
      </c>
      <c r="I72" s="165">
        <v>0</v>
      </c>
      <c r="J72" s="165">
        <v>0</v>
      </c>
    </row>
    <row r="73" spans="3:10" x14ac:dyDescent="0.25">
      <c r="C73" s="313"/>
      <c r="D73" s="120" t="s">
        <v>480</v>
      </c>
      <c r="E73" s="166">
        <v>0</v>
      </c>
      <c r="F73" s="165">
        <v>0</v>
      </c>
      <c r="G73" s="165">
        <v>0</v>
      </c>
      <c r="H73" s="166">
        <v>0</v>
      </c>
      <c r="I73" s="165">
        <v>0</v>
      </c>
      <c r="J73" s="165">
        <v>0</v>
      </c>
    </row>
    <row r="74" spans="3:10" x14ac:dyDescent="0.25">
      <c r="C74" s="313"/>
      <c r="D74" s="120" t="s">
        <v>481</v>
      </c>
      <c r="E74" s="166"/>
      <c r="F74" s="165"/>
      <c r="G74" s="165"/>
      <c r="H74" s="166"/>
      <c r="I74" s="165"/>
      <c r="J74" s="165"/>
    </row>
    <row r="75" spans="3:10" x14ac:dyDescent="0.25">
      <c r="C75" s="163"/>
      <c r="D75" s="120" t="s">
        <v>482</v>
      </c>
      <c r="E75" s="166">
        <v>0</v>
      </c>
      <c r="F75" s="165">
        <v>0</v>
      </c>
      <c r="G75" s="165">
        <v>0</v>
      </c>
      <c r="H75" s="166">
        <v>0</v>
      </c>
      <c r="I75" s="165">
        <v>0</v>
      </c>
      <c r="J75" s="165">
        <v>0</v>
      </c>
    </row>
    <row r="76" spans="3:10" x14ac:dyDescent="0.25">
      <c r="C76" s="163"/>
      <c r="D76" s="120" t="s">
        <v>483</v>
      </c>
      <c r="E76" s="166">
        <v>0</v>
      </c>
      <c r="F76" s="165">
        <v>0</v>
      </c>
      <c r="G76" s="165">
        <v>0</v>
      </c>
      <c r="H76" s="166">
        <v>0</v>
      </c>
      <c r="I76" s="165">
        <v>0</v>
      </c>
      <c r="J76" s="165">
        <v>0</v>
      </c>
    </row>
    <row r="77" spans="3:10" x14ac:dyDescent="0.25">
      <c r="C77" s="163"/>
      <c r="D77" s="120" t="s">
        <v>484</v>
      </c>
      <c r="E77" s="166">
        <v>0</v>
      </c>
      <c r="F77" s="165">
        <v>0</v>
      </c>
      <c r="G77" s="165">
        <v>0</v>
      </c>
      <c r="H77" s="166">
        <v>0</v>
      </c>
      <c r="I77" s="165">
        <v>0</v>
      </c>
      <c r="J77" s="165">
        <v>0</v>
      </c>
    </row>
    <row r="78" spans="3:10" x14ac:dyDescent="0.25">
      <c r="C78" s="163"/>
      <c r="D78" s="120"/>
      <c r="E78" s="142"/>
      <c r="F78" s="141"/>
      <c r="G78" s="141"/>
      <c r="H78" s="142"/>
      <c r="I78" s="141"/>
      <c r="J78" s="141"/>
    </row>
    <row r="79" spans="3:10" x14ac:dyDescent="0.25">
      <c r="C79" s="312" t="s">
        <v>485</v>
      </c>
      <c r="D79" s="333"/>
      <c r="E79" s="166">
        <f>SUM(E81:E90)</f>
        <v>0</v>
      </c>
      <c r="F79" s="165">
        <f t="shared" ref="F79:J79" si="8">SUM(F81:F90)</f>
        <v>0</v>
      </c>
      <c r="G79" s="165">
        <f t="shared" si="8"/>
        <v>0</v>
      </c>
      <c r="H79" s="166">
        <f t="shared" si="8"/>
        <v>0</v>
      </c>
      <c r="I79" s="165">
        <f t="shared" si="8"/>
        <v>0</v>
      </c>
      <c r="J79" s="165">
        <f t="shared" si="8"/>
        <v>0</v>
      </c>
    </row>
    <row r="80" spans="3:10" x14ac:dyDescent="0.25">
      <c r="C80" s="312" t="s">
        <v>486</v>
      </c>
      <c r="D80" s="333"/>
      <c r="E80" s="166"/>
      <c r="F80" s="165"/>
      <c r="G80" s="165"/>
      <c r="H80" s="166"/>
      <c r="I80" s="165"/>
      <c r="J80" s="165"/>
    </row>
    <row r="81" spans="3:10" x14ac:dyDescent="0.25">
      <c r="C81" s="313"/>
      <c r="D81" s="120" t="s">
        <v>487</v>
      </c>
      <c r="E81" s="166">
        <v>0</v>
      </c>
      <c r="F81" s="165">
        <v>0</v>
      </c>
      <c r="G81" s="165">
        <v>0</v>
      </c>
      <c r="H81" s="166">
        <v>0</v>
      </c>
      <c r="I81" s="165">
        <v>0</v>
      </c>
      <c r="J81" s="165">
        <v>0</v>
      </c>
    </row>
    <row r="82" spans="3:10" x14ac:dyDescent="0.25">
      <c r="C82" s="313"/>
      <c r="D82" s="120" t="s">
        <v>488</v>
      </c>
      <c r="E82" s="166"/>
      <c r="F82" s="165"/>
      <c r="G82" s="165"/>
      <c r="H82" s="166"/>
      <c r="I82" s="165"/>
      <c r="J82" s="165"/>
    </row>
    <row r="83" spans="3:10" x14ac:dyDescent="0.25">
      <c r="C83" s="163"/>
      <c r="D83" s="120" t="s">
        <v>489</v>
      </c>
      <c r="E83" s="166">
        <v>0</v>
      </c>
      <c r="F83" s="165">
        <v>0</v>
      </c>
      <c r="G83" s="165">
        <v>0</v>
      </c>
      <c r="H83" s="166">
        <v>0</v>
      </c>
      <c r="I83" s="165">
        <v>0</v>
      </c>
      <c r="J83" s="165">
        <v>0</v>
      </c>
    </row>
    <row r="84" spans="3:10" x14ac:dyDescent="0.25">
      <c r="C84" s="163"/>
      <c r="D84" s="120" t="s">
        <v>490</v>
      </c>
      <c r="E84" s="166">
        <v>0</v>
      </c>
      <c r="F84" s="165">
        <v>0</v>
      </c>
      <c r="G84" s="165">
        <v>0</v>
      </c>
      <c r="H84" s="166">
        <v>0</v>
      </c>
      <c r="I84" s="165">
        <v>0</v>
      </c>
      <c r="J84" s="165">
        <v>0</v>
      </c>
    </row>
    <row r="85" spans="3:10" x14ac:dyDescent="0.25">
      <c r="C85" s="163"/>
      <c r="D85" s="120" t="s">
        <v>491</v>
      </c>
      <c r="E85" s="166">
        <v>0</v>
      </c>
      <c r="F85" s="165">
        <v>0</v>
      </c>
      <c r="G85" s="165">
        <v>0</v>
      </c>
      <c r="H85" s="166">
        <v>0</v>
      </c>
      <c r="I85" s="165">
        <v>0</v>
      </c>
      <c r="J85" s="165">
        <v>0</v>
      </c>
    </row>
    <row r="86" spans="3:10" x14ac:dyDescent="0.25">
      <c r="C86" s="163"/>
      <c r="D86" s="120" t="s">
        <v>492</v>
      </c>
      <c r="E86" s="166">
        <v>0</v>
      </c>
      <c r="F86" s="165">
        <v>0</v>
      </c>
      <c r="G86" s="165">
        <v>0</v>
      </c>
      <c r="H86" s="166">
        <v>0</v>
      </c>
      <c r="I86" s="165">
        <v>0</v>
      </c>
      <c r="J86" s="165">
        <v>0</v>
      </c>
    </row>
    <row r="87" spans="3:10" x14ac:dyDescent="0.25">
      <c r="C87" s="163"/>
      <c r="D87" s="120" t="s">
        <v>493</v>
      </c>
      <c r="E87" s="166">
        <v>0</v>
      </c>
      <c r="F87" s="165">
        <v>0</v>
      </c>
      <c r="G87" s="165">
        <v>0</v>
      </c>
      <c r="H87" s="166">
        <v>0</v>
      </c>
      <c r="I87" s="165">
        <v>0</v>
      </c>
      <c r="J87" s="165">
        <v>0</v>
      </c>
    </row>
    <row r="88" spans="3:10" x14ac:dyDescent="0.25">
      <c r="C88" s="163"/>
      <c r="D88" s="120" t="s">
        <v>494</v>
      </c>
      <c r="E88" s="166">
        <v>0</v>
      </c>
      <c r="F88" s="165">
        <v>0</v>
      </c>
      <c r="G88" s="165">
        <v>0</v>
      </c>
      <c r="H88" s="166">
        <v>0</v>
      </c>
      <c r="I88" s="165">
        <v>0</v>
      </c>
      <c r="J88" s="165">
        <v>0</v>
      </c>
    </row>
    <row r="89" spans="3:10" x14ac:dyDescent="0.25">
      <c r="C89" s="163"/>
      <c r="D89" s="120" t="s">
        <v>495</v>
      </c>
      <c r="E89" s="166">
        <v>0</v>
      </c>
      <c r="F89" s="165">
        <v>0</v>
      </c>
      <c r="G89" s="165">
        <v>0</v>
      </c>
      <c r="H89" s="166">
        <v>0</v>
      </c>
      <c r="I89" s="165">
        <v>0</v>
      </c>
      <c r="J89" s="165">
        <v>0</v>
      </c>
    </row>
    <row r="90" spans="3:10" x14ac:dyDescent="0.25">
      <c r="C90" s="163"/>
      <c r="D90" s="120" t="s">
        <v>496</v>
      </c>
      <c r="E90" s="166">
        <v>0</v>
      </c>
      <c r="F90" s="165">
        <v>0</v>
      </c>
      <c r="G90" s="165">
        <v>0</v>
      </c>
      <c r="H90" s="166">
        <v>0</v>
      </c>
      <c r="I90" s="165">
        <v>0</v>
      </c>
      <c r="J90" s="165">
        <v>0</v>
      </c>
    </row>
    <row r="91" spans="3:10" x14ac:dyDescent="0.25">
      <c r="C91" s="163"/>
      <c r="D91" s="120"/>
      <c r="E91" s="142"/>
      <c r="F91" s="141"/>
      <c r="G91" s="141"/>
      <c r="H91" s="142"/>
      <c r="I91" s="141"/>
      <c r="J91" s="141"/>
    </row>
    <row r="92" spans="3:10" x14ac:dyDescent="0.25">
      <c r="C92" s="312" t="s">
        <v>497</v>
      </c>
      <c r="D92" s="333"/>
      <c r="E92" s="166">
        <f>SUM(E94:E100)</f>
        <v>0</v>
      </c>
      <c r="F92" s="165">
        <f t="shared" ref="F92:J92" si="9">SUM(F94:F100)</f>
        <v>0</v>
      </c>
      <c r="G92" s="165">
        <f t="shared" si="9"/>
        <v>0</v>
      </c>
      <c r="H92" s="166">
        <f t="shared" si="9"/>
        <v>0</v>
      </c>
      <c r="I92" s="165">
        <f t="shared" si="9"/>
        <v>0</v>
      </c>
      <c r="J92" s="165">
        <f t="shared" si="9"/>
        <v>0</v>
      </c>
    </row>
    <row r="93" spans="3:10" x14ac:dyDescent="0.25">
      <c r="C93" s="312" t="s">
        <v>498</v>
      </c>
      <c r="D93" s="333"/>
      <c r="E93" s="166"/>
      <c r="F93" s="165"/>
      <c r="G93" s="165"/>
      <c r="H93" s="166"/>
      <c r="I93" s="165"/>
      <c r="J93" s="165"/>
    </row>
    <row r="94" spans="3:10" x14ac:dyDescent="0.25">
      <c r="C94" s="313"/>
      <c r="D94" s="120" t="s">
        <v>499</v>
      </c>
      <c r="E94" s="166">
        <v>0</v>
      </c>
      <c r="F94" s="165">
        <v>0</v>
      </c>
      <c r="G94" s="165">
        <v>0</v>
      </c>
      <c r="H94" s="166">
        <v>0</v>
      </c>
      <c r="I94" s="165">
        <v>0</v>
      </c>
      <c r="J94" s="165">
        <v>0</v>
      </c>
    </row>
    <row r="95" spans="3:10" x14ac:dyDescent="0.25">
      <c r="C95" s="313"/>
      <c r="D95" s="120" t="s">
        <v>500</v>
      </c>
      <c r="E95" s="166"/>
      <c r="F95" s="165"/>
      <c r="G95" s="165"/>
      <c r="H95" s="166"/>
      <c r="I95" s="165"/>
      <c r="J95" s="165"/>
    </row>
    <row r="96" spans="3:10" x14ac:dyDescent="0.25">
      <c r="C96" s="313"/>
      <c r="D96" s="120" t="s">
        <v>501</v>
      </c>
      <c r="E96" s="166">
        <v>0</v>
      </c>
      <c r="F96" s="165">
        <v>0</v>
      </c>
      <c r="G96" s="165">
        <v>0</v>
      </c>
      <c r="H96" s="166">
        <v>0</v>
      </c>
      <c r="I96" s="165">
        <v>0</v>
      </c>
      <c r="J96" s="165">
        <v>0</v>
      </c>
    </row>
    <row r="97" spans="3:10" x14ac:dyDescent="0.25">
      <c r="C97" s="313"/>
      <c r="D97" s="120" t="s">
        <v>502</v>
      </c>
      <c r="E97" s="166"/>
      <c r="F97" s="165"/>
      <c r="G97" s="165"/>
      <c r="H97" s="166"/>
      <c r="I97" s="165"/>
      <c r="J97" s="165"/>
    </row>
    <row r="98" spans="3:10" x14ac:dyDescent="0.25">
      <c r="C98" s="163"/>
      <c r="D98" s="120" t="s">
        <v>503</v>
      </c>
      <c r="E98" s="166">
        <v>0</v>
      </c>
      <c r="F98" s="165">
        <v>0</v>
      </c>
      <c r="G98" s="165">
        <v>0</v>
      </c>
      <c r="H98" s="166">
        <v>0</v>
      </c>
      <c r="I98" s="165">
        <v>0</v>
      </c>
      <c r="J98" s="165">
        <v>0</v>
      </c>
    </row>
    <row r="99" spans="3:10" x14ac:dyDescent="0.25">
      <c r="C99" s="163"/>
      <c r="D99" s="120" t="s">
        <v>504</v>
      </c>
      <c r="E99" s="166">
        <v>0</v>
      </c>
      <c r="F99" s="165">
        <v>0</v>
      </c>
      <c r="G99" s="165">
        <v>0</v>
      </c>
      <c r="H99" s="166">
        <v>0</v>
      </c>
      <c r="I99" s="165">
        <v>0</v>
      </c>
      <c r="J99" s="165">
        <v>0</v>
      </c>
    </row>
    <row r="100" spans="3:10" x14ac:dyDescent="0.25">
      <c r="C100" s="163"/>
      <c r="D100" s="120"/>
      <c r="E100" s="166"/>
      <c r="F100" s="165"/>
      <c r="G100" s="165"/>
      <c r="H100" s="166"/>
      <c r="I100" s="165"/>
      <c r="J100" s="165"/>
    </row>
    <row r="101" spans="3:10" x14ac:dyDescent="0.25">
      <c r="C101" s="312" t="s">
        <v>506</v>
      </c>
      <c r="D101" s="333"/>
      <c r="E101" s="140">
        <f>+E58+E16</f>
        <v>356453890.39000005</v>
      </c>
      <c r="F101" s="139">
        <f t="shared" ref="F101:J101" si="10">+F58+F16</f>
        <v>0</v>
      </c>
      <c r="G101" s="139">
        <f t="shared" si="10"/>
        <v>356453890.39000005</v>
      </c>
      <c r="H101" s="140">
        <f t="shared" si="10"/>
        <v>62842319.890000001</v>
      </c>
      <c r="I101" s="139">
        <f t="shared" si="10"/>
        <v>60022152.250000015</v>
      </c>
      <c r="J101" s="139">
        <f t="shared" si="10"/>
        <v>293611570.50000006</v>
      </c>
    </row>
    <row r="102" spans="3:10" x14ac:dyDescent="0.25">
      <c r="C102" s="47"/>
      <c r="D102" s="49"/>
      <c r="E102" s="48"/>
      <c r="F102" s="56"/>
      <c r="G102" s="56"/>
      <c r="H102" s="48"/>
      <c r="I102" s="56"/>
      <c r="J102" s="56"/>
    </row>
  </sheetData>
  <mergeCells count="38"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49:D49"/>
    <mergeCell ref="C50:D50"/>
    <mergeCell ref="C51:C52"/>
    <mergeCell ref="C53:C54"/>
    <mergeCell ref="C58:D58"/>
    <mergeCell ref="C59:D59"/>
    <mergeCell ref="C69:D69"/>
    <mergeCell ref="C73:C74"/>
    <mergeCell ref="C79:D79"/>
    <mergeCell ref="C80:D80"/>
    <mergeCell ref="C101:D101"/>
    <mergeCell ref="C81:C82"/>
    <mergeCell ref="C92:D92"/>
    <mergeCell ref="C93:D93"/>
    <mergeCell ref="C94:C95"/>
    <mergeCell ref="C96:C9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workbookViewId="0">
      <selection activeCell="I14" sqref="I14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28" t="s">
        <v>507</v>
      </c>
      <c r="D3" s="328"/>
      <c r="E3" s="328"/>
      <c r="F3" s="328"/>
      <c r="G3" s="328"/>
      <c r="H3" s="328"/>
      <c r="I3" s="328"/>
    </row>
    <row r="4" spans="3:9" ht="24.75" customHeight="1" x14ac:dyDescent="0.25">
      <c r="C4" s="334" t="s">
        <v>508</v>
      </c>
      <c r="D4" s="334"/>
      <c r="E4" s="334"/>
      <c r="F4" s="334"/>
      <c r="G4" s="334"/>
      <c r="H4" s="334"/>
      <c r="I4" s="334"/>
    </row>
    <row r="5" spans="3:9" x14ac:dyDescent="0.25">
      <c r="C5" s="335" t="s">
        <v>656</v>
      </c>
      <c r="D5" s="336"/>
      <c r="E5" s="336"/>
      <c r="F5" s="336"/>
      <c r="G5" s="336"/>
      <c r="H5" s="336"/>
      <c r="I5" s="337"/>
    </row>
    <row r="6" spans="3:9" x14ac:dyDescent="0.25">
      <c r="C6" s="294" t="s">
        <v>364</v>
      </c>
      <c r="D6" s="267"/>
      <c r="E6" s="267"/>
      <c r="F6" s="267"/>
      <c r="G6" s="267"/>
      <c r="H6" s="267"/>
      <c r="I6" s="295"/>
    </row>
    <row r="7" spans="3:9" x14ac:dyDescent="0.25">
      <c r="C7" s="294" t="s">
        <v>509</v>
      </c>
      <c r="D7" s="267"/>
      <c r="E7" s="267"/>
      <c r="F7" s="267"/>
      <c r="G7" s="267"/>
      <c r="H7" s="267"/>
      <c r="I7" s="295"/>
    </row>
    <row r="8" spans="3:9" x14ac:dyDescent="0.25">
      <c r="C8" s="296" t="s">
        <v>676</v>
      </c>
      <c r="D8" s="267"/>
      <c r="E8" s="267"/>
      <c r="F8" s="267"/>
      <c r="G8" s="267"/>
      <c r="H8" s="267"/>
      <c r="I8" s="295"/>
    </row>
    <row r="9" spans="3:9" x14ac:dyDescent="0.25">
      <c r="C9" s="294" t="s">
        <v>1</v>
      </c>
      <c r="D9" s="267"/>
      <c r="E9" s="267"/>
      <c r="F9" s="267"/>
      <c r="G9" s="267"/>
      <c r="H9" s="267"/>
      <c r="I9" s="295"/>
    </row>
    <row r="10" spans="3:9" x14ac:dyDescent="0.25">
      <c r="C10" s="277" t="s">
        <v>2</v>
      </c>
      <c r="D10" s="277" t="s">
        <v>366</v>
      </c>
      <c r="E10" s="277"/>
      <c r="F10" s="277"/>
      <c r="G10" s="277"/>
      <c r="H10" s="277"/>
      <c r="I10" s="277" t="s">
        <v>452</v>
      </c>
    </row>
    <row r="11" spans="3:9" x14ac:dyDescent="0.25">
      <c r="C11" s="267"/>
      <c r="D11" s="267" t="s">
        <v>228</v>
      </c>
      <c r="E11" s="215" t="s">
        <v>276</v>
      </c>
      <c r="F11" s="267" t="s">
        <v>278</v>
      </c>
      <c r="G11" s="267" t="s">
        <v>229</v>
      </c>
      <c r="H11" s="267" t="s">
        <v>231</v>
      </c>
      <c r="I11" s="267"/>
    </row>
    <row r="12" spans="3:9" x14ac:dyDescent="0.25">
      <c r="C12" s="276"/>
      <c r="D12" s="276"/>
      <c r="E12" s="219" t="s">
        <v>277</v>
      </c>
      <c r="F12" s="276"/>
      <c r="G12" s="276"/>
      <c r="H12" s="276"/>
      <c r="I12" s="276"/>
    </row>
    <row r="13" spans="3:9" x14ac:dyDescent="0.25">
      <c r="C13" s="212" t="s">
        <v>510</v>
      </c>
      <c r="D13" s="165">
        <f>SUM(D14:D25)</f>
        <v>299336097.98000002</v>
      </c>
      <c r="E13" s="165">
        <f t="shared" ref="E13:I13" si="0">SUM(E14:E25)</f>
        <v>0</v>
      </c>
      <c r="F13" s="165">
        <f t="shared" si="0"/>
        <v>299336097.98000002</v>
      </c>
      <c r="G13" s="165">
        <f t="shared" si="0"/>
        <v>52885312.689999998</v>
      </c>
      <c r="H13" s="165">
        <f t="shared" si="0"/>
        <v>50385021.619999997</v>
      </c>
      <c r="I13" s="165">
        <f t="shared" si="0"/>
        <v>246450785.28999999</v>
      </c>
    </row>
    <row r="14" spans="3:9" x14ac:dyDescent="0.25">
      <c r="C14" s="37" t="s">
        <v>511</v>
      </c>
      <c r="D14" s="165">
        <f>+'FORMATO 6A'!E12</f>
        <v>299336097.98000002</v>
      </c>
      <c r="E14" s="242">
        <f>+'FORMATO 6A'!F12</f>
        <v>0</v>
      </c>
      <c r="F14" s="242">
        <f>+'FORMATO 6A'!G12</f>
        <v>299336097.98000002</v>
      </c>
      <c r="G14" s="242">
        <f>+'FORMATO 6A'!H12</f>
        <v>52885312.689999998</v>
      </c>
      <c r="H14" s="242">
        <f>+'FORMATO 6A'!I12</f>
        <v>50385021.619999997</v>
      </c>
      <c r="I14" s="242">
        <f>+'FORMATO 6A'!J12</f>
        <v>246450785.28999999</v>
      </c>
    </row>
    <row r="15" spans="3:9" x14ac:dyDescent="0.25">
      <c r="C15" s="37" t="s">
        <v>512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</row>
    <row r="16" spans="3:9" x14ac:dyDescent="0.25">
      <c r="C16" s="37" t="s">
        <v>513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</row>
    <row r="17" spans="3:9" x14ac:dyDescent="0.25">
      <c r="C17" s="37" t="s">
        <v>514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</row>
    <row r="18" spans="3:9" x14ac:dyDescent="0.25">
      <c r="C18" s="37" t="s">
        <v>515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</row>
    <row r="19" spans="3:9" x14ac:dyDescent="0.25">
      <c r="C19" s="37" t="s">
        <v>516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</row>
    <row r="20" spans="3:9" x14ac:dyDescent="0.25">
      <c r="C20" s="37" t="s">
        <v>517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</row>
    <row r="21" spans="3:9" x14ac:dyDescent="0.25">
      <c r="C21" s="37" t="s">
        <v>518</v>
      </c>
      <c r="D21" s="116"/>
      <c r="E21" s="116"/>
      <c r="F21" s="116"/>
      <c r="G21" s="116"/>
      <c r="H21" s="116"/>
      <c r="I21" s="116"/>
    </row>
    <row r="22" spans="3:9" x14ac:dyDescent="0.25">
      <c r="C22" s="37" t="s">
        <v>519</v>
      </c>
      <c r="D22" s="116"/>
      <c r="E22" s="116"/>
      <c r="F22" s="116"/>
      <c r="G22" s="116"/>
      <c r="H22" s="116"/>
      <c r="I22" s="116"/>
    </row>
    <row r="23" spans="3:9" x14ac:dyDescent="0.25">
      <c r="C23" s="54" t="s">
        <v>520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</row>
    <row r="24" spans="3:9" x14ac:dyDescent="0.25">
      <c r="C24" s="54" t="s">
        <v>521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</row>
    <row r="25" spans="3:9" x14ac:dyDescent="0.25">
      <c r="C25" s="37" t="s">
        <v>522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</row>
    <row r="26" spans="3:9" x14ac:dyDescent="0.25">
      <c r="C26" s="37"/>
      <c r="D26" s="43"/>
      <c r="E26" s="43"/>
      <c r="F26" s="45"/>
      <c r="G26" s="43"/>
      <c r="H26" s="45"/>
      <c r="I26" s="43"/>
    </row>
    <row r="27" spans="3:9" x14ac:dyDescent="0.25">
      <c r="C27" s="55" t="s">
        <v>523</v>
      </c>
      <c r="D27" s="116">
        <f>+D28+D29+D30+D33+D34</f>
        <v>0</v>
      </c>
      <c r="E27" s="116">
        <f t="shared" ref="E27:I27" si="1">+E28+E29+E30+E33+E34</f>
        <v>0</v>
      </c>
      <c r="F27" s="116">
        <f t="shared" si="1"/>
        <v>0</v>
      </c>
      <c r="G27" s="116">
        <f t="shared" si="1"/>
        <v>0</v>
      </c>
      <c r="H27" s="116">
        <f t="shared" si="1"/>
        <v>0</v>
      </c>
      <c r="I27" s="116">
        <f t="shared" si="1"/>
        <v>0</v>
      </c>
    </row>
    <row r="28" spans="3:9" x14ac:dyDescent="0.25">
      <c r="C28" s="37" t="s">
        <v>511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</row>
    <row r="29" spans="3:9" x14ac:dyDescent="0.25">
      <c r="C29" s="37" t="s">
        <v>512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</row>
    <row r="30" spans="3:9" x14ac:dyDescent="0.25">
      <c r="C30" s="37" t="s">
        <v>513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</row>
    <row r="31" spans="3:9" x14ac:dyDescent="0.25">
      <c r="C31" s="37" t="s">
        <v>514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</row>
    <row r="32" spans="3:9" x14ac:dyDescent="0.25">
      <c r="C32" s="37" t="s">
        <v>515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</row>
    <row r="33" spans="3:9" x14ac:dyDescent="0.25">
      <c r="C33" s="37" t="s">
        <v>516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</row>
    <row r="34" spans="3:9" x14ac:dyDescent="0.25">
      <c r="C34" s="37" t="s">
        <v>517</v>
      </c>
      <c r="D34" s="116">
        <f>+D37+D38</f>
        <v>0</v>
      </c>
      <c r="E34" s="116">
        <f t="shared" ref="E34:I34" si="2">+E37+E38</f>
        <v>0</v>
      </c>
      <c r="F34" s="116">
        <f t="shared" si="2"/>
        <v>0</v>
      </c>
      <c r="G34" s="116">
        <f t="shared" si="2"/>
        <v>0</v>
      </c>
      <c r="H34" s="116">
        <f t="shared" si="2"/>
        <v>0</v>
      </c>
      <c r="I34" s="116">
        <f t="shared" si="2"/>
        <v>0</v>
      </c>
    </row>
    <row r="35" spans="3:9" x14ac:dyDescent="0.25">
      <c r="C35" s="37" t="s">
        <v>518</v>
      </c>
      <c r="D35" s="116"/>
      <c r="E35" s="116"/>
      <c r="F35" s="116"/>
      <c r="G35" s="116"/>
      <c r="H35" s="116"/>
      <c r="I35" s="116"/>
    </row>
    <row r="36" spans="3:9" x14ac:dyDescent="0.25">
      <c r="C36" s="37" t="s">
        <v>519</v>
      </c>
      <c r="D36" s="116"/>
      <c r="E36" s="116"/>
      <c r="F36" s="116"/>
      <c r="G36" s="116"/>
      <c r="H36" s="116"/>
      <c r="I36" s="116"/>
    </row>
    <row r="37" spans="3:9" x14ac:dyDescent="0.25">
      <c r="C37" s="54" t="s">
        <v>520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</row>
    <row r="38" spans="3:9" x14ac:dyDescent="0.25">
      <c r="C38" s="54" t="s">
        <v>521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</row>
    <row r="39" spans="3:9" x14ac:dyDescent="0.25">
      <c r="C39" s="37" t="s">
        <v>522</v>
      </c>
      <c r="D39" s="43"/>
      <c r="E39" s="43"/>
      <c r="F39" s="45"/>
      <c r="G39" s="43"/>
      <c r="H39" s="45"/>
      <c r="I39" s="43"/>
    </row>
    <row r="40" spans="3:9" x14ac:dyDescent="0.25">
      <c r="C40" s="55" t="s">
        <v>524</v>
      </c>
      <c r="D40" s="165">
        <f>+D13+D27</f>
        <v>299336097.98000002</v>
      </c>
      <c r="E40" s="165">
        <f t="shared" ref="E40:I40" si="3">+E13+E27</f>
        <v>0</v>
      </c>
      <c r="F40" s="165">
        <f t="shared" si="3"/>
        <v>299336097.98000002</v>
      </c>
      <c r="G40" s="165">
        <f t="shared" si="3"/>
        <v>52885312.689999998</v>
      </c>
      <c r="H40" s="165">
        <f t="shared" si="3"/>
        <v>50385021.619999997</v>
      </c>
      <c r="I40" s="165">
        <f t="shared" si="3"/>
        <v>246450785.28999999</v>
      </c>
    </row>
    <row r="41" spans="3:9" x14ac:dyDescent="0.25">
      <c r="C41" s="55" t="s">
        <v>525</v>
      </c>
      <c r="D41" s="34"/>
      <c r="E41" s="34"/>
      <c r="F41" s="50"/>
      <c r="G41" s="34"/>
      <c r="H41" s="50"/>
      <c r="I41" s="34"/>
    </row>
    <row r="42" spans="3:9" x14ac:dyDescent="0.25">
      <c r="C42" s="51"/>
      <c r="D42" s="53"/>
      <c r="E42" s="53"/>
      <c r="F42" s="52"/>
      <c r="G42" s="53"/>
      <c r="H42" s="52"/>
      <c r="I42" s="53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2019-10-21T16:02:10Z</cp:lastPrinted>
  <dcterms:created xsi:type="dcterms:W3CDTF">2016-11-25T14:52:45Z</dcterms:created>
  <dcterms:modified xsi:type="dcterms:W3CDTF">2020-04-27T16:43:34Z</dcterms:modified>
</cp:coreProperties>
</file>