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CORACYT\"/>
    </mc:Choice>
  </mc:AlternateContent>
  <bookViews>
    <workbookView xWindow="-120" yWindow="-120" windowWidth="29040" windowHeight="1584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<sst xmlns="http://schemas.openxmlformats.org/spreadsheetml/2006/main" count="680" uniqueCount="452">
  <si>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</si>
  <si>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</si>
  <si>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</si>
  <si>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</si>
  <si>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</si>
  <si>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</si>
  <si>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</si>
  <si>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</si>
  <si>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</si>
  <si>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</si>
  <si>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</si>
  <si>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</si>
  <si>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</si>
  <si>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</si>
  <si>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</si>
  <si>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</si>
  <si>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</si>
  <si>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</si>
  <si>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</si>
  <si>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</si>
  <si>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</si>
  <si>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</si>
  <si>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</si>
  <si>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</si>
  <si>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</si>
  <si>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</si>
  <si>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</si>
  <si>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</si>
  <si>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</si>
  <si>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</si>
  <si>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</si>
  <si>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</si>
  <si>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</si>
  <si>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</si>
  <si>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</si>
  <si>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</si>
  <si>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</si>
  <si>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</si>
  <si>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</si>
  <si>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</si>
  <si>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</si>
  <si>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</si>
  <si>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</si>
  <si>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</si>
  <si>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</si>
  <si>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</si>
  <si>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</si>
  <si>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</si>
  <si>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</si>
  <si>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</si>
  <si>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</si>
  <si>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</si>
  <si>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</si>
  <si>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</si>
  <si>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</si>
  <si>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</si>
  <si>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</si>
  <si>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</si>
  <si>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</si>
  <si>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</si>
  <si>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</si>
  <si>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</si>
  <si>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</si>
  <si>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</si>
  <si>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</si>
  <si>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</si>
  <si>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</si>
  <si>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</si>
  <si>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</si>
  <si>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</si>
  <si>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</si>
  <si>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</si>
  <si>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</si>
  <si>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</si>
  <si>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</si>
  <si>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</si>
  <si>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</si>
  <si>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</si>
  <si>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</si>
  <si>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</si>
  <si>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</si>
  <si>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</si>
  <si>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</si>
  <si>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</si>
  <si>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</si>
  <si>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</si>
  <si>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</si>
  <si>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</si>
  <si>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</si>
  <si>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</si>
  <si>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</si>
  <si>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</si>
  <si>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</si>
  <si>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</si>
  <si>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</si>
  <si>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</si>
  <si>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</si>
  <si>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</si>
  <si>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</si>
  <si>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</si>
  <si>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</si>
  <si>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</si>
  <si>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</si>
  <si>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</si>
  <si>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</si>
  <si>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</si>
  <si>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</si>
  <si>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</si>
  <si>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</si>
  <si>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</si>
  <si>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</si>
  <si>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</si>
  <si>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</si>
  <si>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</si>
  <si>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</si>
  <si>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</si>
  <si>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</si>
  <si>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</si>
  <si>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</si>
  <si>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</si>
  <si>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</si>
  <si>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</si>
  <si>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</si>
  <si>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</si>
  <si>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</si>
  <si>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</si>
  <si>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</si>
  <si>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</si>
  <si>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</si>
  <si>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</si>
  <si>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</si>
  <si>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</si>
  <si>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</si>
  <si>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</si>
  <si>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</si>
  <si>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</si>
  <si>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</si>
  <si>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</si>
  <si>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</si>
  <si>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</si>
  <si>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</si>
  <si>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</si>
  <si>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</si>
  <si>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</si>
  <si>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</si>
  <si>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</si>
  <si>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</si>
  <si>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</si>
  <si>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</si>
  <si>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</si>
  <si>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</si>
  <si>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</si>
  <si>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</si>
  <si>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</si>
  <si>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</si>
  <si>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</si>
  <si>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</si>
  <si>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</si>
  <si>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</si>
  <si>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</si>
  <si>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</si>
  <si>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</si>
  <si>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</si>
  <si>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</si>
  <si>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</si>
  <si>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</si>
  <si>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</si>
  <si>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</si>
  <si>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</si>
  <si>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</si>
  <si>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</si>
  <si>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</si>
  <si>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</si>
  <si>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</si>
  <si>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</si>
  <si>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</si>
  <si>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</si>
  <si>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</si>
  <si>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</si>
  <si>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</si>
  <si>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</si>
  <si>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</si>
  <si>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</si>
  <si>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</si>
  <si>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</si>
  <si>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</si>
  <si>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</si>
  <si>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</si>
  <si>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</si>
  <si>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</si>
  <si>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</si>
  <si>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</si>
  <si>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</si>
  <si>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</si>
  <si>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</si>
  <si>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</si>
  <si>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</si>
  <si>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</si>
  <si>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</si>
  <si>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</si>
  <si>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</si>
  <si>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</si>
  <si>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</si>
  <si>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</si>
  <si>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</si>
  <si>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</si>
  <si>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</si>
  <si>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</si>
  <si>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</si>
  <si>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</si>
  <si>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</si>
  <si>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</si>
  <si>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</si>
  <si>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</si>
  <si>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</si>
  <si>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</si>
  <si>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</si>
  <si>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</si>
  <si>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</si>
  <si>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</si>
  <si>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</si>
  <si>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</si>
  <si>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</si>
  <si>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</si>
  <si>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</si>
  <si>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</si>
  <si>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</si>
  <si>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</si>
  <si>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</si>
  <si>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</si>
  <si>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</si>
  <si>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</si>
  <si>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</si>
  <si>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</si>
  <si>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</si>
  <si>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</si>
  <si>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</si>
  <si>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</si>
  <si>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</si>
  <si>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</si>
  <si>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</si>
  <si>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</si>
  <si>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</si>
  <si>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</si>
  <si>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</si>
  <si>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</si>
  <si>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</si>
  <si>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</si>
  <si>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</si>
  <si>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</si>
  <si>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</si>
  <si>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</si>
  <si>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</si>
  <si>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</si>
  <si>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</si>
  <si>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</si>
  <si>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</si>
  <si>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</si>
  <si>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</si>
  <si>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</si>
  <si>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</si>
  <si>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</si>
  <si>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</si>
  <si>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</si>
  <si>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</si>
  <si>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</si>
  <si>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</si>
  <si>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</si>
  <si>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</si>
  <si>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</si>
  <si>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</si>
  <si>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</si>
  <si>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</si>
  <si>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</si>
  <si>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</si>
  <si>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</si>
  <si>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</si>
  <si>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</si>
  <si>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</si>
  <si>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</si>
  <si>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</si>
  <si>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</si>
  <si>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</si>
  <si>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</si>
  <si>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</si>
  <si>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</si>
  <si>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</si>
  <si>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</si>
  <si>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</si>
  <si>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</si>
  <si>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</si>
  <si>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</si>
  <si>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</si>
  <si>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</si>
  <si>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</si>
  <si>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</si>
  <si>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</si>
  <si>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</si>
  <si>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</si>
  <si>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</si>
  <si>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</si>
  <si>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</si>
  <si>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</si>
  <si>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</si>
  <si>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</si>
  <si>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</si>
  <si>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</si>
  <si>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</si>
  <si>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</si>
  <si>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</si>
  <si>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</si>
  <si>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</si>
  <si>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</si>
  <si>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</si>
  <si>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</si>
  <si>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</si>
  <si>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</si>
  <si>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</si>
  <si>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</si>
  <si>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</si>
  <si>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</si>
  <si>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</si>
  <si>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</si>
  <si>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</si>
  <si>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</si>
  <si>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</si>
  <si>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</si>
  <si>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</si>
  <si>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</si>
  <si>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</si>
  <si>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</si>
  <si>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</si>
  <si>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</si>
  <si>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</si>
  <si>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</si>
  <si>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</si>
  <si>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</si>
  <si>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</si>
  <si>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</si>
  <si>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</si>
  <si>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</si>
  <si>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</si>
  <si>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</si>
  <si>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</si>
  <si>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</si>
  <si>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</si>
  <si>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</si>
  <si>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</si>
  <si>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</si>
  <si>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</si>
  <si>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</si>
  <si>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</si>
  <si>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</si>
  <si>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</si>
  <si>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</si>
  <si>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</si>
  <si>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</si>
  <si>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</si>
  <si>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</si>
  <si>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</si>
  <si>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</si>
  <si>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</si>
  <si>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</si>
  <si>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</si>
  <si>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</si>
  <si>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</si>
  <si>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</si>
  <si>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</si>
  <si>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</si>
  <si>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</si>
  <si>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</si>
  <si>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</si>
  <si>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</si>
  <si>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</si>
  <si>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</si>
  <si>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</si>
  <si>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</si>
  <si>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</si>
  <si>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</si>
  <si>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</si>
  <si>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</si>
  <si>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</si>
  <si>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</si>
  <si>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</si>
  <si>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</si>
  <si>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</si>
  <si>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</si>
  <si>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</si>
  <si>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</si>
  <si>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</si>
  <si>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</si>
  <si>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</si>
  <si>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</si>
  <si>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</si>
  <si>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</si>
  <si>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</si>
  <si>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</si>
  <si>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</si>
  <si>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</si>
  <si>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</si>
  <si>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</si>
  <si>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</si>
  <si>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</si>
  <si>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</si>
  <si>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</si>
  <si>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</si>
  <si>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</si>
  <si>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</si>
  <si>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</si>
  <si>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</si>
  <si>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</si>
  <si>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</si>
  <si>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</si>
  <si>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</si>
  <si>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</si>
  <si>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</si>
  <si>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</si>
  <si>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</si>
  <si>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</si>
  <si>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</si>
  <si>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</si>
  <si>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</si>
  <si>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</si>
  <si>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</si>
  <si>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</si>
  <si>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</si>
  <si>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</si>
  <si>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</si>
  <si>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</si>
  <si>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</si>
  <si>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</si>
  <si>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</si>
  <si>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</si>
  <si>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</si>
  <si>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</si>
  <si>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</si>
  <si>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</si>
  <si>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</si>
  <si>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</si>
  <si>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</si>
  <si>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</si>
  <si>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</si>
  <si>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</si>
  <si>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</si>
  <si>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</si>
  <si>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</si>
  <si>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</si>
  <si>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Del 31 de Marzo de 2020 Al 31 de Diciembre de 2019</t>
  </si>
  <si>
    <t>31 de diciembre de 2019</t>
  </si>
  <si>
    <t>Del 1 de Enero al 31 de Marzo de 2020</t>
  </si>
  <si>
    <t>Del 1 de Enero Al 31 de Marzo de 2020</t>
  </si>
  <si>
    <t>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</si>
</sst>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40" zoomScaleNormal="140" workbookViewId="0">
      <selection activeCell="C7" sqref="C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447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2020</v>
      </c>
      <c r="C5" s="155" t="s">
        <v>448</v>
      </c>
      <c r="D5" s="115" t="s">
        <v>2</v>
      </c>
      <c r="E5" s="114">
        <v>2020</v>
      </c>
      <c r="F5" s="155" t="s">
        <v>448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542177</v>
      </c>
      <c r="C8" s="119">
        <f>SUM(C9:C15)</f>
        <v>582660</v>
      </c>
      <c r="D8" s="118" t="s">
        <v>8</v>
      </c>
      <c r="E8" s="119">
        <f>SUM(E9:E17)</f>
        <v>27061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5000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537177</v>
      </c>
      <c r="C10" s="121">
        <v>582660</v>
      </c>
      <c r="D10" s="123" t="s">
        <v>402</v>
      </c>
      <c r="E10" s="121">
        <v>26285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68785</v>
      </c>
      <c r="C16" s="119">
        <f>SUM(C17:C23)</f>
        <v>197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68785</v>
      </c>
      <c r="C19" s="121">
        <v>197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610962</v>
      </c>
      <c r="C46" s="56">
        <f>C40+C37+C36+C30+C24+C16+C8</f>
        <v>582857</v>
      </c>
      <c r="D46" s="118" t="s">
        <v>23</v>
      </c>
      <c r="E46" s="56">
        <f>E41+E37+E30+E26+E25+E22+E18+E8</f>
        <v>27061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57819347</v>
      </c>
      <c r="C54" s="121">
        <v>57819347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27061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38478021</v>
      </c>
      <c r="C61" s="56">
        <f>SUM(C51:C59)</f>
        <v>38478021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39088983</v>
      </c>
      <c r="C63" s="56">
        <f>C61+C46</f>
        <v>39060878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39061922</v>
      </c>
      <c r="F69" s="138">
        <f>SUM(F70:F74)</f>
        <v>39038817</v>
      </c>
    </row>
    <row r="70" spans="1:6" x14ac:dyDescent="0.25">
      <c r="A70" s="122"/>
      <c r="B70" s="121"/>
      <c r="C70" s="121"/>
      <c r="D70" s="123" t="s">
        <v>51</v>
      </c>
      <c r="E70" s="121">
        <v>23105</v>
      </c>
      <c r="F70" s="121">
        <v>674761</v>
      </c>
    </row>
    <row r="71" spans="1:6" x14ac:dyDescent="0.25">
      <c r="A71" s="122"/>
      <c r="B71" s="121"/>
      <c r="C71" s="121"/>
      <c r="D71" s="123" t="s">
        <v>52</v>
      </c>
      <c r="E71" s="121">
        <v>39038817</v>
      </c>
      <c r="F71" s="121">
        <v>38364056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39061922</v>
      </c>
      <c r="F80" s="157">
        <f>F76+F69+F64</f>
        <v>39038817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39088983</v>
      </c>
      <c r="F82" s="56">
        <f>F80+F60</f>
        <v>39060878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>
      <selection activeCell="G18" sqref="G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3" t="s">
        <v>430</v>
      </c>
      <c r="B1" s="194"/>
      <c r="C1" s="194"/>
      <c r="D1" s="194"/>
      <c r="E1" s="194"/>
      <c r="F1" s="194"/>
      <c r="G1" s="194"/>
      <c r="H1" s="194"/>
      <c r="I1" s="195"/>
    </row>
    <row r="2" spans="1:9" ht="15.75" thickBot="1" x14ac:dyDescent="0.3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15.75" thickBot="1" x14ac:dyDescent="0.3">
      <c r="A3" s="196" t="s">
        <v>449</v>
      </c>
      <c r="B3" s="197"/>
      <c r="C3" s="197"/>
      <c r="D3" s="197"/>
      <c r="E3" s="197"/>
      <c r="F3" s="197"/>
      <c r="G3" s="197"/>
      <c r="H3" s="197"/>
      <c r="I3" s="198"/>
    </row>
    <row r="4" spans="1:9" ht="15.75" thickBot="1" x14ac:dyDescent="0.3">
      <c r="A4" s="196" t="s">
        <v>1</v>
      </c>
      <c r="B4" s="197"/>
      <c r="C4" s="197"/>
      <c r="D4" s="197"/>
      <c r="E4" s="197"/>
      <c r="F4" s="197"/>
      <c r="G4" s="197"/>
      <c r="H4" s="197"/>
      <c r="I4" s="198"/>
    </row>
    <row r="5" spans="1:9" ht="24" customHeight="1" x14ac:dyDescent="0.25">
      <c r="A5" s="199" t="s">
        <v>62</v>
      </c>
      <c r="B5" s="200"/>
      <c r="C5" s="4" t="s">
        <v>63</v>
      </c>
      <c r="D5" s="179" t="s">
        <v>64</v>
      </c>
      <c r="E5" s="179" t="s">
        <v>65</v>
      </c>
      <c r="F5" s="179" t="s">
        <v>66</v>
      </c>
      <c r="G5" s="4" t="s">
        <v>67</v>
      </c>
      <c r="H5" s="179" t="s">
        <v>69</v>
      </c>
      <c r="I5" s="179" t="s">
        <v>70</v>
      </c>
    </row>
    <row r="6" spans="1:9" ht="25.5" thickBot="1" x14ac:dyDescent="0.3">
      <c r="A6" s="201"/>
      <c r="B6" s="202"/>
      <c r="C6" s="5" t="s">
        <v>451</v>
      </c>
      <c r="D6" s="181"/>
      <c r="E6" s="181"/>
      <c r="F6" s="181"/>
      <c r="G6" s="5" t="s">
        <v>68</v>
      </c>
      <c r="H6" s="181"/>
      <c r="I6" s="181"/>
    </row>
    <row r="7" spans="1:9" ht="10.5" customHeight="1" x14ac:dyDescent="0.25">
      <c r="A7" s="191"/>
      <c r="B7" s="192"/>
      <c r="C7" s="56"/>
      <c r="D7" s="56"/>
      <c r="E7" s="56"/>
      <c r="F7" s="56"/>
      <c r="G7" s="56"/>
      <c r="H7" s="56"/>
      <c r="I7" s="56"/>
    </row>
    <row r="8" spans="1:9" x14ac:dyDescent="0.25">
      <c r="A8" s="173" t="s">
        <v>71</v>
      </c>
      <c r="B8" s="174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3" t="s">
        <v>72</v>
      </c>
      <c r="B9" s="174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3" t="s">
        <v>76</v>
      </c>
      <c r="B13" s="174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3" t="s">
        <v>80</v>
      </c>
      <c r="B17" s="174"/>
      <c r="C17" s="56">
        <v>22061</v>
      </c>
      <c r="D17" s="88">
        <v>6139656</v>
      </c>
      <c r="E17" s="88">
        <v>6144656</v>
      </c>
      <c r="F17" s="88">
        <v>0</v>
      </c>
      <c r="G17" s="57">
        <v>27061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3" t="s">
        <v>81</v>
      </c>
      <c r="B19" s="174"/>
      <c r="C19" s="56">
        <f>C8+C17</f>
        <v>22061</v>
      </c>
      <c r="D19" s="56">
        <f t="shared" ref="D19:I19" si="4">D8+D17</f>
        <v>6139656</v>
      </c>
      <c r="E19" s="56">
        <f t="shared" si="4"/>
        <v>6144656</v>
      </c>
      <c r="F19" s="56">
        <f t="shared" si="4"/>
        <v>0</v>
      </c>
      <c r="G19" s="56">
        <f t="shared" si="4"/>
        <v>27061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3"/>
      <c r="B20" s="174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3" t="s">
        <v>82</v>
      </c>
      <c r="B21" s="174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5" t="s">
        <v>83</v>
      </c>
      <c r="B22" s="176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5" t="s">
        <v>84</v>
      </c>
      <c r="B23" s="176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5" t="s">
        <v>85</v>
      </c>
      <c r="B24" s="176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9"/>
      <c r="B25" s="190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3" t="s">
        <v>86</v>
      </c>
      <c r="B26" s="174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5" t="s">
        <v>87</v>
      </c>
      <c r="B27" s="176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5" t="s">
        <v>88</v>
      </c>
      <c r="B28" s="176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5" t="s">
        <v>89</v>
      </c>
      <c r="B29" s="176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77"/>
      <c r="B30" s="17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2" t="s">
        <v>90</v>
      </c>
      <c r="B34" s="183"/>
      <c r="C34" s="8" t="s">
        <v>91</v>
      </c>
      <c r="D34" s="8" t="s">
        <v>93</v>
      </c>
      <c r="E34" s="8" t="s">
        <v>96</v>
      </c>
      <c r="F34" s="179" t="s">
        <v>98</v>
      </c>
      <c r="G34" s="8" t="s">
        <v>99</v>
      </c>
    </row>
    <row r="35" spans="1:9" x14ac:dyDescent="0.25">
      <c r="A35" s="184"/>
      <c r="B35" s="185"/>
      <c r="C35" s="4" t="s">
        <v>92</v>
      </c>
      <c r="D35" s="4" t="s">
        <v>94</v>
      </c>
      <c r="E35" s="4" t="s">
        <v>97</v>
      </c>
      <c r="F35" s="180"/>
      <c r="G35" s="4" t="s">
        <v>100</v>
      </c>
    </row>
    <row r="36" spans="1:9" ht="15.75" thickBot="1" x14ac:dyDescent="0.3">
      <c r="A36" s="184"/>
      <c r="B36" s="185"/>
      <c r="C36" s="9"/>
      <c r="D36" s="5" t="s">
        <v>95</v>
      </c>
      <c r="E36" s="9"/>
      <c r="F36" s="181"/>
      <c r="G36" s="9"/>
    </row>
    <row r="37" spans="1:9" x14ac:dyDescent="0.25">
      <c r="A37" s="186" t="s">
        <v>101</v>
      </c>
      <c r="B37" s="187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88" t="s">
        <v>442</v>
      </c>
      <c r="B43" s="188"/>
      <c r="C43" s="188"/>
      <c r="D43" s="188"/>
      <c r="E43" s="110"/>
      <c r="F43" s="110"/>
      <c r="G43" s="188" t="s">
        <v>446</v>
      </c>
      <c r="H43" s="188"/>
      <c r="I43" s="188"/>
    </row>
    <row r="44" spans="1:9" ht="27" customHeight="1" x14ac:dyDescent="0.25">
      <c r="A44" s="171" t="s">
        <v>444</v>
      </c>
      <c r="B44" s="171"/>
      <c r="C44" s="171"/>
      <c r="D44" s="171"/>
      <c r="E44" s="110"/>
      <c r="F44" s="110"/>
      <c r="G44" s="172" t="s">
        <v>445</v>
      </c>
      <c r="H44" s="172"/>
      <c r="I44" s="172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L6" sqref="L6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449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88" t="s">
        <v>442</v>
      </c>
      <c r="B23" s="188"/>
      <c r="C23" s="188"/>
      <c r="D23" s="188"/>
      <c r="E23" s="110"/>
      <c r="F23" s="110"/>
      <c r="G23" s="110"/>
      <c r="H23" s="188" t="s">
        <v>446</v>
      </c>
      <c r="I23" s="188"/>
      <c r="J23" s="188"/>
      <c r="K23" s="188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130" zoomScaleNormal="130" workbookViewId="0">
      <selection activeCell="C9" sqref="C9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5"/>
    </row>
    <row r="2" spans="1:5" ht="10.5" customHeight="1" x14ac:dyDescent="0.25">
      <c r="A2" s="224" t="s">
        <v>128</v>
      </c>
      <c r="B2" s="225"/>
      <c r="C2" s="225"/>
      <c r="D2" s="225"/>
      <c r="E2" s="225"/>
    </row>
    <row r="3" spans="1:5" ht="11.25" customHeight="1" x14ac:dyDescent="0.25">
      <c r="A3" s="224" t="s">
        <v>449</v>
      </c>
      <c r="B3" s="225"/>
      <c r="C3" s="225"/>
      <c r="D3" s="225"/>
      <c r="E3" s="225"/>
    </row>
    <row r="4" spans="1:5" ht="9.75" customHeight="1" thickBot="1" x14ac:dyDescent="0.3">
      <c r="A4" s="226" t="s">
        <v>1</v>
      </c>
      <c r="B4" s="227"/>
      <c r="C4" s="227"/>
      <c r="D4" s="227"/>
      <c r="E4" s="227"/>
    </row>
    <row r="5" spans="1:5" ht="11.25" customHeight="1" x14ac:dyDescent="0.25">
      <c r="A5" s="210" t="s">
        <v>2</v>
      </c>
      <c r="B5" s="211"/>
      <c r="C5" s="20" t="s">
        <v>129</v>
      </c>
      <c r="D5" s="229" t="s">
        <v>131</v>
      </c>
      <c r="E5" s="20" t="s">
        <v>132</v>
      </c>
    </row>
    <row r="6" spans="1:5" ht="12" customHeight="1" thickBot="1" x14ac:dyDescent="0.3">
      <c r="A6" s="212"/>
      <c r="B6" s="213"/>
      <c r="C6" s="11" t="s">
        <v>130</v>
      </c>
      <c r="D6" s="230"/>
      <c r="E6" s="11" t="s">
        <v>133</v>
      </c>
    </row>
    <row r="7" spans="1:5" ht="17.25" customHeight="1" x14ac:dyDescent="0.25">
      <c r="A7" s="228" t="s">
        <v>134</v>
      </c>
      <c r="B7" s="223"/>
      <c r="C7" s="103">
        <f>SUM(C8:C10)</f>
        <v>29369792</v>
      </c>
      <c r="D7" s="103">
        <f t="shared" ref="D7:E7" si="0">SUM(D8:D10)</f>
        <v>6159580</v>
      </c>
      <c r="E7" s="103">
        <f t="shared" si="0"/>
        <v>6157970</v>
      </c>
    </row>
    <row r="8" spans="1:5" ht="12" customHeight="1" x14ac:dyDescent="0.25">
      <c r="A8" s="21"/>
      <c r="B8" s="23" t="s">
        <v>135</v>
      </c>
      <c r="C8" s="104">
        <v>29369792</v>
      </c>
      <c r="D8" s="104">
        <v>6159580</v>
      </c>
      <c r="E8" s="104">
        <v>6157970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2" t="s">
        <v>138</v>
      </c>
      <c r="B12" s="223"/>
      <c r="C12" s="99">
        <f>SUM(C13:C14)</f>
        <v>29369792</v>
      </c>
      <c r="D12" s="99">
        <f t="shared" ref="D12:E12" si="1">SUM(D13:D14)</f>
        <v>6136475</v>
      </c>
      <c r="E12" s="99">
        <f t="shared" si="1"/>
        <v>6136475</v>
      </c>
    </row>
    <row r="13" spans="1:5" ht="11.25" customHeight="1" x14ac:dyDescent="0.25">
      <c r="A13" s="21"/>
      <c r="B13" s="23" t="s">
        <v>139</v>
      </c>
      <c r="C13" s="98">
        <v>29369792</v>
      </c>
      <c r="D13" s="98">
        <v>6136475</v>
      </c>
      <c r="E13" s="98">
        <v>6136475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2" t="s">
        <v>141</v>
      </c>
      <c r="B16" s="223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2" t="s">
        <v>144</v>
      </c>
      <c r="B20" s="223"/>
      <c r="C20" s="103">
        <f>C7-C12+C16</f>
        <v>0</v>
      </c>
      <c r="D20" s="103">
        <f t="shared" ref="D20:E20" si="2">D7-D12+D16</f>
        <v>23105</v>
      </c>
      <c r="E20" s="103">
        <f t="shared" si="2"/>
        <v>21495</v>
      </c>
    </row>
    <row r="21" spans="1:5" ht="11.25" customHeight="1" x14ac:dyDescent="0.25">
      <c r="A21" s="222" t="s">
        <v>145</v>
      </c>
      <c r="B21" s="223"/>
      <c r="C21" s="103">
        <f>C20-C10</f>
        <v>0</v>
      </c>
      <c r="D21" s="103">
        <f t="shared" ref="D21:E21" si="3">D20-D10</f>
        <v>23105</v>
      </c>
      <c r="E21" s="103">
        <f t="shared" si="3"/>
        <v>21495</v>
      </c>
    </row>
    <row r="22" spans="1:5" x14ac:dyDescent="0.25">
      <c r="A22" s="222" t="s">
        <v>146</v>
      </c>
      <c r="B22" s="223"/>
      <c r="C22" s="103">
        <f>C21-C16</f>
        <v>0</v>
      </c>
      <c r="D22" s="103">
        <f t="shared" ref="D22:E22" si="4">D21-D16</f>
        <v>23105</v>
      </c>
      <c r="E22" s="103">
        <f t="shared" si="4"/>
        <v>21495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2" t="s">
        <v>150</v>
      </c>
      <c r="B27" s="223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2" t="s">
        <v>153</v>
      </c>
      <c r="B31" s="223"/>
      <c r="C31" s="99">
        <f>C22+C27</f>
        <v>0</v>
      </c>
      <c r="D31" s="99">
        <f t="shared" ref="D31:E31" si="6">D22+D27</f>
        <v>23105</v>
      </c>
      <c r="E31" s="99">
        <f t="shared" si="6"/>
        <v>21495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0" t="s">
        <v>147</v>
      </c>
      <c r="B34" s="21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12"/>
      <c r="B35" s="21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0" t="s">
        <v>155</v>
      </c>
      <c r="B37" s="221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0" t="s">
        <v>158</v>
      </c>
      <c r="B40" s="221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0" t="s">
        <v>161</v>
      </c>
      <c r="B44" s="221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0" t="s">
        <v>147</v>
      </c>
      <c r="B47" s="21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12"/>
      <c r="B48" s="213"/>
      <c r="C48" s="94" t="s">
        <v>148</v>
      </c>
      <c r="D48" s="215"/>
      <c r="E48" s="94" t="s">
        <v>149</v>
      </c>
    </row>
    <row r="49" spans="1:5" ht="6" customHeight="1" x14ac:dyDescent="0.25">
      <c r="A49" s="216"/>
      <c r="B49" s="217"/>
      <c r="C49" s="95"/>
      <c r="D49" s="95"/>
      <c r="E49" s="95"/>
    </row>
    <row r="50" spans="1:5" ht="10.5" customHeight="1" x14ac:dyDescent="0.25">
      <c r="A50" s="218" t="s">
        <v>162</v>
      </c>
      <c r="B50" s="219"/>
      <c r="C50" s="106">
        <v>29369792</v>
      </c>
      <c r="D50" s="106">
        <v>6159580</v>
      </c>
      <c r="E50" s="106">
        <v>6157970</v>
      </c>
    </row>
    <row r="51" spans="1:5" ht="13.5" customHeight="1" x14ac:dyDescent="0.25">
      <c r="A51" s="218" t="s">
        <v>163</v>
      </c>
      <c r="B51" s="219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8" t="s">
        <v>139</v>
      </c>
      <c r="B55" s="219"/>
      <c r="C55" s="106">
        <v>29369792</v>
      </c>
      <c r="D55" s="106">
        <v>6136475</v>
      </c>
      <c r="E55" s="106">
        <v>6136475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8" t="s">
        <v>142</v>
      </c>
      <c r="B57" s="219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0" t="s">
        <v>164</v>
      </c>
      <c r="B59" s="221"/>
      <c r="C59" s="105">
        <f>C50+C51-C55+C57</f>
        <v>0</v>
      </c>
      <c r="D59" s="105">
        <f t="shared" ref="D59:E59" si="11">D50+D51-D55+D57</f>
        <v>23105</v>
      </c>
      <c r="E59" s="105">
        <f t="shared" si="11"/>
        <v>21495</v>
      </c>
    </row>
    <row r="60" spans="1:5" ht="13.5" customHeight="1" x14ac:dyDescent="0.25">
      <c r="A60" s="222" t="s">
        <v>165</v>
      </c>
      <c r="B60" s="223"/>
      <c r="C60" s="105">
        <f>C59-C51</f>
        <v>0</v>
      </c>
      <c r="D60" s="105">
        <f t="shared" ref="D60:E60" si="12">D59-D51</f>
        <v>23105</v>
      </c>
      <c r="E60" s="105">
        <f t="shared" si="12"/>
        <v>21495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0" t="s">
        <v>147</v>
      </c>
      <c r="B63" s="21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12"/>
      <c r="B64" s="213"/>
      <c r="C64" s="215"/>
      <c r="D64" s="215"/>
      <c r="E64" s="94" t="s">
        <v>149</v>
      </c>
    </row>
    <row r="65" spans="1:6" ht="7.5" customHeight="1" x14ac:dyDescent="0.25">
      <c r="A65" s="216"/>
      <c r="B65" s="217"/>
      <c r="C65" s="95"/>
      <c r="D65" s="95"/>
      <c r="E65" s="95"/>
    </row>
    <row r="66" spans="1:6" ht="9" customHeight="1" x14ac:dyDescent="0.25">
      <c r="A66" s="218" t="s">
        <v>136</v>
      </c>
      <c r="B66" s="219"/>
      <c r="C66" s="106">
        <v>0</v>
      </c>
      <c r="D66" s="106">
        <v>0</v>
      </c>
      <c r="E66" s="106">
        <v>0</v>
      </c>
    </row>
    <row r="67" spans="1:6" ht="12" customHeight="1" x14ac:dyDescent="0.25">
      <c r="A67" s="218" t="s">
        <v>166</v>
      </c>
      <c r="B67" s="219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8" t="s">
        <v>167</v>
      </c>
      <c r="B71" s="219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8" t="s">
        <v>143</v>
      </c>
      <c r="B73" s="219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0" t="s">
        <v>168</v>
      </c>
      <c r="B75" s="221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2" t="s">
        <v>169</v>
      </c>
      <c r="B76" s="223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188" t="s">
        <v>446</v>
      </c>
      <c r="D80" s="188"/>
      <c r="E80" s="188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49" t="s">
        <v>440</v>
      </c>
      <c r="B1" s="250"/>
      <c r="C1" s="250"/>
      <c r="D1" s="250"/>
      <c r="E1" s="250"/>
      <c r="F1" s="250"/>
      <c r="G1" s="250"/>
      <c r="H1" s="250"/>
      <c r="I1" s="251"/>
    </row>
    <row r="2" spans="1:9" ht="12" customHeight="1" x14ac:dyDescent="0.25">
      <c r="A2" s="224" t="s">
        <v>170</v>
      </c>
      <c r="B2" s="225"/>
      <c r="C2" s="225"/>
      <c r="D2" s="225"/>
      <c r="E2" s="225"/>
      <c r="F2" s="225"/>
      <c r="G2" s="225"/>
      <c r="H2" s="225"/>
      <c r="I2" s="252"/>
    </row>
    <row r="3" spans="1:9" ht="12" customHeight="1" x14ac:dyDescent="0.25">
      <c r="A3" s="224" t="s">
        <v>449</v>
      </c>
      <c r="B3" s="225"/>
      <c r="C3" s="225"/>
      <c r="D3" s="225"/>
      <c r="E3" s="225"/>
      <c r="F3" s="225"/>
      <c r="G3" s="225"/>
      <c r="H3" s="225"/>
      <c r="I3" s="252"/>
    </row>
    <row r="4" spans="1:9" ht="12" customHeight="1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53"/>
    </row>
    <row r="5" spans="1:9" ht="12" customHeight="1" thickBot="1" x14ac:dyDescent="0.3">
      <c r="A5" s="249"/>
      <c r="B5" s="250"/>
      <c r="C5" s="251"/>
      <c r="D5" s="203" t="s">
        <v>171</v>
      </c>
      <c r="E5" s="204"/>
      <c r="F5" s="204"/>
      <c r="G5" s="204"/>
      <c r="H5" s="205"/>
      <c r="I5" s="244" t="s">
        <v>172</v>
      </c>
    </row>
    <row r="6" spans="1:9" ht="10.5" customHeight="1" x14ac:dyDescent="0.25">
      <c r="A6" s="224" t="s">
        <v>147</v>
      </c>
      <c r="B6" s="225"/>
      <c r="C6" s="252"/>
      <c r="D6" s="244" t="s">
        <v>174</v>
      </c>
      <c r="E6" s="244" t="s">
        <v>175</v>
      </c>
      <c r="F6" s="244" t="s">
        <v>176</v>
      </c>
      <c r="G6" s="244" t="s">
        <v>131</v>
      </c>
      <c r="H6" s="244" t="s">
        <v>177</v>
      </c>
      <c r="I6" s="254"/>
    </row>
    <row r="7" spans="1:9" ht="11.25" customHeight="1" thickBot="1" x14ac:dyDescent="0.3">
      <c r="A7" s="226" t="s">
        <v>173</v>
      </c>
      <c r="B7" s="227"/>
      <c r="C7" s="253"/>
      <c r="D7" s="245"/>
      <c r="E7" s="245"/>
      <c r="F7" s="245"/>
      <c r="G7" s="245"/>
      <c r="H7" s="245"/>
      <c r="I7" s="245"/>
    </row>
    <row r="8" spans="1:9" ht="8.25" customHeight="1" x14ac:dyDescent="0.25">
      <c r="A8" s="246"/>
      <c r="B8" s="247"/>
      <c r="C8" s="248"/>
      <c r="D8" s="34"/>
      <c r="E8" s="34"/>
      <c r="F8" s="34"/>
      <c r="G8" s="34"/>
      <c r="H8" s="34"/>
      <c r="I8" s="34"/>
    </row>
    <row r="9" spans="1:9" ht="12.75" customHeight="1" x14ac:dyDescent="0.25">
      <c r="A9" s="220" t="s">
        <v>178</v>
      </c>
      <c r="B9" s="233"/>
      <c r="C9" s="221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35" t="s">
        <v>179</v>
      </c>
      <c r="C10" s="23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35" t="s">
        <v>180</v>
      </c>
      <c r="C11" s="23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35" t="s">
        <v>181</v>
      </c>
      <c r="C12" s="23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35" t="s">
        <v>182</v>
      </c>
      <c r="C13" s="23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35" t="s">
        <v>183</v>
      </c>
      <c r="C14" s="236"/>
      <c r="D14" s="68">
        <v>0</v>
      </c>
      <c r="E14" s="68">
        <v>0</v>
      </c>
      <c r="F14" s="68">
        <v>0</v>
      </c>
      <c r="G14" s="68">
        <v>11</v>
      </c>
      <c r="H14" s="68">
        <v>11</v>
      </c>
      <c r="I14" s="68">
        <v>11</v>
      </c>
    </row>
    <row r="15" spans="1:9" ht="12.75" customHeight="1" x14ac:dyDescent="0.25">
      <c r="A15" s="35"/>
      <c r="B15" s="235" t="s">
        <v>184</v>
      </c>
      <c r="C15" s="236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35" t="s">
        <v>185</v>
      </c>
      <c r="C16" s="236"/>
      <c r="D16" s="68">
        <v>0</v>
      </c>
      <c r="E16" s="68">
        <v>189630</v>
      </c>
      <c r="F16" s="68">
        <v>189630</v>
      </c>
      <c r="G16" s="68">
        <v>142800</v>
      </c>
      <c r="H16" s="68">
        <v>141190</v>
      </c>
      <c r="I16" s="68">
        <v>141190</v>
      </c>
    </row>
    <row r="17" spans="1:9" ht="12" customHeight="1" x14ac:dyDescent="0.25">
      <c r="A17" s="27"/>
      <c r="B17" s="235" t="s">
        <v>186</v>
      </c>
      <c r="C17" s="23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35" t="s">
        <v>187</v>
      </c>
      <c r="C18" s="236"/>
      <c r="D18" s="69">
        <f>SUM(D19:D29)</f>
        <v>29369792</v>
      </c>
      <c r="E18" s="69">
        <f t="shared" ref="E18:I18" si="0">SUM(E19:E29)</f>
        <v>0</v>
      </c>
      <c r="F18" s="69">
        <f t="shared" si="0"/>
        <v>29369792</v>
      </c>
      <c r="G18" s="69">
        <f t="shared" si="0"/>
        <v>6016769</v>
      </c>
      <c r="H18" s="69">
        <f t="shared" si="0"/>
        <v>6016769</v>
      </c>
      <c r="I18" s="69">
        <f t="shared" si="0"/>
        <v>23353023</v>
      </c>
    </row>
    <row r="19" spans="1:9" ht="12.75" customHeight="1" x14ac:dyDescent="0.25">
      <c r="A19" s="35"/>
      <c r="B19" s="36"/>
      <c r="C19" s="38" t="s">
        <v>188</v>
      </c>
      <c r="D19" s="68">
        <v>29369792</v>
      </c>
      <c r="E19" s="68">
        <v>0</v>
      </c>
      <c r="F19" s="68">
        <v>29369792</v>
      </c>
      <c r="G19" s="68">
        <v>6016769</v>
      </c>
      <c r="H19" s="68">
        <v>6016769</v>
      </c>
      <c r="I19" s="68">
        <v>23353023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35" t="s">
        <v>199</v>
      </c>
      <c r="C30" s="23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35" t="s">
        <v>205</v>
      </c>
      <c r="C36" s="236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35" t="s">
        <v>206</v>
      </c>
      <c r="C37" s="23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35" t="s">
        <v>208</v>
      </c>
      <c r="C39" s="23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0" t="s">
        <v>211</v>
      </c>
      <c r="B43" s="233"/>
      <c r="C43" s="234"/>
      <c r="D43" s="243">
        <f>D10+D11+D12+D13+D14+D15+D16+D17+D18+D30+D36+D37+D39</f>
        <v>29369792</v>
      </c>
      <c r="E43" s="243">
        <f t="shared" ref="E43:I43" si="3">E10+E11+E12+E13+E14+E15+E16+E17+E18+E30+E36+E37+E39</f>
        <v>189630</v>
      </c>
      <c r="F43" s="243">
        <f t="shared" si="3"/>
        <v>29559422</v>
      </c>
      <c r="G43" s="243">
        <f t="shared" si="3"/>
        <v>6159580</v>
      </c>
      <c r="H43" s="243">
        <f t="shared" si="3"/>
        <v>6157970</v>
      </c>
      <c r="I43" s="243">
        <f t="shared" si="3"/>
        <v>23494224</v>
      </c>
    </row>
    <row r="44" spans="1:9" x14ac:dyDescent="0.25">
      <c r="A44" s="220" t="s">
        <v>212</v>
      </c>
      <c r="B44" s="233"/>
      <c r="C44" s="234"/>
      <c r="D44" s="243"/>
      <c r="E44" s="243"/>
      <c r="F44" s="243"/>
      <c r="G44" s="243"/>
      <c r="H44" s="243"/>
      <c r="I44" s="243"/>
    </row>
    <row r="45" spans="1:9" x14ac:dyDescent="0.25">
      <c r="A45" s="220" t="s">
        <v>213</v>
      </c>
      <c r="B45" s="233"/>
      <c r="C45" s="234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0" t="s">
        <v>214</v>
      </c>
      <c r="B47" s="233"/>
      <c r="C47" s="234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35" t="s">
        <v>215</v>
      </c>
      <c r="C48" s="236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35" t="s">
        <v>224</v>
      </c>
      <c r="C57" s="236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35" t="s">
        <v>229</v>
      </c>
      <c r="C62" s="236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35" t="s">
        <v>232</v>
      </c>
      <c r="C65" s="23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35" t="s">
        <v>233</v>
      </c>
      <c r="C66" s="23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37"/>
      <c r="C67" s="238"/>
      <c r="D67" s="65"/>
      <c r="E67" s="65"/>
      <c r="F67" s="65"/>
      <c r="G67" s="65"/>
      <c r="H67" s="65"/>
      <c r="I67" s="65"/>
    </row>
    <row r="68" spans="1:9" x14ac:dyDescent="0.25">
      <c r="A68" s="220" t="s">
        <v>234</v>
      </c>
      <c r="B68" s="233"/>
      <c r="C68" s="234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37"/>
      <c r="C69" s="238"/>
      <c r="D69" s="65"/>
      <c r="E69" s="65"/>
      <c r="F69" s="65"/>
      <c r="G69" s="65"/>
      <c r="H69" s="65"/>
      <c r="I69" s="65"/>
    </row>
    <row r="70" spans="1:9" x14ac:dyDescent="0.25">
      <c r="A70" s="220" t="s">
        <v>235</v>
      </c>
      <c r="B70" s="233"/>
      <c r="C70" s="234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35" t="s">
        <v>236</v>
      </c>
      <c r="C71" s="23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37"/>
      <c r="C72" s="238"/>
      <c r="D72" s="65"/>
      <c r="E72" s="65"/>
      <c r="F72" s="65"/>
      <c r="G72" s="65"/>
      <c r="H72" s="65"/>
      <c r="I72" s="65"/>
    </row>
    <row r="73" spans="1:9" ht="12.75" customHeight="1" x14ac:dyDescent="0.25">
      <c r="A73" s="220" t="s">
        <v>237</v>
      </c>
      <c r="B73" s="233"/>
      <c r="C73" s="234"/>
      <c r="D73" s="70">
        <f>D43+D68+D70</f>
        <v>29369792</v>
      </c>
      <c r="E73" s="70">
        <f t="shared" ref="E73:I73" si="9">E43+E68+E70</f>
        <v>189630</v>
      </c>
      <c r="F73" s="70">
        <f t="shared" si="9"/>
        <v>29559422</v>
      </c>
      <c r="G73" s="70">
        <f t="shared" si="9"/>
        <v>6159580</v>
      </c>
      <c r="H73" s="70">
        <f t="shared" si="9"/>
        <v>6157970</v>
      </c>
      <c r="I73" s="70">
        <f t="shared" si="9"/>
        <v>23494224</v>
      </c>
    </row>
    <row r="74" spans="1:9" ht="7.5" customHeight="1" x14ac:dyDescent="0.25">
      <c r="A74" s="39"/>
      <c r="B74" s="237"/>
      <c r="C74" s="238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33" t="s">
        <v>238</v>
      </c>
      <c r="C75" s="234"/>
      <c r="D75" s="65"/>
      <c r="E75" s="65"/>
      <c r="F75" s="65"/>
      <c r="G75" s="65"/>
      <c r="H75" s="65"/>
      <c r="I75" s="65"/>
    </row>
    <row r="76" spans="1:9" x14ac:dyDescent="0.25">
      <c r="A76" s="35"/>
      <c r="B76" s="241" t="s">
        <v>239</v>
      </c>
      <c r="C76" s="242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1" t="s">
        <v>240</v>
      </c>
      <c r="C77" s="242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33" t="s">
        <v>241</v>
      </c>
      <c r="C78" s="234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39"/>
      <c r="C79" s="240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88" t="s">
        <v>442</v>
      </c>
      <c r="B83" s="188"/>
      <c r="C83" s="188"/>
      <c r="D83" s="110"/>
      <c r="E83" s="110"/>
      <c r="F83" s="188" t="s">
        <v>446</v>
      </c>
      <c r="G83" s="188"/>
      <c r="H83" s="188"/>
      <c r="I83" s="188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D10" sqref="D10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3" t="s">
        <v>430</v>
      </c>
      <c r="B1" s="264"/>
      <c r="C1" s="264"/>
      <c r="D1" s="264"/>
      <c r="E1" s="264"/>
      <c r="F1" s="264"/>
      <c r="G1" s="264"/>
      <c r="H1" s="265"/>
    </row>
    <row r="2" spans="1:8" ht="12" customHeight="1" x14ac:dyDescent="0.25">
      <c r="A2" s="266" t="s">
        <v>242</v>
      </c>
      <c r="B2" s="267"/>
      <c r="C2" s="267"/>
      <c r="D2" s="267"/>
      <c r="E2" s="267"/>
      <c r="F2" s="267"/>
      <c r="G2" s="267"/>
      <c r="H2" s="268"/>
    </row>
    <row r="3" spans="1:8" ht="11.25" customHeight="1" x14ac:dyDescent="0.25">
      <c r="A3" s="266" t="s">
        <v>243</v>
      </c>
      <c r="B3" s="267"/>
      <c r="C3" s="267"/>
      <c r="D3" s="267"/>
      <c r="E3" s="267"/>
      <c r="F3" s="267"/>
      <c r="G3" s="267"/>
      <c r="H3" s="268"/>
    </row>
    <row r="4" spans="1:8" ht="9.75" customHeight="1" x14ac:dyDescent="0.25">
      <c r="A4" s="266" t="s">
        <v>449</v>
      </c>
      <c r="B4" s="267"/>
      <c r="C4" s="267"/>
      <c r="D4" s="267"/>
      <c r="E4" s="267"/>
      <c r="F4" s="267"/>
      <c r="G4" s="267"/>
      <c r="H4" s="268"/>
    </row>
    <row r="5" spans="1:8" ht="11.25" customHeight="1" thickBot="1" x14ac:dyDescent="0.3">
      <c r="A5" s="269" t="s">
        <v>1</v>
      </c>
      <c r="B5" s="270"/>
      <c r="C5" s="270"/>
      <c r="D5" s="270"/>
      <c r="E5" s="270"/>
      <c r="F5" s="270"/>
      <c r="G5" s="270"/>
      <c r="H5" s="271"/>
    </row>
    <row r="6" spans="1:8" ht="15.75" thickBot="1" x14ac:dyDescent="0.3">
      <c r="A6" s="263" t="s">
        <v>2</v>
      </c>
      <c r="B6" s="272"/>
      <c r="C6" s="274" t="s">
        <v>244</v>
      </c>
      <c r="D6" s="275"/>
      <c r="E6" s="275"/>
      <c r="F6" s="275"/>
      <c r="G6" s="276"/>
      <c r="H6" s="277" t="s">
        <v>245</v>
      </c>
    </row>
    <row r="7" spans="1:8" ht="15.75" thickBot="1" x14ac:dyDescent="0.3">
      <c r="A7" s="269"/>
      <c r="B7" s="273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8"/>
    </row>
    <row r="8" spans="1:8" x14ac:dyDescent="0.25">
      <c r="A8" s="259" t="s">
        <v>248</v>
      </c>
      <c r="B8" s="260"/>
      <c r="C8" s="77">
        <f>C9+C17+C27+C37+C47+C57+C61+C70+C74</f>
        <v>29369792</v>
      </c>
      <c r="D8" s="77">
        <f t="shared" ref="D8:H8" si="0">D9+D17+D27+D37+D47+D57+D61+D70+D74</f>
        <v>633630</v>
      </c>
      <c r="E8" s="77">
        <f t="shared" si="0"/>
        <v>30003422</v>
      </c>
      <c r="F8" s="77">
        <f t="shared" si="0"/>
        <v>6136475</v>
      </c>
      <c r="G8" s="77">
        <f t="shared" si="0"/>
        <v>6136475</v>
      </c>
      <c r="H8" s="77">
        <f t="shared" si="0"/>
        <v>23866947</v>
      </c>
    </row>
    <row r="9" spans="1:8" x14ac:dyDescent="0.25">
      <c r="A9" s="255" t="s">
        <v>249</v>
      </c>
      <c r="B9" s="256"/>
      <c r="C9" s="77">
        <f>SUM(C10:C16)</f>
        <v>15105292</v>
      </c>
      <c r="D9" s="77">
        <f t="shared" ref="D9:H9" si="1">SUM(D10:D16)</f>
        <v>0</v>
      </c>
      <c r="E9" s="77">
        <f t="shared" si="1"/>
        <v>15105292</v>
      </c>
      <c r="F9" s="77">
        <f t="shared" si="1"/>
        <v>3131205</v>
      </c>
      <c r="G9" s="77">
        <f t="shared" si="1"/>
        <v>3131205</v>
      </c>
      <c r="H9" s="77">
        <f t="shared" si="1"/>
        <v>11974087</v>
      </c>
    </row>
    <row r="10" spans="1:8" ht="11.1" customHeight="1" x14ac:dyDescent="0.25">
      <c r="A10" s="45"/>
      <c r="B10" s="44" t="s">
        <v>250</v>
      </c>
      <c r="C10" s="78">
        <v>4513806</v>
      </c>
      <c r="D10" s="78">
        <v>0</v>
      </c>
      <c r="E10" s="78">
        <v>4513806</v>
      </c>
      <c r="F10" s="78">
        <v>971300</v>
      </c>
      <c r="G10" s="78">
        <v>971300</v>
      </c>
      <c r="H10" s="78">
        <v>3542506</v>
      </c>
    </row>
    <row r="11" spans="1:8" ht="11.1" customHeight="1" x14ac:dyDescent="0.25">
      <c r="A11" s="45"/>
      <c r="B11" s="44" t="s">
        <v>251</v>
      </c>
      <c r="C11" s="78">
        <v>3475427</v>
      </c>
      <c r="D11" s="78">
        <v>0</v>
      </c>
      <c r="E11" s="78">
        <v>3475427</v>
      </c>
      <c r="F11" s="78">
        <v>806905</v>
      </c>
      <c r="G11" s="78">
        <v>806905</v>
      </c>
      <c r="H11" s="78">
        <v>2668522</v>
      </c>
    </row>
    <row r="12" spans="1:8" ht="11.1" customHeight="1" x14ac:dyDescent="0.25">
      <c r="A12" s="45"/>
      <c r="B12" s="44" t="s">
        <v>252</v>
      </c>
      <c r="C12" s="78">
        <v>1022784</v>
      </c>
      <c r="D12" s="78">
        <v>0</v>
      </c>
      <c r="E12" s="78">
        <v>1022784</v>
      </c>
      <c r="F12" s="78">
        <v>208414</v>
      </c>
      <c r="G12" s="78">
        <v>208414</v>
      </c>
      <c r="H12" s="78">
        <v>814370</v>
      </c>
    </row>
    <row r="13" spans="1:8" ht="11.1" customHeight="1" x14ac:dyDescent="0.25">
      <c r="A13" s="45"/>
      <c r="B13" s="44" t="s">
        <v>253</v>
      </c>
      <c r="C13" s="78">
        <v>485294</v>
      </c>
      <c r="D13" s="78">
        <v>0</v>
      </c>
      <c r="E13" s="78">
        <v>485294</v>
      </c>
      <c r="F13" s="78">
        <v>65045</v>
      </c>
      <c r="G13" s="78">
        <v>65045</v>
      </c>
      <c r="H13" s="78">
        <v>420249</v>
      </c>
    </row>
    <row r="14" spans="1:8" ht="11.1" customHeight="1" x14ac:dyDescent="0.25">
      <c r="A14" s="45"/>
      <c r="B14" s="44" t="s">
        <v>254</v>
      </c>
      <c r="C14" s="78">
        <v>5607981</v>
      </c>
      <c r="D14" s="78">
        <v>0</v>
      </c>
      <c r="E14" s="78">
        <v>5607981</v>
      </c>
      <c r="F14" s="78">
        <v>1079541</v>
      </c>
      <c r="G14" s="78">
        <v>1079541</v>
      </c>
      <c r="H14" s="78">
        <v>4528440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1223750</v>
      </c>
      <c r="D17" s="77">
        <f t="shared" ref="D17:H17" si="2">SUM(D18:D26)</f>
        <v>176500</v>
      </c>
      <c r="E17" s="77">
        <f t="shared" si="2"/>
        <v>1400250</v>
      </c>
      <c r="F17" s="77">
        <f t="shared" si="2"/>
        <v>143116</v>
      </c>
      <c r="G17" s="77">
        <f t="shared" si="2"/>
        <v>143116</v>
      </c>
      <c r="H17" s="77">
        <f t="shared" si="2"/>
        <v>1257134</v>
      </c>
    </row>
    <row r="18" spans="1:8" ht="11.1" customHeight="1" x14ac:dyDescent="0.25">
      <c r="A18" s="45"/>
      <c r="B18" s="73" t="s">
        <v>258</v>
      </c>
      <c r="C18" s="78">
        <v>383000</v>
      </c>
      <c r="D18" s="78">
        <v>20500</v>
      </c>
      <c r="E18" s="78">
        <v>403500</v>
      </c>
      <c r="F18" s="78">
        <v>27799</v>
      </c>
      <c r="G18" s="78">
        <v>27799</v>
      </c>
      <c r="H18" s="78">
        <v>375701</v>
      </c>
    </row>
    <row r="19" spans="1:8" ht="11.1" customHeight="1" x14ac:dyDescent="0.25">
      <c r="A19" s="45"/>
      <c r="B19" s="44" t="s">
        <v>259</v>
      </c>
      <c r="C19" s="78">
        <v>83000</v>
      </c>
      <c r="D19" s="78">
        <v>2000</v>
      </c>
      <c r="E19" s="78">
        <v>85000</v>
      </c>
      <c r="F19" s="78">
        <v>7630</v>
      </c>
      <c r="G19" s="78">
        <v>7630</v>
      </c>
      <c r="H19" s="78">
        <v>77370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49000</v>
      </c>
      <c r="D21" s="78">
        <v>143795</v>
      </c>
      <c r="E21" s="78">
        <v>192795</v>
      </c>
      <c r="F21" s="78">
        <v>6272</v>
      </c>
      <c r="G21" s="78">
        <v>6272</v>
      </c>
      <c r="H21" s="78">
        <v>186523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2205</v>
      </c>
      <c r="E22" s="78">
        <v>8205</v>
      </c>
      <c r="F22" s="78">
        <v>2204</v>
      </c>
      <c r="G22" s="78">
        <v>2204</v>
      </c>
      <c r="H22" s="78">
        <v>6001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0</v>
      </c>
      <c r="E23" s="78">
        <v>480000</v>
      </c>
      <c r="F23" s="78">
        <v>80169</v>
      </c>
      <c r="G23" s="78">
        <v>80169</v>
      </c>
      <c r="H23" s="78">
        <v>399831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222750</v>
      </c>
      <c r="D26" s="78">
        <v>8000</v>
      </c>
      <c r="E26" s="78">
        <v>230750</v>
      </c>
      <c r="F26" s="78">
        <v>19042</v>
      </c>
      <c r="G26" s="78">
        <v>19042</v>
      </c>
      <c r="H26" s="78">
        <v>211708</v>
      </c>
    </row>
    <row r="27" spans="1:8" x14ac:dyDescent="0.25">
      <c r="A27" s="255" t="s">
        <v>267</v>
      </c>
      <c r="B27" s="256"/>
      <c r="C27" s="77">
        <f>SUM(C28:C36)</f>
        <v>4586750</v>
      </c>
      <c r="D27" s="77">
        <f t="shared" ref="D27:H27" si="3">SUM(D28:D36)</f>
        <v>457130</v>
      </c>
      <c r="E27" s="77">
        <f t="shared" si="3"/>
        <v>5043880</v>
      </c>
      <c r="F27" s="77">
        <f t="shared" si="3"/>
        <v>1001072</v>
      </c>
      <c r="G27" s="77">
        <f t="shared" si="3"/>
        <v>1001072</v>
      </c>
      <c r="H27" s="77">
        <f t="shared" si="3"/>
        <v>4042808</v>
      </c>
    </row>
    <row r="28" spans="1:8" ht="11.1" customHeight="1" x14ac:dyDescent="0.25">
      <c r="A28" s="45"/>
      <c r="B28" s="44" t="s">
        <v>268</v>
      </c>
      <c r="C28" s="78">
        <v>4006950</v>
      </c>
      <c r="D28" s="78">
        <v>2450</v>
      </c>
      <c r="E28" s="78">
        <v>4009400</v>
      </c>
      <c r="F28" s="78">
        <v>854209</v>
      </c>
      <c r="G28" s="78">
        <v>854209</v>
      </c>
      <c r="H28" s="78">
        <v>3155191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123400</v>
      </c>
      <c r="D31" s="78">
        <v>130</v>
      </c>
      <c r="E31" s="78">
        <v>123530</v>
      </c>
      <c r="F31" s="78">
        <v>447</v>
      </c>
      <c r="G31" s="78">
        <v>447</v>
      </c>
      <c r="H31" s="78">
        <v>123083</v>
      </c>
    </row>
    <row r="32" spans="1:8" ht="11.1" customHeight="1" x14ac:dyDescent="0.25">
      <c r="A32" s="45"/>
      <c r="B32" s="73" t="s">
        <v>272</v>
      </c>
      <c r="C32" s="78">
        <v>81400</v>
      </c>
      <c r="D32" s="78">
        <v>308000</v>
      </c>
      <c r="E32" s="78">
        <v>389400</v>
      </c>
      <c r="F32" s="78">
        <v>7772</v>
      </c>
      <c r="G32" s="78">
        <v>7772</v>
      </c>
      <c r="H32" s="78">
        <v>381628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146550</v>
      </c>
      <c r="E33" s="78">
        <v>146550</v>
      </c>
      <c r="F33" s="78">
        <v>106301</v>
      </c>
      <c r="G33" s="78">
        <v>106301</v>
      </c>
      <c r="H33" s="78">
        <v>40249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0</v>
      </c>
      <c r="E34" s="78">
        <v>4000</v>
      </c>
      <c r="F34" s="78">
        <v>0</v>
      </c>
      <c r="G34" s="78">
        <v>0</v>
      </c>
      <c r="H34" s="78">
        <v>4000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311000</v>
      </c>
      <c r="D36" s="78">
        <v>0</v>
      </c>
      <c r="E36" s="78">
        <v>311000</v>
      </c>
      <c r="F36" s="78">
        <v>32343</v>
      </c>
      <c r="G36" s="78">
        <v>32343</v>
      </c>
      <c r="H36" s="78">
        <v>278657</v>
      </c>
    </row>
    <row r="37" spans="1:8" x14ac:dyDescent="0.25">
      <c r="A37" s="257" t="s">
        <v>277</v>
      </c>
      <c r="B37" s="258"/>
      <c r="C37" s="77">
        <f>SUM(C38:C46)</f>
        <v>8454000</v>
      </c>
      <c r="D37" s="77">
        <f t="shared" ref="D37:H37" si="4">SUM(D38:D46)</f>
        <v>0</v>
      </c>
      <c r="E37" s="77">
        <f t="shared" si="4"/>
        <v>8454000</v>
      </c>
      <c r="F37" s="77">
        <f t="shared" si="4"/>
        <v>1861082</v>
      </c>
      <c r="G37" s="77">
        <f t="shared" si="4"/>
        <v>1861082</v>
      </c>
      <c r="H37" s="77">
        <f t="shared" si="4"/>
        <v>6592918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0</v>
      </c>
      <c r="E38" s="78">
        <v>8454000</v>
      </c>
      <c r="F38" s="78">
        <v>1861082</v>
      </c>
      <c r="G38" s="78">
        <v>1861082</v>
      </c>
      <c r="H38" s="78">
        <v>6592918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1"/>
      <c r="B82" s="26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59"/>
      <c r="B84" s="260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57" t="s">
        <v>277</v>
      </c>
      <c r="B114" s="258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57" t="s">
        <v>287</v>
      </c>
      <c r="B124" s="258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29369792</v>
      </c>
      <c r="D160" s="77">
        <f t="shared" ref="D160:H160" si="20">D8+D85</f>
        <v>633630</v>
      </c>
      <c r="E160" s="77">
        <f t="shared" si="20"/>
        <v>30003422</v>
      </c>
      <c r="F160" s="77">
        <f t="shared" si="20"/>
        <v>6136475</v>
      </c>
      <c r="G160" s="77">
        <f t="shared" si="20"/>
        <v>6136475</v>
      </c>
      <c r="H160" s="77">
        <f t="shared" si="20"/>
        <v>23866947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88" t="s">
        <v>442</v>
      </c>
      <c r="B165" s="188"/>
      <c r="C165" s="188"/>
      <c r="D165" s="110"/>
      <c r="E165" s="188" t="s">
        <v>446</v>
      </c>
      <c r="F165" s="188"/>
      <c r="G165" s="188"/>
      <c r="H165" s="188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F11" sqref="F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1" t="s">
        <v>430</v>
      </c>
      <c r="B1" s="282"/>
      <c r="C1" s="282"/>
      <c r="D1" s="282"/>
      <c r="E1" s="282"/>
      <c r="F1" s="282"/>
      <c r="G1" s="283"/>
    </row>
    <row r="2" spans="1:7" x14ac:dyDescent="0.25">
      <c r="A2" s="167" t="s">
        <v>242</v>
      </c>
      <c r="B2" s="284"/>
      <c r="C2" s="284"/>
      <c r="D2" s="284"/>
      <c r="E2" s="284"/>
      <c r="F2" s="284"/>
      <c r="G2" s="285"/>
    </row>
    <row r="3" spans="1:7" x14ac:dyDescent="0.25">
      <c r="A3" s="167" t="s">
        <v>324</v>
      </c>
      <c r="B3" s="284"/>
      <c r="C3" s="284"/>
      <c r="D3" s="284"/>
      <c r="E3" s="284"/>
      <c r="F3" s="284"/>
      <c r="G3" s="285"/>
    </row>
    <row r="4" spans="1:7" x14ac:dyDescent="0.25">
      <c r="A4" s="167" t="s">
        <v>449</v>
      </c>
      <c r="B4" s="284"/>
      <c r="C4" s="284"/>
      <c r="D4" s="284"/>
      <c r="E4" s="284"/>
      <c r="F4" s="284"/>
      <c r="G4" s="285"/>
    </row>
    <row r="5" spans="1:7" ht="15.75" thickBot="1" x14ac:dyDescent="0.3">
      <c r="A5" s="286" t="s">
        <v>1</v>
      </c>
      <c r="B5" s="287"/>
      <c r="C5" s="287"/>
      <c r="D5" s="287"/>
      <c r="E5" s="287"/>
      <c r="F5" s="287"/>
      <c r="G5" s="288"/>
    </row>
    <row r="6" spans="1:7" ht="15.75" thickBot="1" x14ac:dyDescent="0.3">
      <c r="A6" s="229" t="s">
        <v>2</v>
      </c>
      <c r="B6" s="206" t="s">
        <v>244</v>
      </c>
      <c r="C6" s="207"/>
      <c r="D6" s="207"/>
      <c r="E6" s="207"/>
      <c r="F6" s="208"/>
      <c r="G6" s="229" t="s">
        <v>245</v>
      </c>
    </row>
    <row r="7" spans="1:7" ht="17.25" thickBot="1" x14ac:dyDescent="0.3">
      <c r="A7" s="230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0"/>
    </row>
    <row r="8" spans="1:7" x14ac:dyDescent="0.25">
      <c r="A8" s="12" t="s">
        <v>325</v>
      </c>
      <c r="B8" s="280">
        <f>SUM(B10:B17)</f>
        <v>29369792</v>
      </c>
      <c r="C8" s="280">
        <f t="shared" ref="C8:G8" si="0">SUM(C10:C17)</f>
        <v>633630</v>
      </c>
      <c r="D8" s="280">
        <f t="shared" si="0"/>
        <v>30003422</v>
      </c>
      <c r="E8" s="280">
        <f t="shared" si="0"/>
        <v>6136475</v>
      </c>
      <c r="F8" s="280">
        <f t="shared" si="0"/>
        <v>6136475</v>
      </c>
      <c r="G8" s="280">
        <f t="shared" si="0"/>
        <v>23866947</v>
      </c>
    </row>
    <row r="9" spans="1:7" x14ac:dyDescent="0.25">
      <c r="A9" s="12" t="s">
        <v>326</v>
      </c>
      <c r="B9" s="279"/>
      <c r="C9" s="279"/>
      <c r="D9" s="279"/>
      <c r="E9" s="279"/>
      <c r="F9" s="279"/>
      <c r="G9" s="279"/>
    </row>
    <row r="10" spans="1:7" x14ac:dyDescent="0.25">
      <c r="A10" s="17" t="s">
        <v>441</v>
      </c>
      <c r="B10" s="75">
        <v>29369792</v>
      </c>
      <c r="C10" s="75">
        <v>633630</v>
      </c>
      <c r="D10" s="75">
        <v>30003422</v>
      </c>
      <c r="E10" s="75">
        <v>6136475</v>
      </c>
      <c r="F10" s="75">
        <v>6136475</v>
      </c>
      <c r="G10" s="75">
        <v>23866947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79">
        <f>SUM(B21:B28)</f>
        <v>0</v>
      </c>
      <c r="C19" s="279">
        <f t="shared" ref="C19:G19" si="1">SUM(C21:C28)</f>
        <v>0</v>
      </c>
      <c r="D19" s="279">
        <f t="shared" si="1"/>
        <v>0</v>
      </c>
      <c r="E19" s="279">
        <f t="shared" si="1"/>
        <v>0</v>
      </c>
      <c r="F19" s="279">
        <f t="shared" si="1"/>
        <v>0</v>
      </c>
      <c r="G19" s="279">
        <f t="shared" si="1"/>
        <v>0</v>
      </c>
    </row>
    <row r="20" spans="1:7" x14ac:dyDescent="0.25">
      <c r="A20" s="14" t="s">
        <v>328</v>
      </c>
      <c r="B20" s="279"/>
      <c r="C20" s="279"/>
      <c r="D20" s="279"/>
      <c r="E20" s="279"/>
      <c r="F20" s="279"/>
      <c r="G20" s="279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29369792</v>
      </c>
      <c r="C30" s="76">
        <f t="shared" ref="C30:G30" si="2">C8+C19</f>
        <v>633630</v>
      </c>
      <c r="D30" s="76">
        <f t="shared" si="2"/>
        <v>30003422</v>
      </c>
      <c r="E30" s="76">
        <f t="shared" si="2"/>
        <v>6136475</v>
      </c>
      <c r="F30" s="76">
        <f t="shared" si="2"/>
        <v>6136475</v>
      </c>
      <c r="G30" s="76">
        <f t="shared" si="2"/>
        <v>23866947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188" t="s">
        <v>446</v>
      </c>
      <c r="E35" s="188"/>
      <c r="F35" s="188"/>
      <c r="G35" s="188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D11" sqref="D11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49" t="s">
        <v>430</v>
      </c>
      <c r="B1" s="250"/>
      <c r="C1" s="250"/>
      <c r="D1" s="250"/>
      <c r="E1" s="250"/>
      <c r="F1" s="250"/>
      <c r="G1" s="250"/>
      <c r="H1" s="290"/>
    </row>
    <row r="2" spans="1:8" ht="12" customHeight="1" x14ac:dyDescent="0.25">
      <c r="A2" s="224" t="s">
        <v>242</v>
      </c>
      <c r="B2" s="225"/>
      <c r="C2" s="225"/>
      <c r="D2" s="225"/>
      <c r="E2" s="225"/>
      <c r="F2" s="225"/>
      <c r="G2" s="225"/>
      <c r="H2" s="291"/>
    </row>
    <row r="3" spans="1:8" ht="12" customHeight="1" x14ac:dyDescent="0.25">
      <c r="A3" s="224" t="s">
        <v>329</v>
      </c>
      <c r="B3" s="225"/>
      <c r="C3" s="225"/>
      <c r="D3" s="225"/>
      <c r="E3" s="225"/>
      <c r="F3" s="225"/>
      <c r="G3" s="225"/>
      <c r="H3" s="291"/>
    </row>
    <row r="4" spans="1:8" ht="12" customHeight="1" x14ac:dyDescent="0.25">
      <c r="A4" s="224" t="s">
        <v>450</v>
      </c>
      <c r="B4" s="225"/>
      <c r="C4" s="225"/>
      <c r="D4" s="225"/>
      <c r="E4" s="225"/>
      <c r="F4" s="225"/>
      <c r="G4" s="225"/>
      <c r="H4" s="291"/>
    </row>
    <row r="5" spans="1:8" ht="12" customHeight="1" thickBot="1" x14ac:dyDescent="0.3">
      <c r="A5" s="226" t="s">
        <v>1</v>
      </c>
      <c r="B5" s="227"/>
      <c r="C5" s="227"/>
      <c r="D5" s="227"/>
      <c r="E5" s="227"/>
      <c r="F5" s="227"/>
      <c r="G5" s="227"/>
      <c r="H5" s="292"/>
    </row>
    <row r="6" spans="1:8" ht="15.75" thickBot="1" x14ac:dyDescent="0.3">
      <c r="A6" s="249" t="s">
        <v>2</v>
      </c>
      <c r="B6" s="251"/>
      <c r="C6" s="206" t="s">
        <v>244</v>
      </c>
      <c r="D6" s="207"/>
      <c r="E6" s="207"/>
      <c r="F6" s="207"/>
      <c r="G6" s="208"/>
      <c r="H6" s="229" t="s">
        <v>245</v>
      </c>
    </row>
    <row r="7" spans="1:8" ht="17.25" thickBot="1" x14ac:dyDescent="0.3">
      <c r="A7" s="226"/>
      <c r="B7" s="253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0"/>
    </row>
    <row r="8" spans="1:8" ht="13.5" customHeight="1" x14ac:dyDescent="0.25">
      <c r="A8" s="222" t="s">
        <v>330</v>
      </c>
      <c r="B8" s="289"/>
      <c r="C8" s="76">
        <f>C9+C19+C28+C39</f>
        <v>29369792</v>
      </c>
      <c r="D8" s="76">
        <f t="shared" ref="D8:H8" si="0">D9+D19+D28+D39</f>
        <v>633630</v>
      </c>
      <c r="E8" s="76">
        <f t="shared" si="0"/>
        <v>30003422</v>
      </c>
      <c r="F8" s="76">
        <f t="shared" si="0"/>
        <v>6136475</v>
      </c>
      <c r="G8" s="76">
        <f t="shared" si="0"/>
        <v>6136475</v>
      </c>
      <c r="H8" s="76">
        <f t="shared" si="0"/>
        <v>23866947</v>
      </c>
    </row>
    <row r="9" spans="1:8" ht="11.25" customHeight="1" x14ac:dyDescent="0.25">
      <c r="A9" s="220" t="s">
        <v>432</v>
      </c>
      <c r="B9" s="221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0" t="s">
        <v>433</v>
      </c>
      <c r="B19" s="221"/>
      <c r="C19" s="70">
        <f>SUM(C20:C26)</f>
        <v>29369792</v>
      </c>
      <c r="D19" s="70">
        <f t="shared" ref="D19:H19" si="2">SUM(D20:D26)</f>
        <v>633630</v>
      </c>
      <c r="E19" s="70">
        <f t="shared" si="2"/>
        <v>30003422</v>
      </c>
      <c r="F19" s="70">
        <f t="shared" si="2"/>
        <v>6136475</v>
      </c>
      <c r="G19" s="70">
        <f t="shared" si="2"/>
        <v>6136475</v>
      </c>
      <c r="H19" s="70">
        <f t="shared" si="2"/>
        <v>23866947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29369792</v>
      </c>
      <c r="D23" s="68">
        <v>633630</v>
      </c>
      <c r="E23" s="68">
        <v>30003422</v>
      </c>
      <c r="F23" s="68">
        <v>6136475</v>
      </c>
      <c r="G23" s="68">
        <v>6136475</v>
      </c>
      <c r="H23" s="68">
        <v>23866947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2" t="s">
        <v>434</v>
      </c>
      <c r="B28" s="223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2" t="s">
        <v>435</v>
      </c>
      <c r="B39" s="223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0" t="s">
        <v>359</v>
      </c>
      <c r="B45" s="221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0" t="s">
        <v>432</v>
      </c>
      <c r="B46" s="221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2" t="s">
        <v>433</v>
      </c>
      <c r="B56" s="223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2" t="s">
        <v>434</v>
      </c>
      <c r="B65" s="223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2" t="s">
        <v>435</v>
      </c>
      <c r="B76" s="223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0" t="s">
        <v>323</v>
      </c>
      <c r="B82" s="221"/>
      <c r="C82" s="70">
        <f>C8+C45</f>
        <v>29369792</v>
      </c>
      <c r="D82" s="70">
        <f t="shared" ref="D82:H82" si="10">D8+D45</f>
        <v>633630</v>
      </c>
      <c r="E82" s="70">
        <f t="shared" si="10"/>
        <v>30003422</v>
      </c>
      <c r="F82" s="70">
        <f t="shared" si="10"/>
        <v>6136475</v>
      </c>
      <c r="G82" s="70">
        <f t="shared" si="10"/>
        <v>6136475</v>
      </c>
      <c r="H82" s="70">
        <f t="shared" si="10"/>
        <v>23866947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88" t="s">
        <v>442</v>
      </c>
      <c r="B87" s="188"/>
      <c r="C87" s="110"/>
      <c r="D87" s="111"/>
      <c r="E87" s="188" t="s">
        <v>446</v>
      </c>
      <c r="F87" s="188"/>
      <c r="G87" s="188"/>
      <c r="H87" s="188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20" zoomScaleNormal="120" workbookViewId="0">
      <selection activeCell="C16" sqref="C16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2" t="s">
        <v>430</v>
      </c>
      <c r="B1" s="303"/>
      <c r="C1" s="303"/>
      <c r="D1" s="303"/>
      <c r="E1" s="303"/>
      <c r="F1" s="303"/>
      <c r="G1" s="304"/>
    </row>
    <row r="2" spans="1:8" ht="11.1" customHeight="1" x14ac:dyDescent="0.25">
      <c r="A2" s="305" t="s">
        <v>242</v>
      </c>
      <c r="B2" s="306"/>
      <c r="C2" s="306"/>
      <c r="D2" s="306"/>
      <c r="E2" s="306"/>
      <c r="F2" s="306"/>
      <c r="G2" s="307"/>
    </row>
    <row r="3" spans="1:8" ht="11.1" customHeight="1" x14ac:dyDescent="0.25">
      <c r="A3" s="305" t="s">
        <v>360</v>
      </c>
      <c r="B3" s="306"/>
      <c r="C3" s="306"/>
      <c r="D3" s="306"/>
      <c r="E3" s="306"/>
      <c r="F3" s="306"/>
      <c r="G3" s="307"/>
    </row>
    <row r="4" spans="1:8" ht="11.1" customHeight="1" x14ac:dyDescent="0.25">
      <c r="A4" s="224" t="s">
        <v>449</v>
      </c>
      <c r="B4" s="306"/>
      <c r="C4" s="306"/>
      <c r="D4" s="306"/>
      <c r="E4" s="306"/>
      <c r="F4" s="306"/>
      <c r="G4" s="307"/>
    </row>
    <row r="5" spans="1:8" ht="11.1" customHeight="1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8" ht="15.75" thickBot="1" x14ac:dyDescent="0.3">
      <c r="A6" s="293" t="s">
        <v>2</v>
      </c>
      <c r="B6" s="295" t="s">
        <v>244</v>
      </c>
      <c r="C6" s="296"/>
      <c r="D6" s="296"/>
      <c r="E6" s="296"/>
      <c r="F6" s="297"/>
      <c r="G6" s="298" t="s">
        <v>245</v>
      </c>
    </row>
    <row r="7" spans="1:8" ht="17.25" thickBot="1" x14ac:dyDescent="0.3">
      <c r="A7" s="294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299"/>
    </row>
    <row r="8" spans="1:8" x14ac:dyDescent="0.25">
      <c r="A8" s="144" t="s">
        <v>362</v>
      </c>
      <c r="B8" s="145">
        <f>B9+B10+B11+B14+B15+B18</f>
        <v>15105292</v>
      </c>
      <c r="C8" s="145">
        <f t="shared" ref="C8:G8" si="0">C9+C10+C11+C14+C15+C18</f>
        <v>0</v>
      </c>
      <c r="D8" s="145">
        <f t="shared" si="0"/>
        <v>15105292</v>
      </c>
      <c r="E8" s="145">
        <f t="shared" si="0"/>
        <v>3131205</v>
      </c>
      <c r="F8" s="145">
        <f t="shared" si="0"/>
        <v>3131205</v>
      </c>
      <c r="G8" s="145">
        <f t="shared" si="0"/>
        <v>11974087</v>
      </c>
    </row>
    <row r="9" spans="1:8" x14ac:dyDescent="0.25">
      <c r="A9" s="146" t="s">
        <v>363</v>
      </c>
      <c r="B9" s="147">
        <v>15105292</v>
      </c>
      <c r="C9" s="147">
        <v>0</v>
      </c>
      <c r="D9" s="147">
        <v>15105292</v>
      </c>
      <c r="E9" s="147">
        <v>3131205</v>
      </c>
      <c r="F9" s="147">
        <v>3131205</v>
      </c>
      <c r="G9" s="147">
        <v>11974087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15105292</v>
      </c>
      <c r="C31" s="145">
        <f t="shared" ref="C31:G31" si="6">C8+C20</f>
        <v>0</v>
      </c>
      <c r="D31" s="145">
        <f t="shared" si="6"/>
        <v>15105292</v>
      </c>
      <c r="E31" s="145">
        <f t="shared" si="6"/>
        <v>3131205</v>
      </c>
      <c r="F31" s="145">
        <f t="shared" si="6"/>
        <v>3131205</v>
      </c>
      <c r="G31" s="145">
        <f t="shared" si="6"/>
        <v>11974087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0" t="s">
        <v>442</v>
      </c>
      <c r="B36" s="300"/>
      <c r="C36" s="154"/>
      <c r="D36" s="300" t="s">
        <v>446</v>
      </c>
      <c r="E36" s="300"/>
      <c r="F36" s="300"/>
      <c r="G36" s="300"/>
    </row>
    <row r="37" spans="1:7" x14ac:dyDescent="0.25">
      <c r="A37" s="301" t="s">
        <v>443</v>
      </c>
      <c r="B37" s="301"/>
      <c r="C37" s="154"/>
      <c r="D37" s="301" t="s">
        <v>445</v>
      </c>
      <c r="E37" s="301"/>
      <c r="F37" s="301"/>
      <c r="G37" s="301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Edith</cp:lastModifiedBy>
  <cp:lastPrinted>2020-04-07T17:26:31Z</cp:lastPrinted>
  <dcterms:created xsi:type="dcterms:W3CDTF">2016-11-19T16:46:22Z</dcterms:created>
  <dcterms:modified xsi:type="dcterms:W3CDTF">2020-04-27T18:30:39Z</dcterms:modified>
</cp:coreProperties>
</file>