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OFS\"/>
    </mc:Choice>
  </mc:AlternateContent>
  <bookViews>
    <workbookView xWindow="150" yWindow="630" windowWidth="28650" windowHeight="15570" tabRatio="828" activeTab="2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6" l="1"/>
  <c r="G10" i="6"/>
  <c r="E10" i="6" l="1"/>
  <c r="E59" i="6"/>
  <c r="E56" i="6"/>
  <c r="E55" i="6"/>
  <c r="E51" i="6"/>
  <c r="E48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0" i="6"/>
  <c r="E21" i="6"/>
  <c r="E19" i="6"/>
  <c r="E18" i="6"/>
  <c r="E12" i="6"/>
  <c r="E13" i="6"/>
  <c r="E14" i="6"/>
  <c r="E15" i="6"/>
  <c r="E16" i="6"/>
  <c r="E11" i="6"/>
  <c r="F37" i="1" l="1"/>
  <c r="E37" i="1"/>
  <c r="G49" i="6" l="1"/>
  <c r="G50" i="6"/>
  <c r="G52" i="6"/>
  <c r="G68" i="5" l="1"/>
  <c r="H66" i="5"/>
  <c r="I66" i="5" s="1"/>
  <c r="H65" i="5"/>
  <c r="H36" i="5"/>
  <c r="F36" i="5"/>
  <c r="F13" i="5"/>
  <c r="F16" i="5"/>
  <c r="E10" i="4"/>
  <c r="H68" i="5" l="1"/>
  <c r="I36" i="5"/>
  <c r="I65" i="5"/>
  <c r="I68" i="5" s="1"/>
  <c r="G17" i="6"/>
  <c r="H16" i="5"/>
  <c r="I16" i="5" s="1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F19" i="5"/>
  <c r="F17" i="5" s="1"/>
  <c r="D37" i="5"/>
  <c r="E30" i="5"/>
  <c r="F30" i="5"/>
  <c r="G30" i="5"/>
  <c r="H30" i="5"/>
  <c r="I30" i="5"/>
  <c r="D30" i="5"/>
  <c r="G17" i="5"/>
  <c r="D17" i="5"/>
  <c r="H38" i="5"/>
  <c r="I38" i="5" s="1"/>
  <c r="H19" i="5"/>
  <c r="H17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I19" i="5"/>
  <c r="I17" i="5" s="1"/>
  <c r="F39" i="5"/>
  <c r="G43" i="5"/>
  <c r="G73" i="5" s="1"/>
  <c r="E17" i="5"/>
  <c r="E43" i="5" s="1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E49" i="6"/>
  <c r="H49" i="6" s="1"/>
  <c r="H51" i="6"/>
  <c r="H52" i="6"/>
  <c r="E53" i="6"/>
  <c r="H53" i="6" s="1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<sst xmlns="http://schemas.openxmlformats.org/spreadsheetml/2006/main" count="635" uniqueCount="458">
  <si>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</si>
  <si>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</si>
  <si>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</si>
  <si>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</si>
  <si>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</si>
  <si>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</si>
  <si>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</si>
  <si>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</si>
  <si>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</si>
  <si>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</si>
  <si>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</si>
  <si>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</si>
  <si>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</si>
  <si>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</si>
  <si>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</si>
  <si>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</si>
  <si>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</si>
  <si>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</si>
  <si>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</si>
  <si>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</si>
  <si>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</si>
  <si>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</si>
  <si>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</si>
  <si>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</si>
  <si>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</si>
  <si>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</si>
  <si>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</si>
  <si>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</si>
  <si>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</si>
  <si>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</si>
  <si>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</si>
  <si>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</si>
  <si>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</si>
  <si>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</si>
  <si>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</si>
  <si>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</si>
  <si>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</si>
  <si>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</si>
  <si>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</si>
  <si>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</si>
  <si>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</si>
  <si>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</si>
  <si>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</si>
  <si>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</si>
  <si>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</si>
  <si>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</si>
  <si>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</si>
  <si>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</si>
  <si>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</si>
  <si>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</si>
  <si>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</si>
  <si>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</si>
  <si>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</si>
  <si>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</si>
  <si>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</si>
  <si>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</si>
  <si>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</si>
  <si>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</si>
  <si>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</si>
  <si>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</si>
  <si>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</si>
  <si>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</si>
  <si>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</si>
  <si>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</si>
  <si>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</si>
  <si>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</si>
  <si>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</si>
  <si>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</si>
  <si>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</si>
  <si>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</si>
  <si>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</si>
  <si>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</si>
  <si>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</si>
  <si>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</si>
  <si>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</si>
  <si>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</si>
  <si>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</si>
  <si>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</si>
  <si>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</si>
  <si>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</si>
  <si>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</si>
  <si>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</si>
  <si>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</si>
  <si>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</si>
  <si>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</si>
  <si>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</si>
  <si>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</si>
  <si>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</si>
  <si>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</si>
  <si>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</si>
  <si>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</si>
  <si>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</si>
  <si>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</si>
  <si>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</si>
  <si>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</si>
  <si>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</si>
  <si>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</si>
  <si>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</si>
  <si>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</si>
  <si>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</si>
  <si>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</si>
  <si>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</si>
  <si>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</si>
  <si>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</si>
  <si>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</si>
  <si>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</si>
  <si>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</si>
  <si>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</si>
  <si>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</si>
  <si>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</si>
  <si>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</si>
  <si>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</si>
  <si>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</si>
  <si>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</si>
  <si>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</si>
  <si>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</si>
  <si>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</si>
  <si>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</si>
  <si>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</si>
  <si>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</si>
  <si>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</si>
  <si>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</si>
  <si>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</si>
  <si>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</si>
  <si>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</si>
  <si>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</si>
  <si>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</si>
  <si>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</si>
  <si>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</si>
  <si>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</si>
  <si>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</si>
  <si>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</si>
  <si>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</si>
  <si>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</si>
  <si>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</si>
  <si>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</si>
  <si>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</si>
  <si>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</si>
  <si>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</si>
  <si>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</si>
  <si>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</si>
  <si>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</si>
  <si>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</si>
  <si>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</si>
  <si>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</si>
  <si>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</si>
  <si>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</si>
  <si>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</si>
  <si>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</si>
  <si>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</si>
  <si>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</si>
  <si>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</si>
  <si>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</si>
  <si>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</si>
  <si>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</si>
  <si>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</si>
  <si>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</si>
  <si>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</si>
  <si>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</si>
  <si>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</si>
  <si>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</si>
  <si>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</si>
  <si>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</si>
  <si>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</si>
  <si>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</si>
  <si>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</si>
  <si>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</si>
  <si>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</si>
  <si>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</si>
  <si>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</si>
  <si>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</si>
  <si>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</si>
  <si>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</si>
  <si>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</si>
  <si>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</si>
  <si>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</si>
  <si>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</si>
  <si>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</si>
  <si>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</si>
  <si>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</si>
  <si>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</si>
  <si>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</si>
  <si>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</si>
  <si>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</si>
  <si>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</si>
  <si>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</si>
  <si>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</si>
  <si>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</si>
  <si>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</si>
  <si>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</si>
  <si>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</si>
  <si>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</si>
  <si>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</si>
  <si>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</si>
  <si>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</si>
  <si>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</si>
  <si>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</si>
  <si>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</si>
  <si>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</si>
  <si>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</si>
  <si>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</si>
  <si>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</si>
  <si>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</si>
  <si>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</si>
  <si>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</si>
  <si>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</si>
  <si>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</si>
  <si>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</si>
  <si>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</si>
  <si>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</si>
  <si>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</si>
  <si>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</si>
  <si>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</si>
  <si>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</si>
  <si>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</si>
  <si>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</si>
  <si>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</si>
  <si>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</si>
  <si>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</si>
  <si>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</si>
  <si>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</si>
  <si>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</si>
  <si>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</si>
  <si>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</si>
  <si>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</si>
  <si>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</si>
  <si>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</si>
  <si>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</si>
  <si>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</si>
  <si>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</si>
  <si>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</si>
  <si>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</si>
  <si>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</si>
  <si>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</si>
  <si>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</si>
  <si>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</si>
  <si>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</si>
  <si>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</si>
  <si>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</si>
  <si>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</si>
  <si>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</si>
  <si>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</si>
  <si>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</si>
  <si>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</si>
  <si>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</si>
  <si>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</si>
  <si>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</si>
  <si>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</si>
  <si>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</si>
  <si>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</si>
  <si>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</si>
  <si>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</si>
  <si>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</si>
  <si>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</si>
  <si>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</si>
  <si>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</si>
  <si>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</si>
  <si>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</si>
  <si>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</si>
  <si>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</si>
  <si>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</si>
  <si>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</si>
  <si>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</si>
  <si>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</si>
  <si>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</si>
  <si>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</si>
  <si>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</si>
  <si>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</si>
  <si>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</si>
  <si>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</si>
  <si>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</si>
  <si>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</si>
  <si>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</si>
  <si>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</si>
  <si>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</si>
  <si>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</si>
  <si>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</si>
  <si>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</si>
  <si>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</si>
  <si>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</si>
  <si>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</si>
  <si>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</si>
  <si>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</si>
  <si>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</si>
  <si>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</si>
  <si>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</si>
  <si>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</si>
  <si>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</si>
  <si>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</si>
  <si>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</si>
  <si>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</si>
  <si>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</si>
  <si>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</si>
  <si>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</si>
  <si>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</si>
  <si>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</si>
  <si>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</si>
  <si>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</si>
  <si>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</si>
  <si>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</si>
  <si>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</si>
  <si>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</si>
  <si>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</si>
  <si>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</si>
  <si>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</si>
  <si>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</si>
  <si>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</si>
  <si>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</si>
  <si>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</si>
  <si>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</si>
  <si>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</si>
  <si>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</si>
  <si>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</si>
  <si>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</si>
  <si>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</si>
  <si>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</si>
  <si>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</si>
  <si>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</si>
  <si>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</si>
  <si>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</si>
  <si>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</si>
  <si>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</si>
  <si>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</si>
  <si>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</si>
  <si>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</si>
  <si>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</si>
  <si>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</si>
  <si>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</si>
  <si>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</si>
  <si>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</si>
  <si>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</si>
  <si>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</si>
  <si>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</si>
  <si>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</si>
  <si>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</si>
  <si>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</si>
  <si>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</si>
  <si>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</si>
  <si>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</si>
  <si>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</si>
  <si>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</si>
  <si>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</si>
  <si>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</si>
  <si>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</si>
  <si>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</si>
  <si>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</si>
  <si>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</si>
  <si>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</si>
  <si>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</si>
  <si>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</si>
  <si>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</si>
  <si>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</si>
  <si>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</si>
  <si>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</si>
  <si>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</si>
  <si>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</si>
  <si>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</si>
  <si>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</si>
  <si>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</si>
  <si>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</si>
  <si>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</si>
  <si>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</si>
  <si>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</si>
  <si>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</si>
  <si>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</si>
  <si>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</si>
  <si>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</si>
  <si>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</si>
  <si>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</si>
  <si>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</si>
  <si>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</si>
  <si>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</si>
  <si>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</si>
  <si>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</si>
  <si>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</si>
  <si>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</si>
  <si>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</si>
  <si>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</si>
  <si>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</si>
  <si>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</si>
  <si>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</si>
  <si>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</si>
  <si>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</si>
  <si>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</si>
  <si>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</si>
  <si>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</si>
  <si>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</si>
  <si>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</si>
  <si>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</si>
  <si>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</si>
  <si>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</si>
  <si>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</si>
  <si>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</si>
  <si>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</si>
  <si>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</si>
  <si>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</si>
  <si>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</si>
  <si>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</si>
  <si>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</si>
  <si>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</si>
  <si>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</si>
  <si>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</si>
  <si>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</si>
  <si>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</si>
  <si>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</si>
  <si>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</si>
  <si>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</si>
  <si>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</si>
  <si>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</si>
  <si>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</si>
  <si>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</si>
  <si>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</si>
  <si>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</si>
  <si>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</si>
  <si>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</si>
  <si>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</si>
  <si>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</si>
  <si>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</si>
  <si>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</si>
  <si>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</si>
  <si>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</si>
  <si>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</si>
  <si>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</si>
  <si>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</si>
  <si>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</si>
  <si>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</si>
  <si>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</si>
  <si>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</si>
  <si>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</si>
  <si>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</si>
  <si>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</si>
  <si>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</si>
  <si>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</si>
  <si>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</si>
  <si>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</si>
  <si>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</si>
  <si>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</si>
  <si>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</si>
  <si>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</si>
  <si>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</si>
  <si>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</si>
  <si>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</si>
  <si>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</si>
  <si>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</si>
  <si>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</si>
  <si>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</si>
  <si>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</si>
  <si>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</si>
  <si>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</si>
  <si>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</si>
  <si>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2019</t>
  </si>
  <si>
    <t>Saldo
al 31 de diciembre de 2019-1 (d)</t>
  </si>
  <si>
    <t>Al 31 de diciembre de 2019 y al 30 de junio de 2020</t>
  </si>
  <si>
    <t>Del 1 de enero al 30 de junio de 2020 (b)</t>
  </si>
  <si>
    <t>Monto pagado de la inversión al 30 de junio de 2020 (k)</t>
  </si>
  <si>
    <t>Monto pagado de la inversión actualizado al 30 de junio de 2020(l)</t>
  </si>
  <si>
    <t>Saldo pendiente por pagar de la inversión al 30 de junio de 2020 (m = g – l)</t>
  </si>
  <si>
    <t xml:space="preserve">30 de junio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</si>
</sst>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vertical="center"/>
    </xf>
    <xf numFmtId="43" fontId="2" fillId="2" borderId="8" xfId="0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181221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113828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90"/>
  <sheetViews>
    <sheetView view="pageBreakPreview" zoomScale="110" zoomScaleNormal="100" zoomScaleSheetLayoutView="110" workbookViewId="0">
      <selection activeCell="B6" sqref="B6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4" t="s">
        <v>369</v>
      </c>
      <c r="B1" s="165"/>
      <c r="C1" s="165"/>
      <c r="D1" s="165"/>
      <c r="E1" s="165"/>
      <c r="F1" s="166"/>
      <c r="G1" s="1"/>
      <c r="H1" s="1"/>
      <c r="I1" s="1"/>
    </row>
    <row r="2" spans="1:9" x14ac:dyDescent="0.25">
      <c r="A2" s="167" t="s">
        <v>0</v>
      </c>
      <c r="B2" s="168"/>
      <c r="C2" s="168"/>
      <c r="D2" s="168"/>
      <c r="E2" s="168"/>
      <c r="F2" s="169"/>
      <c r="G2" s="1"/>
      <c r="H2" s="1"/>
      <c r="I2" s="1"/>
    </row>
    <row r="3" spans="1:9" ht="19.5" customHeight="1" x14ac:dyDescent="0.25">
      <c r="A3" s="167" t="s">
        <v>452</v>
      </c>
      <c r="B3" s="168"/>
      <c r="C3" s="168"/>
      <c r="D3" s="168"/>
      <c r="E3" s="168"/>
      <c r="F3" s="169"/>
      <c r="G3" s="1"/>
      <c r="H3" s="1"/>
      <c r="I3" s="1"/>
    </row>
    <row r="4" spans="1:9" ht="18.75" customHeight="1" thickBot="1" x14ac:dyDescent="0.3">
      <c r="A4" s="170" t="s">
        <v>1</v>
      </c>
      <c r="B4" s="171"/>
      <c r="C4" s="171"/>
      <c r="D4" s="171"/>
      <c r="E4" s="171"/>
      <c r="F4" s="172"/>
      <c r="G4" s="1"/>
      <c r="H4" s="1"/>
      <c r="I4" s="1"/>
    </row>
    <row r="5" spans="1:9" ht="34.5" thickBot="1" x14ac:dyDescent="0.3">
      <c r="A5" s="2" t="s">
        <v>2</v>
      </c>
      <c r="B5" s="6" t="s">
        <v>457</v>
      </c>
      <c r="C5" s="3" t="s">
        <v>450</v>
      </c>
      <c r="D5" s="4" t="s">
        <v>2</v>
      </c>
      <c r="E5" s="6" t="str">
        <f>B5</f>
        <v xml:space="preserve">30 de junio de 2020 </v>
      </c>
      <c r="F5" s="6" t="str">
        <f>C5</f>
        <v>31 de diciembre de 2019</v>
      </c>
    </row>
    <row r="6" spans="1:9" s="11" customFormat="1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21">
        <f>SUM(B9:B15)</f>
        <v>33386794</v>
      </c>
      <c r="C8" s="121">
        <f>SUM(C9:C15)</f>
        <v>17618482</v>
      </c>
      <c r="D8" s="104" t="s">
        <v>8</v>
      </c>
      <c r="E8" s="121">
        <f>SUM(E9:E17)</f>
        <v>4443578</v>
      </c>
      <c r="F8" s="121">
        <f>SUM(F9:F17)</f>
        <v>9058648</v>
      </c>
    </row>
    <row r="9" spans="1:9" s="11" customFormat="1" x14ac:dyDescent="0.25">
      <c r="A9" s="69" t="s">
        <v>370</v>
      </c>
      <c r="B9" s="121">
        <v>15000</v>
      </c>
      <c r="C9" s="121">
        <v>0</v>
      </c>
      <c r="D9" s="104" t="s">
        <v>342</v>
      </c>
      <c r="E9" s="121">
        <v>0</v>
      </c>
      <c r="F9" s="121">
        <v>0</v>
      </c>
    </row>
    <row r="10" spans="1:9" s="11" customFormat="1" x14ac:dyDescent="0.25">
      <c r="A10" s="69" t="s">
        <v>371</v>
      </c>
      <c r="B10" s="121">
        <v>385490</v>
      </c>
      <c r="C10" s="121">
        <v>600128</v>
      </c>
      <c r="D10" s="104" t="s">
        <v>341</v>
      </c>
      <c r="E10" s="121">
        <v>2995453</v>
      </c>
      <c r="F10" s="121">
        <v>3057287</v>
      </c>
    </row>
    <row r="11" spans="1:9" s="11" customFormat="1" x14ac:dyDescent="0.25">
      <c r="A11" s="69" t="s">
        <v>372</v>
      </c>
      <c r="B11" s="121">
        <f>+'[1]BALANZA DICIEMBRE 2016'!$L$11</f>
        <v>0</v>
      </c>
      <c r="C11" s="121">
        <v>0</v>
      </c>
      <c r="D11" s="104" t="s">
        <v>340</v>
      </c>
      <c r="E11" s="121">
        <v>0</v>
      </c>
      <c r="F11" s="121">
        <v>3275440</v>
      </c>
    </row>
    <row r="12" spans="1:9" s="11" customFormat="1" ht="14.25" customHeight="1" x14ac:dyDescent="0.25">
      <c r="A12" s="69" t="s">
        <v>373</v>
      </c>
      <c r="B12" s="121">
        <v>32986304</v>
      </c>
      <c r="C12" s="121">
        <v>17018354</v>
      </c>
      <c r="D12" s="104" t="s">
        <v>343</v>
      </c>
      <c r="E12" s="121">
        <v>0</v>
      </c>
      <c r="F12" s="121">
        <v>0</v>
      </c>
    </row>
    <row r="13" spans="1:9" s="11" customFormat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1448125</v>
      </c>
      <c r="F15" s="121">
        <v>2725921</v>
      </c>
    </row>
    <row r="16" spans="1:9" s="11" customFormat="1" x14ac:dyDescent="0.25">
      <c r="A16" s="69" t="s">
        <v>9</v>
      </c>
      <c r="B16" s="121">
        <f>SUM(B17:B23)</f>
        <v>165292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x14ac:dyDescent="0.25">
      <c r="A19" s="69" t="s">
        <v>379</v>
      </c>
      <c r="B19" s="121">
        <v>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x14ac:dyDescent="0.25">
      <c r="A22" s="69" t="s">
        <v>382</v>
      </c>
      <c r="B22" s="121">
        <v>165292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x14ac:dyDescent="0.25">
      <c r="A24" s="69" t="s">
        <v>12</v>
      </c>
      <c r="B24" s="121">
        <f>SUM(B25:B29)</f>
        <v>0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x14ac:dyDescent="0.25">
      <c r="A25" s="69" t="s">
        <v>384</v>
      </c>
      <c r="B25" s="121">
        <v>0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x14ac:dyDescent="0.25">
      <c r="A28" s="69" t="s">
        <v>387</v>
      </c>
      <c r="B28" s="121">
        <v>0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E40</f>
        <v>5024470</v>
      </c>
      <c r="F37" s="121">
        <f>F40</f>
        <v>5924912</v>
      </c>
    </row>
    <row r="38" spans="1:6" s="11" customFormat="1" ht="22.5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5024470</v>
      </c>
      <c r="F40" s="121">
        <v>5924912</v>
      </c>
    </row>
    <row r="41" spans="1:6" s="11" customFormat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customHeight="1" x14ac:dyDescent="0.25">
      <c r="A45" s="69"/>
      <c r="B45" s="121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2">
        <f>+B8+B16+B24+B30+B36+B37+B40</f>
        <v>33552086</v>
      </c>
      <c r="C46" s="122">
        <f>+C8+C16+C24+C30+C36+C37+C40</f>
        <v>17618482</v>
      </c>
      <c r="D46" s="106" t="s">
        <v>23</v>
      </c>
      <c r="E46" s="123">
        <f>+E8+E18+E22+E25+E26+E30+E37+E41</f>
        <v>9468048</v>
      </c>
      <c r="F46" s="123">
        <f>+F8+F18+F22+F25+F26+F30+F37+F41</f>
        <v>14983560</v>
      </c>
    </row>
    <row r="47" spans="1:6" s="11" customFormat="1" ht="8.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10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10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10" s="11" customFormat="1" x14ac:dyDescent="0.25">
      <c r="A51" s="69" t="s">
        <v>30</v>
      </c>
      <c r="B51" s="121">
        <v>71979810</v>
      </c>
      <c r="C51" s="125">
        <v>74915271</v>
      </c>
      <c r="D51" s="104" t="s">
        <v>31</v>
      </c>
      <c r="E51" s="121">
        <v>0</v>
      </c>
      <c r="F51" s="121">
        <v>0</v>
      </c>
    </row>
    <row r="52" spans="1:10" s="11" customFormat="1" x14ac:dyDescent="0.25">
      <c r="A52" s="69" t="s">
        <v>32</v>
      </c>
      <c r="B52" s="121">
        <v>27584790</v>
      </c>
      <c r="C52" s="125">
        <v>27209765</v>
      </c>
      <c r="D52" s="104" t="s">
        <v>33</v>
      </c>
      <c r="E52" s="121">
        <v>0</v>
      </c>
      <c r="F52" s="121">
        <v>0</v>
      </c>
    </row>
    <row r="53" spans="1:10" s="11" customFormat="1" ht="22.5" customHeight="1" x14ac:dyDescent="0.25">
      <c r="A53" s="69" t="s">
        <v>34</v>
      </c>
      <c r="B53" s="121">
        <v>91712</v>
      </c>
      <c r="C53" s="125">
        <v>91712</v>
      </c>
      <c r="D53" s="104" t="s">
        <v>35</v>
      </c>
      <c r="E53" s="121">
        <v>0</v>
      </c>
      <c r="F53" s="121">
        <v>0</v>
      </c>
    </row>
    <row r="54" spans="1:10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10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10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10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10" s="11" customFormat="1" x14ac:dyDescent="0.25">
      <c r="A58" s="69"/>
      <c r="B58" s="121"/>
      <c r="C58" s="104"/>
      <c r="D58" s="106" t="s">
        <v>42</v>
      </c>
      <c r="E58" s="122">
        <f>+E56+E46</f>
        <v>9468048</v>
      </c>
      <c r="F58" s="122">
        <f>+F56+F46</f>
        <v>14983560</v>
      </c>
    </row>
    <row r="59" spans="1:10" s="11" customFormat="1" x14ac:dyDescent="0.25">
      <c r="A59" s="74" t="s">
        <v>43</v>
      </c>
      <c r="B59" s="122">
        <f>SUM(B49:B57)</f>
        <v>99656312</v>
      </c>
      <c r="C59" s="122">
        <f>SUM(C49:C57)</f>
        <v>102216748</v>
      </c>
      <c r="D59" s="104"/>
      <c r="E59" s="121"/>
      <c r="F59" s="104"/>
    </row>
    <row r="60" spans="1:10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10" s="11" customFormat="1" x14ac:dyDescent="0.25">
      <c r="A61" s="74" t="s">
        <v>45</v>
      </c>
      <c r="B61" s="122">
        <f>+B46+B59</f>
        <v>133208398</v>
      </c>
      <c r="C61" s="122">
        <f>+C46+C59</f>
        <v>119835230</v>
      </c>
      <c r="D61" s="106"/>
      <c r="E61" s="121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2">
        <f>SUM(E63:E65)</f>
        <v>71090379</v>
      </c>
      <c r="F62" s="122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21">
        <v>71090379</v>
      </c>
      <c r="F63" s="121">
        <v>71090379</v>
      </c>
      <c r="J63" s="126"/>
    </row>
    <row r="64" spans="1:10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52649971</v>
      </c>
      <c r="F67" s="122">
        <f>SUM(F68:F72)</f>
        <v>33761291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19524340</v>
      </c>
      <c r="F68" s="121">
        <v>15188490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33125631</v>
      </c>
      <c r="F69" s="121">
        <v>18572801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123740350</v>
      </c>
      <c r="F78" s="122">
        <f>+F62+F67+F74</f>
        <v>104851670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133208398</v>
      </c>
      <c r="F80" s="122">
        <f>+F78+F58</f>
        <v>119835230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2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7" t="str">
        <f>'FORMATO 1'!A1:F1</f>
        <v>ÓRGANO DE FISCALIZACIÓN SUPERIOR</v>
      </c>
      <c r="B1" s="188"/>
      <c r="C1" s="188"/>
      <c r="D1" s="188"/>
      <c r="E1" s="188"/>
      <c r="F1" s="188"/>
      <c r="G1" s="188"/>
      <c r="H1" s="188"/>
      <c r="I1" s="189"/>
    </row>
    <row r="2" spans="1:9" x14ac:dyDescent="0.25">
      <c r="A2" s="190" t="s">
        <v>61</v>
      </c>
      <c r="B2" s="191"/>
      <c r="C2" s="191"/>
      <c r="D2" s="191"/>
      <c r="E2" s="191"/>
      <c r="F2" s="191"/>
      <c r="G2" s="191"/>
      <c r="H2" s="191"/>
      <c r="I2" s="192"/>
    </row>
    <row r="3" spans="1:9" ht="21.75" customHeight="1" x14ac:dyDescent="0.25">
      <c r="A3" s="190" t="s">
        <v>453</v>
      </c>
      <c r="B3" s="191"/>
      <c r="C3" s="191"/>
      <c r="D3" s="191"/>
      <c r="E3" s="191"/>
      <c r="F3" s="191"/>
      <c r="G3" s="191"/>
      <c r="H3" s="191"/>
      <c r="I3" s="192"/>
    </row>
    <row r="4" spans="1:9" x14ac:dyDescent="0.25">
      <c r="A4" s="190" t="s">
        <v>1</v>
      </c>
      <c r="B4" s="191"/>
      <c r="C4" s="191"/>
      <c r="D4" s="191"/>
      <c r="E4" s="191"/>
      <c r="F4" s="191"/>
      <c r="G4" s="191"/>
      <c r="H4" s="191"/>
      <c r="I4" s="193"/>
    </row>
    <row r="5" spans="1:9" ht="39.200000000000003" customHeight="1" x14ac:dyDescent="0.25">
      <c r="A5" s="175" t="s">
        <v>62</v>
      </c>
      <c r="B5" s="175"/>
      <c r="C5" s="175" t="s">
        <v>451</v>
      </c>
      <c r="D5" s="175" t="s">
        <v>63</v>
      </c>
      <c r="E5" s="175" t="s">
        <v>64</v>
      </c>
      <c r="F5" s="175" t="s">
        <v>65</v>
      </c>
      <c r="G5" s="133" t="s">
        <v>66</v>
      </c>
      <c r="H5" s="175" t="s">
        <v>68</v>
      </c>
      <c r="I5" s="194" t="s">
        <v>69</v>
      </c>
    </row>
    <row r="6" spans="1:9" x14ac:dyDescent="0.25">
      <c r="A6" s="176"/>
      <c r="B6" s="176"/>
      <c r="C6" s="176"/>
      <c r="D6" s="176"/>
      <c r="E6" s="176"/>
      <c r="F6" s="176"/>
      <c r="G6" s="134" t="s">
        <v>67</v>
      </c>
      <c r="H6" s="176"/>
      <c r="I6" s="195"/>
    </row>
    <row r="7" spans="1:9" x14ac:dyDescent="0.25">
      <c r="A7" s="185"/>
      <c r="B7" s="186"/>
      <c r="C7" s="14"/>
      <c r="D7" s="14"/>
      <c r="E7" s="14"/>
      <c r="F7" s="14"/>
      <c r="G7" s="14"/>
      <c r="H7" s="14"/>
      <c r="I7" s="14"/>
    </row>
    <row r="8" spans="1:9" x14ac:dyDescent="0.25">
      <c r="A8" s="177" t="s">
        <v>70</v>
      </c>
      <c r="B8" s="178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77" t="s">
        <v>71</v>
      </c>
      <c r="B9" s="178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79" t="s">
        <v>427</v>
      </c>
      <c r="B10" s="180"/>
      <c r="C10" s="14"/>
      <c r="D10" s="14"/>
      <c r="E10" s="14"/>
      <c r="F10" s="14"/>
      <c r="G10" s="17"/>
      <c r="H10" s="14"/>
      <c r="I10" s="14"/>
    </row>
    <row r="11" spans="1:9" x14ac:dyDescent="0.25">
      <c r="A11" s="179" t="s">
        <v>428</v>
      </c>
      <c r="B11" s="180"/>
      <c r="C11" s="12"/>
      <c r="D11" s="12"/>
      <c r="E11" s="12"/>
      <c r="F11" s="12"/>
      <c r="G11" s="18"/>
      <c r="H11" s="12"/>
      <c r="I11" s="12"/>
    </row>
    <row r="12" spans="1:9" x14ac:dyDescent="0.25">
      <c r="A12" s="179" t="s">
        <v>429</v>
      </c>
      <c r="B12" s="180"/>
      <c r="C12" s="12"/>
      <c r="D12" s="12"/>
      <c r="E12" s="12"/>
      <c r="F12" s="12"/>
      <c r="G12" s="18"/>
      <c r="H12" s="12"/>
      <c r="I12" s="12"/>
    </row>
    <row r="13" spans="1:9" x14ac:dyDescent="0.25">
      <c r="A13" s="177" t="s">
        <v>72</v>
      </c>
      <c r="B13" s="178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79" t="s">
        <v>430</v>
      </c>
      <c r="B14" s="180"/>
      <c r="C14" s="14"/>
      <c r="D14" s="14"/>
      <c r="E14" s="14"/>
      <c r="F14" s="14"/>
      <c r="G14" s="14"/>
      <c r="H14" s="14"/>
      <c r="I14" s="14"/>
    </row>
    <row r="15" spans="1:9" x14ac:dyDescent="0.25">
      <c r="A15" s="179" t="s">
        <v>431</v>
      </c>
      <c r="B15" s="180"/>
      <c r="C15" s="12"/>
      <c r="D15" s="12"/>
      <c r="E15" s="12"/>
      <c r="F15" s="12"/>
      <c r="G15" s="12"/>
      <c r="H15" s="12"/>
      <c r="I15" s="12"/>
    </row>
    <row r="16" spans="1:9" x14ac:dyDescent="0.25">
      <c r="A16" s="179" t="s">
        <v>432</v>
      </c>
      <c r="B16" s="180"/>
      <c r="C16" s="12"/>
      <c r="D16" s="12"/>
      <c r="E16" s="12"/>
      <c r="F16" s="12"/>
      <c r="G16" s="12"/>
      <c r="H16" s="12"/>
      <c r="I16" s="12"/>
    </row>
    <row r="17" spans="1:9" x14ac:dyDescent="0.25">
      <c r="A17" s="177" t="s">
        <v>73</v>
      </c>
      <c r="B17" s="178"/>
      <c r="C17" s="18">
        <f>'FORMATO 1'!F46</f>
        <v>14983560</v>
      </c>
      <c r="D17" s="12"/>
      <c r="E17" s="12"/>
      <c r="F17" s="12"/>
      <c r="G17" s="18">
        <f>'FORMATO 1'!E46</f>
        <v>9468048</v>
      </c>
      <c r="H17" s="12"/>
      <c r="I17" s="12"/>
    </row>
    <row r="18" spans="1:9" x14ac:dyDescent="0.25">
      <c r="A18" s="179"/>
      <c r="B18" s="180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77" t="s">
        <v>74</v>
      </c>
      <c r="B19" s="178"/>
      <c r="C19" s="19">
        <f>C8+C17</f>
        <v>14983560</v>
      </c>
      <c r="D19" s="14"/>
      <c r="E19" s="14"/>
      <c r="F19" s="14"/>
      <c r="G19" s="19">
        <f>G8+G17</f>
        <v>9468048</v>
      </c>
      <c r="H19" s="14"/>
      <c r="I19" s="14"/>
    </row>
    <row r="20" spans="1:9" x14ac:dyDescent="0.25">
      <c r="A20" s="177"/>
      <c r="B20" s="178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77" t="s">
        <v>76</v>
      </c>
      <c r="B21" s="178"/>
      <c r="C21" s="14"/>
      <c r="D21" s="14"/>
      <c r="E21" s="14"/>
      <c r="F21" s="14"/>
      <c r="G21" s="14"/>
      <c r="H21" s="14"/>
      <c r="I21" s="14"/>
    </row>
    <row r="22" spans="1:9" x14ac:dyDescent="0.25">
      <c r="A22" s="179" t="s">
        <v>433</v>
      </c>
      <c r="B22" s="180"/>
      <c r="C22" s="16"/>
      <c r="D22" s="16"/>
      <c r="E22" s="16"/>
      <c r="F22" s="16"/>
      <c r="G22" s="16"/>
      <c r="H22" s="16"/>
      <c r="I22" s="16"/>
    </row>
    <row r="23" spans="1:9" x14ac:dyDescent="0.25">
      <c r="A23" s="179" t="s">
        <v>434</v>
      </c>
      <c r="B23" s="180"/>
      <c r="C23" s="16"/>
      <c r="D23" s="16"/>
      <c r="E23" s="16"/>
      <c r="F23" s="16"/>
      <c r="G23" s="16"/>
      <c r="H23" s="16"/>
      <c r="I23" s="16"/>
    </row>
    <row r="24" spans="1:9" x14ac:dyDescent="0.25">
      <c r="A24" s="179" t="s">
        <v>435</v>
      </c>
      <c r="B24" s="180"/>
      <c r="C24" s="16"/>
      <c r="D24" s="16"/>
      <c r="E24" s="16"/>
      <c r="F24" s="16"/>
      <c r="G24" s="16"/>
      <c r="H24" s="16"/>
      <c r="I24" s="16"/>
    </row>
    <row r="25" spans="1:9" x14ac:dyDescent="0.25">
      <c r="A25" s="183"/>
      <c r="B25" s="184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77" t="s">
        <v>75</v>
      </c>
      <c r="B26" s="178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79" t="s">
        <v>436</v>
      </c>
      <c r="B27" s="180"/>
      <c r="C27" s="16"/>
      <c r="D27" s="16"/>
      <c r="E27" s="16"/>
      <c r="F27" s="16"/>
      <c r="G27" s="16"/>
      <c r="H27" s="16"/>
      <c r="I27" s="16"/>
    </row>
    <row r="28" spans="1:9" x14ac:dyDescent="0.25">
      <c r="A28" s="179" t="s">
        <v>437</v>
      </c>
      <c r="B28" s="180"/>
      <c r="C28" s="16"/>
      <c r="D28" s="16"/>
      <c r="E28" s="16"/>
      <c r="F28" s="16"/>
      <c r="G28" s="16"/>
      <c r="H28" s="16"/>
      <c r="I28" s="16"/>
    </row>
    <row r="29" spans="1:9" x14ac:dyDescent="0.25">
      <c r="A29" s="179" t="s">
        <v>438</v>
      </c>
      <c r="B29" s="180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1"/>
      <c r="B30" s="182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5" customHeight="1" x14ac:dyDescent="0.25">
      <c r="A33" s="175" t="s">
        <v>77</v>
      </c>
      <c r="B33" s="175"/>
      <c r="C33" s="175" t="s">
        <v>402</v>
      </c>
      <c r="D33" s="175" t="s">
        <v>401</v>
      </c>
      <c r="E33" s="175" t="s">
        <v>403</v>
      </c>
      <c r="F33" s="175"/>
      <c r="G33" s="175" t="s">
        <v>78</v>
      </c>
      <c r="H33" s="175"/>
      <c r="I33" s="194" t="s">
        <v>400</v>
      </c>
    </row>
    <row r="34" spans="1:9" x14ac:dyDescent="0.25">
      <c r="A34" s="175"/>
      <c r="B34" s="175"/>
      <c r="C34" s="175"/>
      <c r="D34" s="175"/>
      <c r="E34" s="175"/>
      <c r="F34" s="175"/>
      <c r="G34" s="175"/>
      <c r="H34" s="175"/>
      <c r="I34" s="194"/>
    </row>
    <row r="35" spans="1:9" x14ac:dyDescent="0.25">
      <c r="A35" s="176"/>
      <c r="B35" s="176"/>
      <c r="C35" s="176"/>
      <c r="D35" s="176"/>
      <c r="E35" s="176"/>
      <c r="F35" s="176"/>
      <c r="G35" s="176"/>
      <c r="H35" s="176"/>
      <c r="I35" s="195"/>
    </row>
    <row r="36" spans="1:9" s="11" customFormat="1" ht="42.2" customHeight="1" x14ac:dyDescent="0.25">
      <c r="A36" s="177" t="s">
        <v>79</v>
      </c>
      <c r="B36" s="178"/>
      <c r="C36" s="12"/>
      <c r="D36" s="12"/>
      <c r="E36" s="200"/>
      <c r="F36" s="201"/>
      <c r="G36" s="196"/>
      <c r="H36" s="197"/>
      <c r="I36" s="12"/>
    </row>
    <row r="37" spans="1:9" s="11" customFormat="1" x14ac:dyDescent="0.25">
      <c r="A37" s="179" t="s">
        <v>439</v>
      </c>
      <c r="B37" s="180"/>
      <c r="C37" s="12"/>
      <c r="D37" s="12"/>
      <c r="E37" s="200"/>
      <c r="F37" s="201"/>
      <c r="G37" s="196"/>
      <c r="H37" s="197"/>
      <c r="I37" s="12"/>
    </row>
    <row r="38" spans="1:9" s="11" customFormat="1" x14ac:dyDescent="0.25">
      <c r="A38" s="179" t="s">
        <v>440</v>
      </c>
      <c r="B38" s="180"/>
      <c r="C38" s="12"/>
      <c r="D38" s="12"/>
      <c r="E38" s="200"/>
      <c r="F38" s="201"/>
      <c r="G38" s="196"/>
      <c r="H38" s="197"/>
      <c r="I38" s="12"/>
    </row>
    <row r="39" spans="1:9" s="11" customFormat="1" ht="15.75" thickBot="1" x14ac:dyDescent="0.3">
      <c r="A39" s="173" t="s">
        <v>441</v>
      </c>
      <c r="B39" s="174"/>
      <c r="C39" s="13"/>
      <c r="D39" s="13"/>
      <c r="E39" s="202"/>
      <c r="F39" s="203"/>
      <c r="G39" s="198"/>
      <c r="H39" s="199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7" t="str">
        <f>'FORMATO 2'!A1:I1</f>
        <v>ÓRGANO DE FISCALIZACIÓN SUPERIOR</v>
      </c>
      <c r="B1" s="188"/>
      <c r="C1" s="188"/>
      <c r="D1" s="188"/>
      <c r="E1" s="188"/>
      <c r="F1" s="188"/>
      <c r="G1" s="188"/>
      <c r="H1" s="188"/>
      <c r="I1" s="188"/>
      <c r="J1" s="188"/>
      <c r="K1" s="189"/>
    </row>
    <row r="2" spans="1:11" ht="21.2" customHeight="1" x14ac:dyDescent="0.25">
      <c r="A2" s="190" t="s">
        <v>80</v>
      </c>
      <c r="B2" s="191"/>
      <c r="C2" s="191"/>
      <c r="D2" s="191"/>
      <c r="E2" s="191"/>
      <c r="F2" s="191"/>
      <c r="G2" s="191"/>
      <c r="H2" s="191"/>
      <c r="I2" s="191"/>
      <c r="J2" s="191"/>
      <c r="K2" s="192"/>
    </row>
    <row r="3" spans="1:11" ht="13.7" customHeight="1" x14ac:dyDescent="0.25">
      <c r="A3" s="190" t="s">
        <v>453</v>
      </c>
      <c r="B3" s="191"/>
      <c r="C3" s="191"/>
      <c r="D3" s="191"/>
      <c r="E3" s="191"/>
      <c r="F3" s="191"/>
      <c r="G3" s="191"/>
      <c r="H3" s="191"/>
      <c r="I3" s="191"/>
      <c r="J3" s="191"/>
      <c r="K3" s="192"/>
    </row>
    <row r="4" spans="1:11" ht="11.25" customHeight="1" x14ac:dyDescent="0.25">
      <c r="A4" s="204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206"/>
    </row>
    <row r="5" spans="1:11" ht="81.2" customHeight="1" x14ac:dyDescent="0.25">
      <c r="A5" s="135" t="s">
        <v>81</v>
      </c>
      <c r="B5" s="152" t="s">
        <v>82</v>
      </c>
      <c r="C5" s="152" t="s">
        <v>83</v>
      </c>
      <c r="D5" s="152" t="s">
        <v>84</v>
      </c>
      <c r="E5" s="152" t="s">
        <v>85</v>
      </c>
      <c r="F5" s="152" t="s">
        <v>86</v>
      </c>
      <c r="G5" s="152" t="s">
        <v>87</v>
      </c>
      <c r="H5" s="152" t="s">
        <v>88</v>
      </c>
      <c r="I5" s="152" t="s">
        <v>454</v>
      </c>
      <c r="J5" s="152" t="s">
        <v>455</v>
      </c>
      <c r="K5" s="136" t="s">
        <v>456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s="11" customFormat="1" ht="22.5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82"/>
  <sheetViews>
    <sheetView topLeftCell="A52" zoomScaleNormal="100" workbookViewId="0">
      <selection activeCell="A9" sqref="A9:B9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7" t="str">
        <f>'FORMATO 3'!A1:K1</f>
        <v>ÓRGANO DE FISCALIZACIÓN SUPERIOR</v>
      </c>
      <c r="B1" s="188"/>
      <c r="C1" s="188"/>
      <c r="D1" s="188"/>
      <c r="E1" s="189"/>
    </row>
    <row r="2" spans="1:5" x14ac:dyDescent="0.25">
      <c r="A2" s="223" t="s">
        <v>100</v>
      </c>
      <c r="B2" s="224"/>
      <c r="C2" s="224"/>
      <c r="D2" s="224"/>
      <c r="E2" s="225"/>
    </row>
    <row r="3" spans="1:5" x14ac:dyDescent="0.25">
      <c r="A3" s="223" t="s">
        <v>453</v>
      </c>
      <c r="B3" s="224"/>
      <c r="C3" s="224"/>
      <c r="D3" s="224"/>
      <c r="E3" s="225"/>
    </row>
    <row r="4" spans="1:5" ht="15.75" thickBot="1" x14ac:dyDescent="0.3">
      <c r="A4" s="226" t="s">
        <v>1</v>
      </c>
      <c r="B4" s="227"/>
      <c r="C4" s="227"/>
      <c r="D4" s="227"/>
      <c r="E4" s="228"/>
    </row>
    <row r="5" spans="1:5" x14ac:dyDescent="0.25">
      <c r="A5" s="241" t="s">
        <v>2</v>
      </c>
      <c r="B5" s="242"/>
      <c r="C5" s="137" t="s">
        <v>101</v>
      </c>
      <c r="D5" s="245" t="s">
        <v>103</v>
      </c>
      <c r="E5" s="137" t="s">
        <v>104</v>
      </c>
    </row>
    <row r="6" spans="1:5" ht="15.75" thickBot="1" x14ac:dyDescent="0.3">
      <c r="A6" s="243"/>
      <c r="B6" s="244"/>
      <c r="C6" s="132" t="s">
        <v>102</v>
      </c>
      <c r="D6" s="246"/>
      <c r="E6" s="132" t="s">
        <v>105</v>
      </c>
    </row>
    <row r="7" spans="1:5" x14ac:dyDescent="0.25">
      <c r="A7" s="221"/>
      <c r="B7" s="222"/>
      <c r="C7" s="21"/>
      <c r="D7" s="21"/>
      <c r="E7" s="21"/>
    </row>
    <row r="8" spans="1:5" x14ac:dyDescent="0.25">
      <c r="A8" s="177" t="s">
        <v>106</v>
      </c>
      <c r="B8" s="178"/>
      <c r="C8" s="22">
        <f>SUM(C9:C11)</f>
        <v>75978000</v>
      </c>
      <c r="D8" s="163">
        <f t="shared" ref="D8:E8" si="0">SUM(D9:D11)</f>
        <v>46898784</v>
      </c>
      <c r="E8" s="163">
        <f t="shared" si="0"/>
        <v>46898784</v>
      </c>
    </row>
    <row r="9" spans="1:5" x14ac:dyDescent="0.25">
      <c r="A9" s="179" t="s">
        <v>404</v>
      </c>
      <c r="B9" s="180"/>
      <c r="C9" s="23">
        <v>75978000</v>
      </c>
      <c r="D9" s="148">
        <v>46898784</v>
      </c>
      <c r="E9" s="148">
        <f>D9</f>
        <v>46898784</v>
      </c>
    </row>
    <row r="10" spans="1:5" x14ac:dyDescent="0.25">
      <c r="A10" s="179" t="s">
        <v>405</v>
      </c>
      <c r="B10" s="180"/>
      <c r="C10" s="146">
        <v>0</v>
      </c>
      <c r="D10" s="146">
        <v>0</v>
      </c>
      <c r="E10" s="146">
        <f>D10</f>
        <v>0</v>
      </c>
    </row>
    <row r="11" spans="1:5" x14ac:dyDescent="0.25">
      <c r="A11" s="179" t="s">
        <v>406</v>
      </c>
      <c r="B11" s="180"/>
      <c r="C11" s="146">
        <v>0</v>
      </c>
      <c r="D11" s="146">
        <v>0</v>
      </c>
      <c r="E11" s="146">
        <v>0</v>
      </c>
    </row>
    <row r="12" spans="1:5" x14ac:dyDescent="0.25">
      <c r="A12" s="179"/>
      <c r="B12" s="180"/>
      <c r="C12" s="21"/>
      <c r="D12" s="21"/>
      <c r="E12" s="21"/>
    </row>
    <row r="13" spans="1:5" x14ac:dyDescent="0.25">
      <c r="A13" s="177" t="s">
        <v>126</v>
      </c>
      <c r="B13" s="178"/>
      <c r="C13" s="22">
        <f>C14+C15</f>
        <v>75978000</v>
      </c>
      <c r="D13" s="163">
        <f t="shared" ref="D13:E13" si="1">D14+D15</f>
        <v>27749469</v>
      </c>
      <c r="E13" s="163">
        <f t="shared" si="1"/>
        <v>27099893</v>
      </c>
    </row>
    <row r="14" spans="1:5" x14ac:dyDescent="0.25">
      <c r="A14" s="179" t="s">
        <v>407</v>
      </c>
      <c r="B14" s="180"/>
      <c r="C14" s="23">
        <f>C9</f>
        <v>75978000</v>
      </c>
      <c r="D14" s="148">
        <v>27749469</v>
      </c>
      <c r="E14" s="148">
        <v>27099893</v>
      </c>
    </row>
    <row r="15" spans="1:5" x14ac:dyDescent="0.25">
      <c r="A15" s="179" t="s">
        <v>408</v>
      </c>
      <c r="B15" s="180"/>
      <c r="C15" s="21"/>
      <c r="D15" s="23"/>
      <c r="E15" s="23"/>
    </row>
    <row r="16" spans="1:5" x14ac:dyDescent="0.25">
      <c r="A16" s="179"/>
      <c r="B16" s="180"/>
      <c r="C16" s="21"/>
      <c r="D16" s="21"/>
      <c r="E16" s="21"/>
    </row>
    <row r="17" spans="1:7" x14ac:dyDescent="0.25">
      <c r="A17" s="177" t="s">
        <v>109</v>
      </c>
      <c r="B17" s="178"/>
      <c r="C17" s="24">
        <f>C18+C19</f>
        <v>0</v>
      </c>
      <c r="D17" s="156">
        <f t="shared" ref="D17:E17" si="2">D18+D19</f>
        <v>0</v>
      </c>
      <c r="E17" s="156">
        <f t="shared" si="2"/>
        <v>0</v>
      </c>
    </row>
    <row r="18" spans="1:7" x14ac:dyDescent="0.25">
      <c r="A18" s="179" t="s">
        <v>409</v>
      </c>
      <c r="B18" s="180"/>
      <c r="C18" s="25">
        <v>0</v>
      </c>
      <c r="D18" s="146">
        <v>0</v>
      </c>
      <c r="E18" s="146">
        <f>D18</f>
        <v>0</v>
      </c>
      <c r="F18" s="7"/>
    </row>
    <row r="19" spans="1:7" ht="26.1" customHeight="1" x14ac:dyDescent="0.25">
      <c r="A19" s="179" t="s">
        <v>446</v>
      </c>
      <c r="B19" s="180"/>
      <c r="C19" s="21"/>
      <c r="D19" s="23"/>
      <c r="E19" s="21"/>
    </row>
    <row r="20" spans="1:7" x14ac:dyDescent="0.25">
      <c r="A20" s="179"/>
      <c r="B20" s="180"/>
      <c r="C20" s="21"/>
      <c r="D20" s="23"/>
      <c r="E20" s="21"/>
    </row>
    <row r="21" spans="1:7" x14ac:dyDescent="0.25">
      <c r="A21" s="177" t="s">
        <v>112</v>
      </c>
      <c r="B21" s="178"/>
      <c r="C21" s="26">
        <f>C8-C13+C17</f>
        <v>0</v>
      </c>
      <c r="D21" s="147">
        <f t="shared" ref="D21:E21" si="3">D8-D13+D17</f>
        <v>19149315</v>
      </c>
      <c r="E21" s="22">
        <f t="shared" si="3"/>
        <v>19798891</v>
      </c>
    </row>
    <row r="22" spans="1:7" x14ac:dyDescent="0.25">
      <c r="A22" s="177" t="s">
        <v>113</v>
      </c>
      <c r="B22" s="178"/>
      <c r="C22" s="27">
        <f>C21-C11</f>
        <v>0</v>
      </c>
      <c r="D22" s="148">
        <f t="shared" ref="D22:E22" si="4">D21-D11</f>
        <v>19149315</v>
      </c>
      <c r="E22" s="28">
        <f t="shared" si="4"/>
        <v>19798891</v>
      </c>
    </row>
    <row r="23" spans="1:7" ht="15" customHeight="1" x14ac:dyDescent="0.25">
      <c r="A23" s="177" t="s">
        <v>114</v>
      </c>
      <c r="B23" s="178"/>
      <c r="C23" s="229">
        <f>C22-C17</f>
        <v>0</v>
      </c>
      <c r="D23" s="231">
        <f t="shared" ref="D23:E23" si="5">D22-D17</f>
        <v>19149315</v>
      </c>
      <c r="E23" s="219">
        <f t="shared" si="5"/>
        <v>19798891</v>
      </c>
    </row>
    <row r="24" spans="1:7" ht="21.75" customHeight="1" thickBot="1" x14ac:dyDescent="0.3">
      <c r="A24" s="215"/>
      <c r="B24" s="216"/>
      <c r="C24" s="230"/>
      <c r="D24" s="232"/>
      <c r="E24" s="220"/>
      <c r="F24" s="7"/>
      <c r="G24" s="7"/>
    </row>
    <row r="25" spans="1:7" ht="15.75" thickBot="1" x14ac:dyDescent="0.3">
      <c r="A25" s="247" t="s">
        <v>115</v>
      </c>
      <c r="B25" s="248"/>
      <c r="C25" s="138" t="s">
        <v>116</v>
      </c>
      <c r="D25" s="138" t="s">
        <v>103</v>
      </c>
      <c r="E25" s="138" t="s">
        <v>117</v>
      </c>
    </row>
    <row r="26" spans="1:7" x14ac:dyDescent="0.25">
      <c r="A26" s="221"/>
      <c r="B26" s="222"/>
      <c r="C26" s="21"/>
      <c r="D26" s="21"/>
      <c r="E26" s="21"/>
    </row>
    <row r="27" spans="1:7" x14ac:dyDescent="0.25">
      <c r="A27" s="177" t="s">
        <v>118</v>
      </c>
      <c r="B27" s="178"/>
      <c r="C27" s="24">
        <v>0</v>
      </c>
      <c r="D27" s="24">
        <v>0</v>
      </c>
      <c r="E27" s="24">
        <v>0</v>
      </c>
    </row>
    <row r="28" spans="1:7" x14ac:dyDescent="0.25">
      <c r="A28" s="179" t="s">
        <v>410</v>
      </c>
      <c r="B28" s="180"/>
      <c r="C28" s="25">
        <v>0</v>
      </c>
      <c r="D28" s="25">
        <v>0</v>
      </c>
      <c r="E28" s="25">
        <v>0</v>
      </c>
    </row>
    <row r="29" spans="1:7" x14ac:dyDescent="0.25">
      <c r="A29" s="179" t="s">
        <v>411</v>
      </c>
      <c r="B29" s="180"/>
      <c r="C29" s="25">
        <v>0</v>
      </c>
      <c r="D29" s="25">
        <v>0</v>
      </c>
      <c r="E29" s="25">
        <v>0</v>
      </c>
    </row>
    <row r="30" spans="1:7" x14ac:dyDescent="0.25">
      <c r="A30" s="179"/>
      <c r="B30" s="180"/>
      <c r="C30" s="21"/>
      <c r="D30" s="21"/>
      <c r="E30" s="21"/>
    </row>
    <row r="31" spans="1:7" x14ac:dyDescent="0.25">
      <c r="A31" s="177" t="s">
        <v>119</v>
      </c>
      <c r="B31" s="178"/>
      <c r="C31" s="24">
        <f>C23+C27</f>
        <v>0</v>
      </c>
      <c r="D31" s="119">
        <f t="shared" ref="D31:E31" si="6">D23+D27</f>
        <v>19149315</v>
      </c>
      <c r="E31" s="147">
        <f t="shared" si="6"/>
        <v>19798891</v>
      </c>
    </row>
    <row r="32" spans="1:7" ht="15.75" thickBot="1" x14ac:dyDescent="0.3">
      <c r="A32" s="173"/>
      <c r="B32" s="174"/>
      <c r="C32" s="29"/>
      <c r="D32" s="29"/>
      <c r="E32" s="29"/>
    </row>
    <row r="33" spans="1:5" x14ac:dyDescent="0.25">
      <c r="A33" s="241" t="s">
        <v>115</v>
      </c>
      <c r="B33" s="242"/>
      <c r="C33" s="245" t="s">
        <v>120</v>
      </c>
      <c r="D33" s="235" t="s">
        <v>103</v>
      </c>
      <c r="E33" s="139" t="s">
        <v>104</v>
      </c>
    </row>
    <row r="34" spans="1:5" ht="15.75" thickBot="1" x14ac:dyDescent="0.3">
      <c r="A34" s="243"/>
      <c r="B34" s="244"/>
      <c r="C34" s="246"/>
      <c r="D34" s="236"/>
      <c r="E34" s="140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17" t="s">
        <v>121</v>
      </c>
      <c r="B36" s="218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3" t="s">
        <v>412</v>
      </c>
      <c r="B37" s="214"/>
      <c r="C37" s="32">
        <v>0</v>
      </c>
      <c r="D37" s="32">
        <v>0</v>
      </c>
      <c r="E37" s="32">
        <v>0</v>
      </c>
    </row>
    <row r="38" spans="1:5" ht="24.75" customHeight="1" x14ac:dyDescent="0.25">
      <c r="A38" s="179" t="s">
        <v>445</v>
      </c>
      <c r="B38" s="180"/>
      <c r="C38" s="32">
        <v>0</v>
      </c>
      <c r="D38" s="32">
        <v>0</v>
      </c>
      <c r="E38" s="32">
        <v>0</v>
      </c>
    </row>
    <row r="39" spans="1:5" x14ac:dyDescent="0.25">
      <c r="A39" s="217" t="s">
        <v>122</v>
      </c>
      <c r="B39" s="218"/>
      <c r="C39" s="33">
        <v>0</v>
      </c>
      <c r="D39" s="33">
        <v>0</v>
      </c>
      <c r="E39" s="33">
        <v>0</v>
      </c>
    </row>
    <row r="40" spans="1:5" x14ac:dyDescent="0.25">
      <c r="A40" s="213" t="s">
        <v>413</v>
      </c>
      <c r="B40" s="214"/>
      <c r="C40" s="32">
        <v>0</v>
      </c>
      <c r="D40" s="32">
        <v>0</v>
      </c>
      <c r="E40" s="32">
        <v>0</v>
      </c>
    </row>
    <row r="41" spans="1:5" ht="19.5" customHeight="1" x14ac:dyDescent="0.25">
      <c r="A41" s="213" t="s">
        <v>414</v>
      </c>
      <c r="B41" s="214"/>
      <c r="C41" s="32">
        <v>0</v>
      </c>
      <c r="D41" s="32">
        <v>0</v>
      </c>
      <c r="E41" s="32">
        <v>0</v>
      </c>
    </row>
    <row r="42" spans="1:5" ht="24.2" customHeight="1" x14ac:dyDescent="0.25">
      <c r="A42" s="213"/>
      <c r="B42" s="214"/>
      <c r="C42" s="31"/>
      <c r="D42" s="31"/>
      <c r="E42" s="31"/>
    </row>
    <row r="43" spans="1:5" x14ac:dyDescent="0.25">
      <c r="A43" s="217" t="s">
        <v>123</v>
      </c>
      <c r="B43" s="218"/>
      <c r="C43" s="233">
        <f>C36+C39</f>
        <v>0</v>
      </c>
      <c r="D43" s="233">
        <f t="shared" ref="D43:E43" si="8">D36+D39</f>
        <v>0</v>
      </c>
      <c r="E43" s="233">
        <f t="shared" si="8"/>
        <v>0</v>
      </c>
    </row>
    <row r="44" spans="1:5" ht="24.2" customHeight="1" thickBot="1" x14ac:dyDescent="0.3">
      <c r="A44" s="237"/>
      <c r="B44" s="238"/>
      <c r="C44" s="234"/>
      <c r="D44" s="234"/>
      <c r="E44" s="234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1" t="s">
        <v>115</v>
      </c>
      <c r="B46" s="242"/>
      <c r="C46" s="139" t="s">
        <v>101</v>
      </c>
      <c r="D46" s="235" t="s">
        <v>103</v>
      </c>
      <c r="E46" s="139" t="s">
        <v>104</v>
      </c>
    </row>
    <row r="47" spans="1:5" ht="15.75" thickBot="1" x14ac:dyDescent="0.3">
      <c r="A47" s="243"/>
      <c r="B47" s="244"/>
      <c r="C47" s="140" t="s">
        <v>116</v>
      </c>
      <c r="D47" s="236"/>
      <c r="E47" s="140" t="s">
        <v>117</v>
      </c>
    </row>
    <row r="48" spans="1:5" x14ac:dyDescent="0.25">
      <c r="A48" s="239"/>
      <c r="B48" s="240"/>
      <c r="C48" s="5"/>
      <c r="D48" s="5"/>
      <c r="E48" s="5"/>
    </row>
    <row r="49" spans="1:5" x14ac:dyDescent="0.25">
      <c r="A49" s="213" t="s">
        <v>124</v>
      </c>
      <c r="B49" s="214"/>
      <c r="C49" s="23">
        <f>C14</f>
        <v>75978000</v>
      </c>
      <c r="D49" s="23">
        <f>D9</f>
        <v>46898784</v>
      </c>
      <c r="E49" s="23">
        <f>D49</f>
        <v>46898784</v>
      </c>
    </row>
    <row r="50" spans="1:5" ht="27.2" customHeight="1" x14ac:dyDescent="0.25">
      <c r="A50" s="179" t="s">
        <v>442</v>
      </c>
      <c r="B50" s="180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3" t="s">
        <v>419</v>
      </c>
      <c r="B51" s="214"/>
      <c r="C51" s="31"/>
      <c r="D51" s="31"/>
      <c r="E51" s="31"/>
    </row>
    <row r="52" spans="1:5" x14ac:dyDescent="0.25">
      <c r="A52" s="213" t="s">
        <v>413</v>
      </c>
      <c r="B52" s="214"/>
      <c r="C52" s="31"/>
      <c r="D52" s="31"/>
      <c r="E52" s="31"/>
    </row>
    <row r="53" spans="1:5" x14ac:dyDescent="0.25">
      <c r="A53" s="213"/>
      <c r="B53" s="214"/>
      <c r="C53" s="31"/>
      <c r="D53" s="31"/>
      <c r="E53" s="31"/>
    </row>
    <row r="54" spans="1:5" x14ac:dyDescent="0.25">
      <c r="A54" s="213" t="s">
        <v>108</v>
      </c>
      <c r="B54" s="214"/>
      <c r="C54" s="23">
        <f>C49</f>
        <v>75978000</v>
      </c>
      <c r="D54" s="23">
        <f>D14</f>
        <v>27749469</v>
      </c>
      <c r="E54" s="23">
        <f>E14</f>
        <v>27099893</v>
      </c>
    </row>
    <row r="55" spans="1:5" x14ac:dyDescent="0.25">
      <c r="A55" s="213"/>
      <c r="B55" s="214"/>
      <c r="C55" s="31"/>
      <c r="D55" s="31"/>
      <c r="E55" s="31"/>
    </row>
    <row r="56" spans="1:5" x14ac:dyDescent="0.25">
      <c r="A56" s="213" t="s">
        <v>110</v>
      </c>
      <c r="B56" s="214"/>
      <c r="C56" s="31"/>
      <c r="D56" s="31"/>
      <c r="E56" s="31"/>
    </row>
    <row r="57" spans="1:5" x14ac:dyDescent="0.25">
      <c r="A57" s="213"/>
      <c r="B57" s="214"/>
      <c r="C57" s="31"/>
      <c r="D57" s="31"/>
      <c r="E57" s="31"/>
    </row>
    <row r="58" spans="1:5" ht="29.85" customHeight="1" x14ac:dyDescent="0.25">
      <c r="A58" s="177" t="s">
        <v>444</v>
      </c>
      <c r="B58" s="178"/>
      <c r="C58" s="34">
        <f>C49+C50-C54+C56</f>
        <v>0</v>
      </c>
      <c r="D58" s="118">
        <f t="shared" ref="D58:E58" si="10">D49+D50-D54+D56</f>
        <v>19149315</v>
      </c>
      <c r="E58" s="149">
        <f t="shared" si="10"/>
        <v>19798891</v>
      </c>
    </row>
    <row r="59" spans="1:5" ht="18.75" customHeight="1" x14ac:dyDescent="0.25">
      <c r="A59" s="177" t="s">
        <v>443</v>
      </c>
      <c r="B59" s="178"/>
      <c r="C59" s="207">
        <f>C58-C50</f>
        <v>0</v>
      </c>
      <c r="D59" s="209">
        <f t="shared" ref="D59:E59" si="11">D58-D50</f>
        <v>19149315</v>
      </c>
      <c r="E59" s="211">
        <f t="shared" si="11"/>
        <v>19798891</v>
      </c>
    </row>
    <row r="60" spans="1:5" ht="18" customHeight="1" thickBot="1" x14ac:dyDescent="0.3">
      <c r="A60" s="215"/>
      <c r="B60" s="216"/>
      <c r="C60" s="208"/>
      <c r="D60" s="210"/>
      <c r="E60" s="212"/>
    </row>
    <row r="61" spans="1:5" x14ac:dyDescent="0.25">
      <c r="A61" s="241" t="s">
        <v>115</v>
      </c>
      <c r="B61" s="242"/>
      <c r="C61" s="245" t="s">
        <v>120</v>
      </c>
      <c r="D61" s="235" t="s">
        <v>103</v>
      </c>
      <c r="E61" s="139" t="s">
        <v>104</v>
      </c>
    </row>
    <row r="62" spans="1:5" ht="15.75" thickBot="1" x14ac:dyDescent="0.3">
      <c r="A62" s="243"/>
      <c r="B62" s="244"/>
      <c r="C62" s="246"/>
      <c r="D62" s="236"/>
      <c r="E62" s="140" t="s">
        <v>117</v>
      </c>
    </row>
    <row r="63" spans="1:5" x14ac:dyDescent="0.25">
      <c r="A63" s="239"/>
      <c r="B63" s="240"/>
      <c r="C63" s="5"/>
      <c r="D63" s="5"/>
      <c r="E63" s="5"/>
    </row>
    <row r="64" spans="1:5" x14ac:dyDescent="0.25">
      <c r="A64" s="213" t="s">
        <v>107</v>
      </c>
      <c r="B64" s="214"/>
      <c r="C64" s="32">
        <v>0</v>
      </c>
      <c r="D64" s="32">
        <v>0</v>
      </c>
      <c r="E64" s="32">
        <v>0</v>
      </c>
    </row>
    <row r="65" spans="1:5" ht="27.95" customHeight="1" x14ac:dyDescent="0.25">
      <c r="A65" s="179" t="s">
        <v>449</v>
      </c>
      <c r="B65" s="180"/>
      <c r="C65" s="32">
        <v>0</v>
      </c>
      <c r="D65" s="32">
        <v>0</v>
      </c>
      <c r="E65" s="32">
        <v>0</v>
      </c>
    </row>
    <row r="66" spans="1:5" x14ac:dyDescent="0.25">
      <c r="A66" s="213" t="s">
        <v>415</v>
      </c>
      <c r="B66" s="214"/>
      <c r="C66" s="32">
        <v>0</v>
      </c>
      <c r="D66" s="32">
        <v>0</v>
      </c>
      <c r="E66" s="32">
        <v>0</v>
      </c>
    </row>
    <row r="67" spans="1:5" x14ac:dyDescent="0.25">
      <c r="A67" s="213" t="s">
        <v>416</v>
      </c>
      <c r="B67" s="214"/>
      <c r="C67" s="32">
        <v>0</v>
      </c>
      <c r="D67" s="32">
        <v>0</v>
      </c>
      <c r="E67" s="32">
        <v>0</v>
      </c>
    </row>
    <row r="68" spans="1:5" x14ac:dyDescent="0.25">
      <c r="A68" s="213"/>
      <c r="B68" s="214"/>
      <c r="C68" s="31"/>
      <c r="D68" s="31"/>
      <c r="E68" s="31"/>
    </row>
    <row r="69" spans="1:5" x14ac:dyDescent="0.25">
      <c r="A69" s="213" t="s">
        <v>125</v>
      </c>
      <c r="B69" s="214"/>
      <c r="C69" s="32">
        <v>0</v>
      </c>
      <c r="D69" s="32">
        <v>0</v>
      </c>
      <c r="E69" s="32">
        <v>0</v>
      </c>
    </row>
    <row r="70" spans="1:5" x14ac:dyDescent="0.25">
      <c r="A70" s="213"/>
      <c r="B70" s="214"/>
      <c r="C70" s="31"/>
      <c r="D70" s="31"/>
      <c r="E70" s="31"/>
    </row>
    <row r="71" spans="1:5" x14ac:dyDescent="0.25">
      <c r="A71" s="213" t="s">
        <v>111</v>
      </c>
      <c r="B71" s="214"/>
      <c r="C71" s="32">
        <v>0</v>
      </c>
      <c r="D71" s="32">
        <v>0</v>
      </c>
      <c r="E71" s="32">
        <v>0</v>
      </c>
    </row>
    <row r="72" spans="1:5" x14ac:dyDescent="0.25">
      <c r="A72" s="213"/>
      <c r="B72" s="214"/>
      <c r="C72" s="31"/>
      <c r="D72" s="31"/>
      <c r="E72" s="31"/>
    </row>
    <row r="73" spans="1:5" ht="27.2" customHeight="1" x14ac:dyDescent="0.25">
      <c r="A73" s="177" t="s">
        <v>448</v>
      </c>
      <c r="B73" s="178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77" t="s">
        <v>447</v>
      </c>
      <c r="B74" s="178"/>
      <c r="C74" s="233">
        <f>C73-C65</f>
        <v>0</v>
      </c>
      <c r="D74" s="233">
        <f t="shared" ref="D74:E74" si="13">D73-D65</f>
        <v>0</v>
      </c>
      <c r="E74" s="233">
        <f t="shared" si="13"/>
        <v>0</v>
      </c>
    </row>
    <row r="75" spans="1:5" ht="15.75" thickBot="1" x14ac:dyDescent="0.3">
      <c r="A75" s="215"/>
      <c r="B75" s="216"/>
      <c r="C75" s="234"/>
      <c r="D75" s="234"/>
      <c r="E75" s="234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Normal="100" workbookViewId="0">
      <selection activeCell="A7" sqref="A7:XFD57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7" t="str">
        <f>'FORMATO 4'!A1:E1</f>
        <v>ÓRGANO DE FISCALIZACIÓN SUPERIOR</v>
      </c>
      <c r="B1" s="188"/>
      <c r="C1" s="188"/>
      <c r="D1" s="188"/>
      <c r="E1" s="188"/>
      <c r="F1" s="188"/>
      <c r="G1" s="188"/>
      <c r="H1" s="188"/>
      <c r="I1" s="189"/>
    </row>
    <row r="2" spans="1:9" ht="18" customHeight="1" x14ac:dyDescent="0.25">
      <c r="A2" s="223" t="s">
        <v>127</v>
      </c>
      <c r="B2" s="224"/>
      <c r="C2" s="224"/>
      <c r="D2" s="224"/>
      <c r="E2" s="224"/>
      <c r="F2" s="224"/>
      <c r="G2" s="224"/>
      <c r="H2" s="224"/>
      <c r="I2" s="225"/>
    </row>
    <row r="3" spans="1:9" x14ac:dyDescent="0.25">
      <c r="A3" s="223" t="s">
        <v>453</v>
      </c>
      <c r="B3" s="224"/>
      <c r="C3" s="224"/>
      <c r="D3" s="224"/>
      <c r="E3" s="224"/>
      <c r="F3" s="224"/>
      <c r="G3" s="224"/>
      <c r="H3" s="224"/>
      <c r="I3" s="225"/>
    </row>
    <row r="4" spans="1:9" ht="15.75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28"/>
    </row>
    <row r="5" spans="1:9" ht="15.75" thickBot="1" x14ac:dyDescent="0.3">
      <c r="A5" s="187"/>
      <c r="B5" s="188"/>
      <c r="C5" s="189"/>
      <c r="D5" s="271" t="s">
        <v>128</v>
      </c>
      <c r="E5" s="272"/>
      <c r="F5" s="272"/>
      <c r="G5" s="272"/>
      <c r="H5" s="273"/>
      <c r="I5" s="235" t="s">
        <v>129</v>
      </c>
    </row>
    <row r="6" spans="1:9" x14ac:dyDescent="0.25">
      <c r="A6" s="223" t="s">
        <v>115</v>
      </c>
      <c r="B6" s="224"/>
      <c r="C6" s="225"/>
      <c r="D6" s="235" t="s">
        <v>131</v>
      </c>
      <c r="E6" s="245" t="s">
        <v>132</v>
      </c>
      <c r="F6" s="235" t="s">
        <v>133</v>
      </c>
      <c r="G6" s="235" t="s">
        <v>103</v>
      </c>
      <c r="H6" s="235" t="s">
        <v>134</v>
      </c>
      <c r="I6" s="274"/>
    </row>
    <row r="7" spans="1:9" ht="15.75" thickBot="1" x14ac:dyDescent="0.3">
      <c r="A7" s="226" t="s">
        <v>130</v>
      </c>
      <c r="B7" s="227"/>
      <c r="C7" s="228"/>
      <c r="D7" s="236"/>
      <c r="E7" s="246"/>
      <c r="F7" s="236"/>
      <c r="G7" s="236"/>
      <c r="H7" s="236"/>
      <c r="I7" s="236"/>
    </row>
    <row r="8" spans="1:9" s="11" customFormat="1" x14ac:dyDescent="0.25">
      <c r="A8" s="275"/>
      <c r="B8" s="276"/>
      <c r="C8" s="277"/>
      <c r="D8" s="113"/>
      <c r="E8" s="113"/>
      <c r="F8" s="113"/>
      <c r="G8" s="113"/>
      <c r="H8" s="113"/>
      <c r="I8" s="113"/>
    </row>
    <row r="9" spans="1:9" s="11" customFormat="1" x14ac:dyDescent="0.25">
      <c r="A9" s="217" t="s">
        <v>135</v>
      </c>
      <c r="B9" s="251"/>
      <c r="C9" s="218"/>
      <c r="D9" s="113"/>
      <c r="E9" s="113"/>
      <c r="F9" s="113"/>
      <c r="G9" s="113"/>
      <c r="H9" s="113"/>
      <c r="I9" s="113"/>
    </row>
    <row r="10" spans="1:9" s="11" customFormat="1" x14ac:dyDescent="0.25">
      <c r="A10" s="267" t="s">
        <v>136</v>
      </c>
      <c r="B10" s="268"/>
      <c r="C10" s="269"/>
      <c r="D10" s="113"/>
      <c r="E10" s="113"/>
      <c r="F10" s="113"/>
      <c r="G10" s="113"/>
      <c r="H10" s="113"/>
      <c r="I10" s="113"/>
    </row>
    <row r="11" spans="1:9" s="11" customFormat="1" x14ac:dyDescent="0.25">
      <c r="A11" s="267" t="s">
        <v>137</v>
      </c>
      <c r="B11" s="268"/>
      <c r="C11" s="269"/>
      <c r="D11" s="113"/>
      <c r="E11" s="113"/>
      <c r="F11" s="113"/>
      <c r="G11" s="113"/>
      <c r="H11" s="113"/>
      <c r="I11" s="113"/>
    </row>
    <row r="12" spans="1:9" s="11" customFormat="1" x14ac:dyDescent="0.25">
      <c r="A12" s="267" t="s">
        <v>138</v>
      </c>
      <c r="B12" s="268"/>
      <c r="C12" s="269"/>
      <c r="D12" s="49"/>
      <c r="E12" s="113"/>
      <c r="F12" s="113"/>
      <c r="G12" s="113"/>
      <c r="H12" s="113"/>
      <c r="I12" s="113"/>
    </row>
    <row r="13" spans="1:9" s="11" customFormat="1" x14ac:dyDescent="0.25">
      <c r="A13" s="267" t="s">
        <v>139</v>
      </c>
      <c r="B13" s="268"/>
      <c r="C13" s="269"/>
      <c r="D13" s="118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x14ac:dyDescent="0.25">
      <c r="A14" s="267" t="s">
        <v>140</v>
      </c>
      <c r="B14" s="268"/>
      <c r="C14" s="269"/>
      <c r="D14" s="118">
        <v>0</v>
      </c>
      <c r="E14" s="52">
        <v>0</v>
      </c>
      <c r="F14" s="43">
        <f>D14+E14</f>
        <v>0</v>
      </c>
      <c r="G14" s="52">
        <v>585072</v>
      </c>
      <c r="H14" s="52">
        <f>G14</f>
        <v>585072</v>
      </c>
      <c r="I14" s="43">
        <f>H14-D14</f>
        <v>585072</v>
      </c>
    </row>
    <row r="15" spans="1:9" s="11" customFormat="1" x14ac:dyDescent="0.25">
      <c r="A15" s="267" t="s">
        <v>141</v>
      </c>
      <c r="B15" s="268"/>
      <c r="C15" s="269"/>
      <c r="D15" s="118"/>
      <c r="E15" s="113"/>
      <c r="F15" s="43"/>
      <c r="G15" s="113"/>
      <c r="H15" s="52"/>
      <c r="I15" s="43"/>
    </row>
    <row r="16" spans="1:9" s="11" customFormat="1" x14ac:dyDescent="0.25">
      <c r="A16" s="267" t="s">
        <v>142</v>
      </c>
      <c r="B16" s="268"/>
      <c r="C16" s="269"/>
      <c r="D16" s="52">
        <v>0</v>
      </c>
      <c r="E16" s="52">
        <v>4388988</v>
      </c>
      <c r="F16" s="43">
        <f t="shared" ref="F16" si="0">D16+E16</f>
        <v>4388988</v>
      </c>
      <c r="G16" s="52">
        <v>5798131</v>
      </c>
      <c r="H16" s="52">
        <f t="shared" ref="H16" si="1">G16</f>
        <v>5798131</v>
      </c>
      <c r="I16" s="43">
        <f t="shared" ref="I16" si="2">H16-D16</f>
        <v>5798131</v>
      </c>
    </row>
    <row r="17" spans="1:9" s="11" customFormat="1" x14ac:dyDescent="0.25">
      <c r="A17" s="267" t="s">
        <v>143</v>
      </c>
      <c r="B17" s="268"/>
      <c r="C17" s="269"/>
      <c r="D17" s="266">
        <f>D19+D20+D21+D22+D23+D24+D25+D26+D27+D28+D29</f>
        <v>0</v>
      </c>
      <c r="E17" s="265">
        <f t="shared" ref="E17:I17" si="3">E19+E20+E21+E22+E23+E24+E25+E26+E27+E28+E29</f>
        <v>0</v>
      </c>
      <c r="F17" s="266">
        <f t="shared" si="3"/>
        <v>0</v>
      </c>
      <c r="G17" s="266">
        <f t="shared" si="3"/>
        <v>0</v>
      </c>
      <c r="H17" s="266">
        <f t="shared" si="3"/>
        <v>0</v>
      </c>
      <c r="I17" s="26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6"/>
      <c r="E18" s="265"/>
      <c r="F18" s="266"/>
      <c r="G18" s="266"/>
      <c r="H18" s="266"/>
      <c r="I18" s="265"/>
    </row>
    <row r="19" spans="1:9" s="11" customFormat="1" ht="15" customHeight="1" x14ac:dyDescent="0.25">
      <c r="A19" s="108"/>
      <c r="B19" s="249" t="s">
        <v>145</v>
      </c>
      <c r="C19" s="250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x14ac:dyDescent="0.25">
      <c r="A20" s="108"/>
      <c r="B20" s="249" t="s">
        <v>146</v>
      </c>
      <c r="C20" s="250"/>
      <c r="D20" s="113"/>
      <c r="E20" s="113"/>
      <c r="F20" s="113"/>
      <c r="G20" s="113"/>
      <c r="H20" s="113"/>
      <c r="I20" s="113"/>
    </row>
    <row r="21" spans="1:9" s="11" customFormat="1" x14ac:dyDescent="0.25">
      <c r="A21" s="108"/>
      <c r="B21" s="249" t="s">
        <v>147</v>
      </c>
      <c r="C21" s="250"/>
      <c r="D21" s="113"/>
      <c r="E21" s="113"/>
      <c r="F21" s="113"/>
      <c r="G21" s="113"/>
      <c r="H21" s="113"/>
      <c r="I21" s="113"/>
    </row>
    <row r="22" spans="1:9" s="11" customFormat="1" x14ac:dyDescent="0.25">
      <c r="A22" s="108"/>
      <c r="B22" s="249" t="s">
        <v>148</v>
      </c>
      <c r="C22" s="250"/>
      <c r="D22" s="113"/>
      <c r="E22" s="113"/>
      <c r="F22" s="113"/>
      <c r="G22" s="113"/>
      <c r="H22" s="113"/>
      <c r="I22" s="113"/>
    </row>
    <row r="23" spans="1:9" s="11" customFormat="1" x14ac:dyDescent="0.25">
      <c r="A23" s="108"/>
      <c r="B23" s="249" t="s">
        <v>149</v>
      </c>
      <c r="C23" s="250"/>
      <c r="D23" s="113"/>
      <c r="E23" s="113"/>
      <c r="F23" s="113"/>
      <c r="G23" s="113"/>
      <c r="H23" s="113"/>
      <c r="I23" s="113"/>
    </row>
    <row r="24" spans="1:9" s="11" customFormat="1" x14ac:dyDescent="0.25">
      <c r="A24" s="108"/>
      <c r="B24" s="249" t="s">
        <v>150</v>
      </c>
      <c r="C24" s="250"/>
      <c r="D24" s="113"/>
      <c r="E24" s="113"/>
      <c r="F24" s="113"/>
      <c r="G24" s="113"/>
      <c r="H24" s="113"/>
      <c r="I24" s="113"/>
    </row>
    <row r="25" spans="1:9" s="11" customFormat="1" x14ac:dyDescent="0.25">
      <c r="A25" s="108"/>
      <c r="B25" s="249" t="s">
        <v>151</v>
      </c>
      <c r="C25" s="250"/>
      <c r="D25" s="113"/>
      <c r="E25" s="113"/>
      <c r="F25" s="113"/>
      <c r="G25" s="113"/>
      <c r="H25" s="113"/>
      <c r="I25" s="113"/>
    </row>
    <row r="26" spans="1:9" s="11" customFormat="1" x14ac:dyDescent="0.25">
      <c r="A26" s="108"/>
      <c r="B26" s="249" t="s">
        <v>152</v>
      </c>
      <c r="C26" s="250"/>
      <c r="D26" s="113"/>
      <c r="E26" s="113"/>
      <c r="F26" s="113"/>
      <c r="G26" s="113"/>
      <c r="H26" s="113"/>
      <c r="I26" s="113"/>
    </row>
    <row r="27" spans="1:9" s="11" customFormat="1" x14ac:dyDescent="0.25">
      <c r="A27" s="108"/>
      <c r="B27" s="249" t="s">
        <v>153</v>
      </c>
      <c r="C27" s="250"/>
      <c r="D27" s="113"/>
      <c r="E27" s="113"/>
      <c r="F27" s="113"/>
      <c r="G27" s="113"/>
      <c r="H27" s="113"/>
      <c r="I27" s="113"/>
    </row>
    <row r="28" spans="1:9" s="11" customFormat="1" x14ac:dyDescent="0.25">
      <c r="A28" s="108"/>
      <c r="B28" s="249" t="s">
        <v>154</v>
      </c>
      <c r="C28" s="250"/>
      <c r="D28" s="113"/>
      <c r="E28" s="113"/>
      <c r="F28" s="113"/>
      <c r="G28" s="49"/>
      <c r="H28" s="50"/>
      <c r="I28" s="113"/>
    </row>
    <row r="29" spans="1:9" s="11" customFormat="1" ht="24.2" customHeight="1" thickBot="1" x14ac:dyDescent="0.3">
      <c r="A29" s="114"/>
      <c r="B29" s="260" t="s">
        <v>155</v>
      </c>
      <c r="C29" s="270"/>
      <c r="D29" s="46"/>
      <c r="E29" s="46"/>
      <c r="F29" s="46"/>
      <c r="G29" s="46"/>
      <c r="H29" s="46"/>
      <c r="I29" s="46"/>
    </row>
    <row r="30" spans="1:9" s="11" customFormat="1" x14ac:dyDescent="0.25">
      <c r="A30" s="213" t="s">
        <v>156</v>
      </c>
      <c r="B30" s="249"/>
      <c r="C30" s="250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49" t="s">
        <v>157</v>
      </c>
      <c r="C31" s="250"/>
      <c r="D31" s="113"/>
      <c r="E31" s="113"/>
      <c r="F31" s="113"/>
      <c r="G31" s="113"/>
      <c r="H31" s="113"/>
      <c r="I31" s="113"/>
    </row>
    <row r="32" spans="1:9" s="11" customFormat="1" x14ac:dyDescent="0.25">
      <c r="A32" s="108"/>
      <c r="B32" s="249" t="s">
        <v>158</v>
      </c>
      <c r="C32" s="250"/>
      <c r="D32" s="113"/>
      <c r="E32" s="113"/>
      <c r="F32" s="113"/>
      <c r="G32" s="113"/>
      <c r="H32" s="113"/>
      <c r="I32" s="113"/>
    </row>
    <row r="33" spans="1:9" s="11" customFormat="1" x14ac:dyDescent="0.25">
      <c r="A33" s="108"/>
      <c r="B33" s="249" t="s">
        <v>159</v>
      </c>
      <c r="C33" s="250"/>
      <c r="D33" s="113"/>
      <c r="E33" s="113"/>
      <c r="F33" s="113"/>
      <c r="G33" s="113"/>
      <c r="H33" s="113"/>
      <c r="I33" s="113"/>
    </row>
    <row r="34" spans="1:9" s="11" customFormat="1" x14ac:dyDescent="0.25">
      <c r="A34" s="108"/>
      <c r="B34" s="249" t="s">
        <v>160</v>
      </c>
      <c r="C34" s="250"/>
      <c r="D34" s="113"/>
      <c r="E34" s="113"/>
      <c r="F34" s="113"/>
      <c r="G34" s="113"/>
      <c r="H34" s="113"/>
      <c r="I34" s="113"/>
    </row>
    <row r="35" spans="1:9" s="11" customFormat="1" x14ac:dyDescent="0.25">
      <c r="A35" s="108"/>
      <c r="B35" s="249" t="s">
        <v>161</v>
      </c>
      <c r="C35" s="250"/>
      <c r="D35" s="113"/>
      <c r="E35" s="113"/>
      <c r="F35" s="113"/>
      <c r="G35" s="113"/>
      <c r="H35" s="113"/>
      <c r="I35" s="113"/>
    </row>
    <row r="36" spans="1:9" s="11" customFormat="1" x14ac:dyDescent="0.25">
      <c r="A36" s="213" t="s">
        <v>162</v>
      </c>
      <c r="B36" s="249"/>
      <c r="C36" s="250"/>
      <c r="D36" s="52">
        <v>75978000</v>
      </c>
      <c r="E36" s="43">
        <v>0</v>
      </c>
      <c r="F36" s="43">
        <f>D36+E36</f>
        <v>75978000</v>
      </c>
      <c r="G36" s="52">
        <v>40515580</v>
      </c>
      <c r="H36" s="43">
        <f>G36</f>
        <v>40515580</v>
      </c>
      <c r="I36" s="43">
        <f>H36-F36</f>
        <v>-35462420</v>
      </c>
    </row>
    <row r="37" spans="1:9" s="11" customFormat="1" x14ac:dyDescent="0.25">
      <c r="A37" s="213" t="s">
        <v>163</v>
      </c>
      <c r="B37" s="249"/>
      <c r="C37" s="250"/>
      <c r="D37" s="118">
        <f>D38</f>
        <v>0</v>
      </c>
      <c r="E37" s="52">
        <f>E38</f>
        <v>0</v>
      </c>
      <c r="F37" s="118">
        <f t="shared" ref="F37:I37" si="5">F38</f>
        <v>0</v>
      </c>
      <c r="G37" s="118">
        <f t="shared" si="5"/>
        <v>0</v>
      </c>
      <c r="H37" s="118">
        <f t="shared" si="5"/>
        <v>0</v>
      </c>
      <c r="I37" s="118">
        <f t="shared" si="5"/>
        <v>0</v>
      </c>
    </row>
    <row r="38" spans="1:9" s="11" customFormat="1" x14ac:dyDescent="0.25">
      <c r="A38" s="108"/>
      <c r="B38" s="249" t="s">
        <v>164</v>
      </c>
      <c r="C38" s="250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3" t="s">
        <v>165</v>
      </c>
      <c r="B39" s="249"/>
      <c r="C39" s="250"/>
      <c r="D39" s="118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49" t="s">
        <v>166</v>
      </c>
      <c r="C40" s="250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49" t="s">
        <v>167</v>
      </c>
      <c r="C41" s="250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66">
        <f>D10+D11+D12+D13+D14+D15+D16+D17+D30+D36+D37+D39</f>
        <v>75978000</v>
      </c>
      <c r="E43" s="266">
        <f t="shared" ref="E43:H43" si="7">E10+E11+E12+E13+E14+E15+E16+E17+E30+E36+E37+E39</f>
        <v>4388988</v>
      </c>
      <c r="F43" s="266">
        <f t="shared" si="7"/>
        <v>80366988</v>
      </c>
      <c r="G43" s="266">
        <f t="shared" si="7"/>
        <v>46898783</v>
      </c>
      <c r="H43" s="266">
        <f t="shared" si="7"/>
        <v>46898783</v>
      </c>
      <c r="I43" s="266">
        <f t="shared" ref="I43" si="8">I10+I11+I12+I13+I14+I15+I16+I17+I30+I36+I37+I39</f>
        <v>-29079217</v>
      </c>
    </row>
    <row r="44" spans="1:9" s="11" customFormat="1" x14ac:dyDescent="0.25">
      <c r="A44" s="129" t="s">
        <v>169</v>
      </c>
      <c r="B44" s="130"/>
      <c r="C44" s="131"/>
      <c r="D44" s="266"/>
      <c r="E44" s="266"/>
      <c r="F44" s="266"/>
      <c r="G44" s="266"/>
      <c r="H44" s="266"/>
      <c r="I44" s="266"/>
    </row>
    <row r="45" spans="1:9" s="11" customFormat="1" x14ac:dyDescent="0.25">
      <c r="A45" s="217" t="s">
        <v>170</v>
      </c>
      <c r="B45" s="251"/>
      <c r="C45" s="252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17" t="s">
        <v>171</v>
      </c>
      <c r="B47" s="251"/>
      <c r="C47" s="252"/>
      <c r="D47" s="113"/>
      <c r="E47" s="113"/>
      <c r="F47" s="113"/>
      <c r="G47" s="113"/>
      <c r="H47" s="113"/>
      <c r="I47" s="113"/>
    </row>
    <row r="48" spans="1:9" s="11" customFormat="1" x14ac:dyDescent="0.25">
      <c r="A48" s="213" t="s">
        <v>172</v>
      </c>
      <c r="B48" s="249"/>
      <c r="C48" s="250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5" t="s">
        <v>173</v>
      </c>
      <c r="C49" s="256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55" t="s">
        <v>176</v>
      </c>
      <c r="C52" s="256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55" t="s">
        <v>178</v>
      </c>
      <c r="C54" s="256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55" t="s">
        <v>179</v>
      </c>
      <c r="C55" s="256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60" t="s">
        <v>180</v>
      </c>
      <c r="C56" s="174"/>
      <c r="D56" s="46"/>
      <c r="E56" s="46"/>
      <c r="F56" s="46"/>
      <c r="G56" s="46"/>
      <c r="H56" s="46"/>
      <c r="I56" s="46"/>
    </row>
    <row r="57" spans="1:9" s="11" customFormat="1" x14ac:dyDescent="0.25">
      <c r="A57" s="213" t="s">
        <v>181</v>
      </c>
      <c r="B57" s="249"/>
      <c r="C57" s="250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5" t="s">
        <v>187</v>
      </c>
      <c r="C63" s="180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3" t="s">
        <v>189</v>
      </c>
      <c r="B65" s="249"/>
      <c r="C65" s="250"/>
      <c r="D65" s="34">
        <v>0</v>
      </c>
      <c r="E65" s="34">
        <v>0</v>
      </c>
      <c r="F65" s="34">
        <v>0</v>
      </c>
      <c r="G65" s="157">
        <v>0</v>
      </c>
      <c r="H65" s="157">
        <f>G65</f>
        <v>0</v>
      </c>
      <c r="I65" s="157">
        <f>H65-D65</f>
        <v>0</v>
      </c>
    </row>
    <row r="66" spans="1:9" s="11" customFormat="1" x14ac:dyDescent="0.25">
      <c r="A66" s="213" t="s">
        <v>190</v>
      </c>
      <c r="B66" s="249"/>
      <c r="C66" s="250"/>
      <c r="D66" s="34">
        <v>0</v>
      </c>
      <c r="E66" s="34">
        <v>0</v>
      </c>
      <c r="F66" s="34">
        <v>0</v>
      </c>
      <c r="G66" s="157">
        <v>0</v>
      </c>
      <c r="H66" s="34">
        <f>G66</f>
        <v>0</v>
      </c>
      <c r="I66" s="157">
        <f>H66-D66</f>
        <v>0</v>
      </c>
    </row>
    <row r="67" spans="1:9" s="11" customFormat="1" x14ac:dyDescent="0.25">
      <c r="A67" s="41"/>
      <c r="B67" s="253"/>
      <c r="C67" s="25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77" t="s">
        <v>191</v>
      </c>
      <c r="B68" s="263"/>
      <c r="C68" s="264"/>
      <c r="D68" s="34">
        <v>0</v>
      </c>
      <c r="E68" s="34">
        <v>0</v>
      </c>
      <c r="F68" s="34">
        <v>0</v>
      </c>
      <c r="G68" s="157">
        <f>G48+G57+G62+G65+G66</f>
        <v>0</v>
      </c>
      <c r="H68" s="157">
        <f t="shared" ref="H68:I68" si="9">H48+H57+H62+H65+H66</f>
        <v>0</v>
      </c>
      <c r="I68" s="157">
        <f t="shared" si="9"/>
        <v>0</v>
      </c>
    </row>
    <row r="69" spans="1:9" s="11" customFormat="1" x14ac:dyDescent="0.25">
      <c r="A69" s="41"/>
      <c r="B69" s="253"/>
      <c r="C69" s="254"/>
      <c r="D69" s="40"/>
      <c r="E69" s="40"/>
      <c r="F69" s="40"/>
      <c r="G69" s="40"/>
      <c r="H69" s="40"/>
      <c r="I69" s="40"/>
    </row>
    <row r="70" spans="1:9" s="11" customFormat="1" x14ac:dyDescent="0.25">
      <c r="A70" s="217" t="s">
        <v>192</v>
      </c>
      <c r="B70" s="251"/>
      <c r="C70" s="252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3" t="s">
        <v>193</v>
      </c>
      <c r="B71" s="249"/>
      <c r="C71" s="250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53"/>
      <c r="C72" s="254"/>
      <c r="D72" s="113"/>
      <c r="E72" s="113"/>
      <c r="F72" s="113"/>
      <c r="G72" s="113"/>
      <c r="H72" s="113"/>
      <c r="I72" s="113"/>
    </row>
    <row r="73" spans="1:9" s="11" customFormat="1" x14ac:dyDescent="0.25">
      <c r="A73" s="217" t="s">
        <v>194</v>
      </c>
      <c r="B73" s="251"/>
      <c r="C73" s="252"/>
      <c r="D73" s="43">
        <f>D43+D68+D70</f>
        <v>75978000</v>
      </c>
      <c r="E73" s="43">
        <f t="shared" ref="E73:I73" si="10">E43+E68+E70</f>
        <v>4388988</v>
      </c>
      <c r="F73" s="43">
        <f t="shared" si="10"/>
        <v>80366988</v>
      </c>
      <c r="G73" s="43">
        <f t="shared" si="10"/>
        <v>46898783</v>
      </c>
      <c r="H73" s="43">
        <f t="shared" si="10"/>
        <v>46898783</v>
      </c>
      <c r="I73" s="118">
        <f t="shared" si="10"/>
        <v>-29079217</v>
      </c>
    </row>
    <row r="74" spans="1:9" s="11" customFormat="1" x14ac:dyDescent="0.25">
      <c r="A74" s="41"/>
      <c r="B74" s="253"/>
      <c r="C74" s="254"/>
      <c r="D74" s="113"/>
      <c r="E74" s="113"/>
      <c r="F74" s="113"/>
      <c r="G74" s="113"/>
      <c r="H74" s="113"/>
      <c r="I74" s="113"/>
    </row>
    <row r="75" spans="1:9" s="11" customFormat="1" x14ac:dyDescent="0.25">
      <c r="A75" s="257" t="s">
        <v>195</v>
      </c>
      <c r="B75" s="258"/>
      <c r="C75" s="259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79" t="s">
        <v>196</v>
      </c>
      <c r="B76" s="255"/>
      <c r="C76" s="256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79" t="s">
        <v>197</v>
      </c>
      <c r="B77" s="255"/>
      <c r="C77" s="256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17" t="s">
        <v>198</v>
      </c>
      <c r="B78" s="251"/>
      <c r="C78" s="252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1"/>
      <c r="C79" s="262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7" t="str">
        <f>'FORMATO 5'!A1:I1</f>
        <v>ÓRGANO DE FISCALIZACIÓN SUPERIOR</v>
      </c>
      <c r="B1" s="188"/>
      <c r="C1" s="188"/>
      <c r="D1" s="188"/>
      <c r="E1" s="188"/>
      <c r="F1" s="188"/>
      <c r="G1" s="188"/>
      <c r="H1" s="285"/>
    </row>
    <row r="2" spans="1:10" x14ac:dyDescent="0.25">
      <c r="A2" s="223" t="s">
        <v>199</v>
      </c>
      <c r="B2" s="224"/>
      <c r="C2" s="224"/>
      <c r="D2" s="224"/>
      <c r="E2" s="224"/>
      <c r="F2" s="224"/>
      <c r="G2" s="224"/>
      <c r="H2" s="286"/>
    </row>
    <row r="3" spans="1:10" x14ac:dyDescent="0.25">
      <c r="A3" s="223" t="s">
        <v>200</v>
      </c>
      <c r="B3" s="224"/>
      <c r="C3" s="224"/>
      <c r="D3" s="224"/>
      <c r="E3" s="224"/>
      <c r="F3" s="224"/>
      <c r="G3" s="224"/>
      <c r="H3" s="286"/>
    </row>
    <row r="4" spans="1:10" x14ac:dyDescent="0.25">
      <c r="A4" s="223" t="s">
        <v>453</v>
      </c>
      <c r="B4" s="224"/>
      <c r="C4" s="224"/>
      <c r="D4" s="224"/>
      <c r="E4" s="224"/>
      <c r="F4" s="224"/>
      <c r="G4" s="224"/>
      <c r="H4" s="286"/>
    </row>
    <row r="5" spans="1:10" ht="15.75" thickBot="1" x14ac:dyDescent="0.3">
      <c r="A5" s="226" t="s">
        <v>1</v>
      </c>
      <c r="B5" s="227"/>
      <c r="C5" s="227"/>
      <c r="D5" s="227"/>
      <c r="E5" s="227"/>
      <c r="F5" s="227"/>
      <c r="G5" s="227"/>
      <c r="H5" s="287"/>
    </row>
    <row r="6" spans="1:10" ht="15.75" thickBot="1" x14ac:dyDescent="0.3">
      <c r="A6" s="187" t="s">
        <v>2</v>
      </c>
      <c r="B6" s="189"/>
      <c r="C6" s="271" t="s">
        <v>201</v>
      </c>
      <c r="D6" s="272"/>
      <c r="E6" s="272"/>
      <c r="F6" s="272"/>
      <c r="G6" s="273"/>
      <c r="H6" s="245" t="s">
        <v>202</v>
      </c>
    </row>
    <row r="7" spans="1:10" ht="34.5" thickBot="1" x14ac:dyDescent="0.3">
      <c r="A7" s="226"/>
      <c r="B7" s="228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46"/>
    </row>
    <row r="8" spans="1:10" x14ac:dyDescent="0.25">
      <c r="A8" s="283" t="s">
        <v>205</v>
      </c>
      <c r="B8" s="284"/>
      <c r="C8" s="47">
        <f t="shared" ref="C8:H8" si="0">C9+C17+C27+C37+C47+C57+C61+C69+C73</f>
        <v>75978000</v>
      </c>
      <c r="D8" s="154">
        <f t="shared" si="0"/>
        <v>0</v>
      </c>
      <c r="E8" s="47">
        <f t="shared" si="0"/>
        <v>75978000</v>
      </c>
      <c r="F8" s="47">
        <f t="shared" si="0"/>
        <v>27749469</v>
      </c>
      <c r="G8" s="47">
        <f t="shared" si="0"/>
        <v>27099893</v>
      </c>
      <c r="H8" s="47">
        <f t="shared" si="0"/>
        <v>48228531</v>
      </c>
      <c r="J8" s="7"/>
    </row>
    <row r="9" spans="1:10" x14ac:dyDescent="0.25">
      <c r="A9" s="30" t="s">
        <v>206</v>
      </c>
      <c r="B9" s="21"/>
      <c r="C9" s="47">
        <f>SUM(C10:C16)</f>
        <v>63465143.32</v>
      </c>
      <c r="D9" s="154">
        <f t="shared" ref="D9:H9" si="1">SUM(D10:D16)</f>
        <v>0</v>
      </c>
      <c r="E9" s="47">
        <f t="shared" si="1"/>
        <v>63465143.32</v>
      </c>
      <c r="F9" s="47">
        <f t="shared" si="1"/>
        <v>24197301</v>
      </c>
      <c r="G9" s="47">
        <f t="shared" si="1"/>
        <v>23547725</v>
      </c>
      <c r="H9" s="47">
        <f t="shared" si="1"/>
        <v>39267842.32</v>
      </c>
      <c r="J9" s="7"/>
    </row>
    <row r="10" spans="1:10" x14ac:dyDescent="0.25">
      <c r="A10" s="37"/>
      <c r="B10" s="21" t="s">
        <v>207</v>
      </c>
      <c r="C10" s="48">
        <v>17190540</v>
      </c>
      <c r="D10" s="54">
        <v>0</v>
      </c>
      <c r="E10" s="50">
        <f>C10+D10</f>
        <v>17190540</v>
      </c>
      <c r="F10" s="115">
        <v>7808753</v>
      </c>
      <c r="G10" s="115">
        <f>F10</f>
        <v>7808753</v>
      </c>
      <c r="H10" s="50">
        <f>E10-F10</f>
        <v>9381787</v>
      </c>
      <c r="J10" s="7"/>
    </row>
    <row r="11" spans="1:10" x14ac:dyDescent="0.25">
      <c r="A11" s="37"/>
      <c r="B11" s="21" t="s">
        <v>208</v>
      </c>
      <c r="C11" s="48">
        <v>8594930</v>
      </c>
      <c r="D11" s="54">
        <v>0</v>
      </c>
      <c r="E11" s="50">
        <f>C11-D11</f>
        <v>8594930</v>
      </c>
      <c r="F11" s="115">
        <v>3865375</v>
      </c>
      <c r="G11" s="115">
        <f>F11</f>
        <v>3865375</v>
      </c>
      <c r="H11" s="50">
        <f t="shared" ref="H11:H56" si="2">E11-F11</f>
        <v>4729555</v>
      </c>
      <c r="J11" s="7"/>
    </row>
    <row r="12" spans="1:10" x14ac:dyDescent="0.25">
      <c r="A12" s="37"/>
      <c r="B12" s="21" t="s">
        <v>209</v>
      </c>
      <c r="C12" s="48">
        <v>13496096</v>
      </c>
      <c r="D12" s="54">
        <v>0</v>
      </c>
      <c r="E12" s="50">
        <f t="shared" ref="E12:E36" si="3">C12-D12</f>
        <v>13496096</v>
      </c>
      <c r="F12" s="115">
        <v>1877633</v>
      </c>
      <c r="G12" s="115">
        <v>1851406</v>
      </c>
      <c r="H12" s="50">
        <f t="shared" si="2"/>
        <v>11618463</v>
      </c>
      <c r="J12" s="7"/>
    </row>
    <row r="13" spans="1:10" x14ac:dyDescent="0.25">
      <c r="A13" s="37"/>
      <c r="B13" s="21" t="s">
        <v>210</v>
      </c>
      <c r="C13" s="48">
        <v>5165855</v>
      </c>
      <c r="D13" s="54">
        <v>0</v>
      </c>
      <c r="E13" s="50">
        <f t="shared" si="3"/>
        <v>5165855</v>
      </c>
      <c r="F13" s="115">
        <v>2686981</v>
      </c>
      <c r="G13" s="115">
        <v>2093431</v>
      </c>
      <c r="H13" s="50">
        <f t="shared" si="2"/>
        <v>2478874</v>
      </c>
      <c r="J13" s="7"/>
    </row>
    <row r="14" spans="1:10" x14ac:dyDescent="0.25">
      <c r="A14" s="37"/>
      <c r="B14" s="21" t="s">
        <v>211</v>
      </c>
      <c r="C14" s="48">
        <v>19017722.32</v>
      </c>
      <c r="D14" s="54">
        <v>0</v>
      </c>
      <c r="E14" s="50">
        <f t="shared" si="3"/>
        <v>19017722.32</v>
      </c>
      <c r="F14" s="115">
        <v>7958559</v>
      </c>
      <c r="G14" s="115">
        <v>7928760</v>
      </c>
      <c r="H14" s="50">
        <f t="shared" si="2"/>
        <v>11059163.32</v>
      </c>
      <c r="J14" s="7"/>
    </row>
    <row r="15" spans="1:10" x14ac:dyDescent="0.25">
      <c r="A15" s="37"/>
      <c r="B15" s="21" t="s">
        <v>212</v>
      </c>
      <c r="C15" s="54">
        <v>0</v>
      </c>
      <c r="D15" s="54">
        <v>0</v>
      </c>
      <c r="E15" s="44">
        <f t="shared" si="3"/>
        <v>0</v>
      </c>
      <c r="F15" s="54">
        <v>0</v>
      </c>
      <c r="G15" s="54">
        <v>0</v>
      </c>
      <c r="H15" s="54">
        <f t="shared" si="2"/>
        <v>0</v>
      </c>
      <c r="J15" s="7"/>
    </row>
    <row r="16" spans="1:10" x14ac:dyDescent="0.25">
      <c r="A16" s="37"/>
      <c r="B16" s="21" t="s">
        <v>213</v>
      </c>
      <c r="C16" s="54">
        <v>0</v>
      </c>
      <c r="D16" s="54">
        <v>0</v>
      </c>
      <c r="E16" s="44">
        <f t="shared" si="3"/>
        <v>0</v>
      </c>
      <c r="F16" s="54">
        <v>0</v>
      </c>
      <c r="G16" s="54">
        <v>0</v>
      </c>
      <c r="H16" s="54">
        <f t="shared" si="2"/>
        <v>0</v>
      </c>
      <c r="J16" s="7"/>
    </row>
    <row r="17" spans="1:10" x14ac:dyDescent="0.25">
      <c r="A17" s="30" t="s">
        <v>214</v>
      </c>
      <c r="B17" s="21"/>
      <c r="C17" s="51">
        <f>SUM(C18:C26)</f>
        <v>2486830</v>
      </c>
      <c r="D17" s="158">
        <f>SUM(D18:D26)</f>
        <v>0</v>
      </c>
      <c r="E17" s="43">
        <f t="shared" ref="E17:E53" si="4">C17+D17</f>
        <v>2486830</v>
      </c>
      <c r="F17" s="52">
        <f>SUM(F18:F26)</f>
        <v>785454</v>
      </c>
      <c r="G17" s="52">
        <f>SUM(G18:G26)</f>
        <v>785454</v>
      </c>
      <c r="H17" s="43">
        <f t="shared" si="2"/>
        <v>1701376</v>
      </c>
      <c r="J17" s="7"/>
    </row>
    <row r="18" spans="1:10" ht="22.5" x14ac:dyDescent="0.25">
      <c r="A18" s="37"/>
      <c r="B18" s="21" t="s">
        <v>215</v>
      </c>
      <c r="C18" s="48">
        <v>948990</v>
      </c>
      <c r="D18" s="54">
        <v>0</v>
      </c>
      <c r="E18" s="50">
        <f t="shared" si="3"/>
        <v>948990</v>
      </c>
      <c r="F18" s="115">
        <v>211611</v>
      </c>
      <c r="G18" s="115">
        <v>211611</v>
      </c>
      <c r="H18" s="115">
        <f t="shared" si="2"/>
        <v>737379</v>
      </c>
      <c r="J18" s="7"/>
    </row>
    <row r="19" spans="1:10" x14ac:dyDescent="0.25">
      <c r="A19" s="37"/>
      <c r="B19" s="21" t="s">
        <v>216</v>
      </c>
      <c r="C19" s="48">
        <v>241940</v>
      </c>
      <c r="D19" s="54">
        <v>0</v>
      </c>
      <c r="E19" s="50">
        <f t="shared" si="3"/>
        <v>241940</v>
      </c>
      <c r="F19" s="115">
        <v>26850</v>
      </c>
      <c r="G19" s="115">
        <v>26850</v>
      </c>
      <c r="H19" s="115">
        <f t="shared" si="2"/>
        <v>215090</v>
      </c>
      <c r="J19" s="7"/>
    </row>
    <row r="20" spans="1:10" ht="22.5" x14ac:dyDescent="0.25">
      <c r="A20" s="37"/>
      <c r="B20" s="21" t="s">
        <v>217</v>
      </c>
      <c r="C20" s="53">
        <v>0</v>
      </c>
      <c r="D20" s="54">
        <v>0</v>
      </c>
      <c r="E20" s="160">
        <f t="shared" si="3"/>
        <v>0</v>
      </c>
      <c r="F20" s="54">
        <v>0</v>
      </c>
      <c r="G20" s="54">
        <v>0</v>
      </c>
      <c r="H20" s="160">
        <f t="shared" si="2"/>
        <v>0</v>
      </c>
      <c r="J20" s="7"/>
    </row>
    <row r="21" spans="1:10" ht="22.5" x14ac:dyDescent="0.25">
      <c r="A21" s="37"/>
      <c r="B21" s="21" t="s">
        <v>218</v>
      </c>
      <c r="C21" s="48">
        <v>21420</v>
      </c>
      <c r="D21" s="54">
        <v>0</v>
      </c>
      <c r="E21" s="50">
        <f t="shared" si="3"/>
        <v>21420</v>
      </c>
      <c r="F21" s="115">
        <v>133560</v>
      </c>
      <c r="G21" s="115">
        <v>133560</v>
      </c>
      <c r="H21" s="162">
        <f t="shared" si="2"/>
        <v>-112140</v>
      </c>
      <c r="J21" s="7"/>
    </row>
    <row r="22" spans="1:10" x14ac:dyDescent="0.25">
      <c r="A22" s="37"/>
      <c r="B22" s="21" t="s">
        <v>219</v>
      </c>
      <c r="C22" s="115">
        <v>5280</v>
      </c>
      <c r="D22" s="54">
        <v>0</v>
      </c>
      <c r="E22" s="115">
        <f t="shared" si="3"/>
        <v>5280</v>
      </c>
      <c r="F22" s="54">
        <v>0</v>
      </c>
      <c r="G22" s="54">
        <v>0</v>
      </c>
      <c r="H22" s="115">
        <f t="shared" si="2"/>
        <v>5280</v>
      </c>
      <c r="J22" s="7"/>
    </row>
    <row r="23" spans="1:10" x14ac:dyDescent="0.25">
      <c r="A23" s="37"/>
      <c r="B23" s="21" t="s">
        <v>220</v>
      </c>
      <c r="C23" s="48">
        <v>936000</v>
      </c>
      <c r="D23" s="54">
        <v>0</v>
      </c>
      <c r="E23" s="50">
        <f t="shared" si="3"/>
        <v>936000</v>
      </c>
      <c r="F23" s="115">
        <v>295500</v>
      </c>
      <c r="G23" s="115">
        <v>295500</v>
      </c>
      <c r="H23" s="115">
        <f t="shared" si="2"/>
        <v>640500</v>
      </c>
      <c r="J23" s="7"/>
    </row>
    <row r="24" spans="1:10" ht="22.5" x14ac:dyDescent="0.25">
      <c r="A24" s="37"/>
      <c r="B24" s="21" t="s">
        <v>221</v>
      </c>
      <c r="C24" s="115">
        <v>222000</v>
      </c>
      <c r="D24" s="54">
        <v>0</v>
      </c>
      <c r="E24" s="50">
        <f t="shared" si="3"/>
        <v>222000</v>
      </c>
      <c r="F24" s="115">
        <v>52030</v>
      </c>
      <c r="G24" s="115">
        <v>52030</v>
      </c>
      <c r="H24" s="49">
        <f t="shared" si="2"/>
        <v>169970</v>
      </c>
      <c r="J24" s="7"/>
    </row>
    <row r="25" spans="1:10" x14ac:dyDescent="0.25">
      <c r="A25" s="37"/>
      <c r="B25" s="21" t="s">
        <v>222</v>
      </c>
      <c r="C25" s="54">
        <v>0</v>
      </c>
      <c r="D25" s="54">
        <v>0</v>
      </c>
      <c r="E25" s="54">
        <f t="shared" si="3"/>
        <v>0</v>
      </c>
      <c r="F25" s="54">
        <v>0</v>
      </c>
      <c r="G25" s="54">
        <v>0</v>
      </c>
      <c r="H25" s="54">
        <f t="shared" si="2"/>
        <v>0</v>
      </c>
      <c r="J25" s="7"/>
    </row>
    <row r="26" spans="1:10" x14ac:dyDescent="0.25">
      <c r="A26" s="37"/>
      <c r="B26" s="21" t="s">
        <v>223</v>
      </c>
      <c r="C26" s="115">
        <v>111200</v>
      </c>
      <c r="D26" s="54">
        <v>0</v>
      </c>
      <c r="E26" s="50">
        <f t="shared" si="3"/>
        <v>111200</v>
      </c>
      <c r="F26" s="155">
        <v>65903</v>
      </c>
      <c r="G26" s="115">
        <v>65903</v>
      </c>
      <c r="H26" s="115">
        <f t="shared" si="2"/>
        <v>45297</v>
      </c>
      <c r="J26" s="7"/>
    </row>
    <row r="27" spans="1:10" x14ac:dyDescent="0.25">
      <c r="A27" s="30" t="s">
        <v>224</v>
      </c>
      <c r="B27" s="21"/>
      <c r="C27" s="51">
        <f>SUM(C28:C36)</f>
        <v>6907500</v>
      </c>
      <c r="D27" s="158">
        <f>SUM(D28:D36)</f>
        <v>0</v>
      </c>
      <c r="E27" s="43">
        <f t="shared" si="4"/>
        <v>6907500</v>
      </c>
      <c r="F27" s="52">
        <f>SUM(F28:F36)</f>
        <v>2391689</v>
      </c>
      <c r="G27" s="52">
        <f>SUM(G28:G36)</f>
        <v>2391689</v>
      </c>
      <c r="H27" s="43">
        <f t="shared" si="2"/>
        <v>4515811</v>
      </c>
      <c r="J27" s="7"/>
    </row>
    <row r="28" spans="1:10" x14ac:dyDescent="0.25">
      <c r="A28" s="37"/>
      <c r="B28" s="21" t="s">
        <v>225</v>
      </c>
      <c r="C28" s="48">
        <v>975100</v>
      </c>
      <c r="D28" s="54">
        <v>0</v>
      </c>
      <c r="E28" s="50">
        <f t="shared" si="3"/>
        <v>975100</v>
      </c>
      <c r="F28" s="49">
        <v>356124</v>
      </c>
      <c r="G28" s="49">
        <v>356124</v>
      </c>
      <c r="H28" s="115">
        <f t="shared" si="2"/>
        <v>618976</v>
      </c>
      <c r="J28" s="7"/>
    </row>
    <row r="29" spans="1:10" x14ac:dyDescent="0.25">
      <c r="A29" s="37"/>
      <c r="B29" s="21" t="s">
        <v>226</v>
      </c>
      <c r="C29" s="48">
        <v>0</v>
      </c>
      <c r="D29" s="54">
        <v>0</v>
      </c>
      <c r="E29" s="32">
        <f t="shared" si="3"/>
        <v>0</v>
      </c>
      <c r="F29" s="49">
        <v>139632</v>
      </c>
      <c r="G29" s="49">
        <v>139632</v>
      </c>
      <c r="H29" s="115">
        <f t="shared" si="2"/>
        <v>-139632</v>
      </c>
      <c r="J29" s="7"/>
    </row>
    <row r="30" spans="1:10" ht="22.5" x14ac:dyDescent="0.25">
      <c r="A30" s="37"/>
      <c r="B30" s="21" t="s">
        <v>227</v>
      </c>
      <c r="C30" s="48">
        <v>3989200</v>
      </c>
      <c r="D30" s="54">
        <v>0</v>
      </c>
      <c r="E30" s="50">
        <f t="shared" si="3"/>
        <v>3989200</v>
      </c>
      <c r="F30" s="49">
        <v>785850</v>
      </c>
      <c r="G30" s="49">
        <v>785850</v>
      </c>
      <c r="H30" s="115">
        <f t="shared" si="2"/>
        <v>3203350</v>
      </c>
      <c r="J30" s="7"/>
    </row>
    <row r="31" spans="1:10" x14ac:dyDescent="0.25">
      <c r="A31" s="37"/>
      <c r="B31" s="21" t="s">
        <v>228</v>
      </c>
      <c r="C31" s="48">
        <v>498000</v>
      </c>
      <c r="D31" s="54">
        <v>0</v>
      </c>
      <c r="E31" s="50">
        <f t="shared" si="3"/>
        <v>498000</v>
      </c>
      <c r="F31" s="49">
        <v>275262</v>
      </c>
      <c r="G31" s="49">
        <v>275262</v>
      </c>
      <c r="H31" s="115">
        <f t="shared" si="2"/>
        <v>222738</v>
      </c>
      <c r="J31" s="7"/>
    </row>
    <row r="32" spans="1:10" ht="22.5" x14ac:dyDescent="0.25">
      <c r="A32" s="37"/>
      <c r="B32" s="21" t="s">
        <v>229</v>
      </c>
      <c r="C32" s="48">
        <v>672000</v>
      </c>
      <c r="D32" s="54">
        <v>0</v>
      </c>
      <c r="E32" s="50">
        <f t="shared" si="3"/>
        <v>672000</v>
      </c>
      <c r="F32" s="49">
        <v>295770</v>
      </c>
      <c r="G32" s="49">
        <v>295770</v>
      </c>
      <c r="H32" s="115">
        <f t="shared" si="2"/>
        <v>376230</v>
      </c>
      <c r="J32" s="7"/>
    </row>
    <row r="33" spans="1:10" x14ac:dyDescent="0.25">
      <c r="A33" s="37"/>
      <c r="B33" s="21" t="s">
        <v>230</v>
      </c>
      <c r="C33" s="48">
        <v>8400</v>
      </c>
      <c r="D33" s="54">
        <v>0</v>
      </c>
      <c r="E33" s="50">
        <f t="shared" si="3"/>
        <v>8400</v>
      </c>
      <c r="F33" s="160">
        <v>0</v>
      </c>
      <c r="G33" s="160">
        <v>0</v>
      </c>
      <c r="H33" s="115">
        <f t="shared" si="2"/>
        <v>8400</v>
      </c>
      <c r="J33" s="7"/>
    </row>
    <row r="34" spans="1:10" x14ac:dyDescent="0.25">
      <c r="A34" s="37"/>
      <c r="B34" s="21" t="s">
        <v>231</v>
      </c>
      <c r="C34" s="48">
        <v>72200</v>
      </c>
      <c r="D34" s="54">
        <v>0</v>
      </c>
      <c r="E34" s="50">
        <f t="shared" si="3"/>
        <v>72200</v>
      </c>
      <c r="F34" s="49">
        <v>12846</v>
      </c>
      <c r="G34" s="49">
        <v>12846</v>
      </c>
      <c r="H34" s="115">
        <f t="shared" si="2"/>
        <v>59354</v>
      </c>
      <c r="J34" s="7"/>
    </row>
    <row r="35" spans="1:10" x14ac:dyDescent="0.25">
      <c r="A35" s="37"/>
      <c r="B35" s="21" t="s">
        <v>232</v>
      </c>
      <c r="C35" s="48">
        <v>640400</v>
      </c>
      <c r="D35" s="54">
        <v>0</v>
      </c>
      <c r="E35" s="50">
        <f t="shared" si="3"/>
        <v>640400</v>
      </c>
      <c r="F35" s="49">
        <v>518818</v>
      </c>
      <c r="G35" s="49">
        <v>518818</v>
      </c>
      <c r="H35" s="50">
        <f t="shared" si="2"/>
        <v>121582</v>
      </c>
      <c r="J35" s="7"/>
    </row>
    <row r="36" spans="1:10" ht="15.75" thickBot="1" x14ac:dyDescent="0.3">
      <c r="A36" s="55"/>
      <c r="B36" s="29" t="s">
        <v>233</v>
      </c>
      <c r="C36" s="116">
        <v>52200</v>
      </c>
      <c r="D36" s="159">
        <v>0</v>
      </c>
      <c r="E36" s="99">
        <f t="shared" si="3"/>
        <v>52200</v>
      </c>
      <c r="F36" s="98">
        <v>7387</v>
      </c>
      <c r="G36" s="98">
        <v>7387</v>
      </c>
      <c r="H36" s="116">
        <f t="shared" si="2"/>
        <v>44813</v>
      </c>
      <c r="J36" s="7"/>
    </row>
    <row r="37" spans="1:10" ht="26.1" customHeight="1" x14ac:dyDescent="0.25">
      <c r="A37" s="179" t="s">
        <v>417</v>
      </c>
      <c r="B37" s="180"/>
      <c r="C37" s="158">
        <f>SUM(C38:C46)</f>
        <v>0</v>
      </c>
      <c r="D37" s="158">
        <f>SUM(D38:D46)</f>
        <v>0</v>
      </c>
      <c r="E37" s="34">
        <f t="shared" si="4"/>
        <v>0</v>
      </c>
      <c r="F37" s="157">
        <f>SUM(F38)</f>
        <v>0</v>
      </c>
      <c r="G37" s="157">
        <f>SUM(G38)</f>
        <v>0</v>
      </c>
      <c r="H37" s="34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4"/>
        <v>0</v>
      </c>
      <c r="F38" s="54">
        <v>0</v>
      </c>
      <c r="G38" s="54">
        <f>F38</f>
        <v>0</v>
      </c>
      <c r="H38" s="44">
        <f t="shared" si="2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2" customHeight="1" x14ac:dyDescent="0.25">
      <c r="A47" s="179" t="s">
        <v>243</v>
      </c>
      <c r="B47" s="180"/>
      <c r="C47" s="51">
        <f>SUM(C48:C56)</f>
        <v>3118526.68</v>
      </c>
      <c r="D47" s="158">
        <f>SUM(D48:D56)</f>
        <v>0</v>
      </c>
      <c r="E47" s="43">
        <f t="shared" si="4"/>
        <v>3118526.68</v>
      </c>
      <c r="F47" s="52">
        <f>SUM(F48:F56)</f>
        <v>375025</v>
      </c>
      <c r="G47" s="52">
        <f>SUM(G48:G56)</f>
        <v>375025</v>
      </c>
      <c r="H47" s="118">
        <f t="shared" si="2"/>
        <v>2743501.68</v>
      </c>
      <c r="J47" s="7"/>
    </row>
    <row r="48" spans="1:10" x14ac:dyDescent="0.25">
      <c r="A48" s="37"/>
      <c r="B48" s="21" t="s">
        <v>244</v>
      </c>
      <c r="C48" s="48">
        <v>2258526.6800000002</v>
      </c>
      <c r="D48" s="54">
        <v>0</v>
      </c>
      <c r="E48" s="50">
        <f t="shared" ref="E48" si="5">C48-D48</f>
        <v>2258526.6800000002</v>
      </c>
      <c r="F48" s="49">
        <v>375025</v>
      </c>
      <c r="G48" s="49">
        <v>375025</v>
      </c>
      <c r="H48" s="115">
        <f t="shared" si="2"/>
        <v>1883501.6800000002</v>
      </c>
      <c r="J48" s="7"/>
    </row>
    <row r="49" spans="1:10" x14ac:dyDescent="0.25">
      <c r="A49" s="37"/>
      <c r="B49" s="21" t="s">
        <v>245</v>
      </c>
      <c r="C49" s="48">
        <v>0</v>
      </c>
      <c r="D49" s="54">
        <v>0</v>
      </c>
      <c r="E49" s="160">
        <f t="shared" si="4"/>
        <v>0</v>
      </c>
      <c r="F49" s="160">
        <v>0</v>
      </c>
      <c r="G49" s="160">
        <f t="shared" ref="G49:G52" si="6">F49</f>
        <v>0</v>
      </c>
      <c r="H49" s="160">
        <f t="shared" si="2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54">
        <v>0</v>
      </c>
      <c r="E50" s="160">
        <v>0</v>
      </c>
      <c r="F50" s="160">
        <v>0</v>
      </c>
      <c r="G50" s="160">
        <f t="shared" si="6"/>
        <v>0</v>
      </c>
      <c r="H50" s="160">
        <v>0</v>
      </c>
    </row>
    <row r="51" spans="1:10" x14ac:dyDescent="0.25">
      <c r="A51" s="37"/>
      <c r="B51" s="21" t="s">
        <v>247</v>
      </c>
      <c r="C51" s="48">
        <v>760000</v>
      </c>
      <c r="D51" s="54">
        <v>0</v>
      </c>
      <c r="E51" s="49">
        <f t="shared" ref="E51" si="7">C51-D51</f>
        <v>760000</v>
      </c>
      <c r="F51" s="160">
        <v>0</v>
      </c>
      <c r="G51" s="160">
        <v>0</v>
      </c>
      <c r="H51" s="115">
        <f t="shared" si="2"/>
        <v>760000</v>
      </c>
    </row>
    <row r="52" spans="1:10" x14ac:dyDescent="0.25">
      <c r="A52" s="37"/>
      <c r="B52" s="21" t="s">
        <v>248</v>
      </c>
      <c r="C52" s="117">
        <v>0</v>
      </c>
      <c r="D52" s="54">
        <v>0</v>
      </c>
      <c r="E52" s="160">
        <v>0</v>
      </c>
      <c r="F52" s="160">
        <v>0</v>
      </c>
      <c r="G52" s="160">
        <f t="shared" si="6"/>
        <v>0</v>
      </c>
      <c r="H52" s="160">
        <f t="shared" si="2"/>
        <v>0</v>
      </c>
    </row>
    <row r="53" spans="1:10" x14ac:dyDescent="0.25">
      <c r="A53" s="37"/>
      <c r="B53" s="21" t="s">
        <v>249</v>
      </c>
      <c r="C53" s="48">
        <v>0</v>
      </c>
      <c r="D53" s="54">
        <v>0</v>
      </c>
      <c r="E53" s="160">
        <f t="shared" si="4"/>
        <v>0</v>
      </c>
      <c r="F53" s="160"/>
      <c r="G53" s="160"/>
      <c r="H53" s="160">
        <f t="shared" si="2"/>
        <v>0</v>
      </c>
    </row>
    <row r="54" spans="1:10" x14ac:dyDescent="0.25">
      <c r="A54" s="37"/>
      <c r="B54" s="21" t="s">
        <v>250</v>
      </c>
      <c r="C54" s="117">
        <v>0</v>
      </c>
      <c r="D54" s="54">
        <v>0</v>
      </c>
      <c r="E54" s="160">
        <v>0</v>
      </c>
      <c r="F54" s="160">
        <v>0</v>
      </c>
      <c r="G54" s="160">
        <v>0</v>
      </c>
      <c r="H54" s="160">
        <f t="shared" si="2"/>
        <v>0</v>
      </c>
    </row>
    <row r="55" spans="1:10" x14ac:dyDescent="0.25">
      <c r="A55" s="37"/>
      <c r="B55" s="21" t="s">
        <v>251</v>
      </c>
      <c r="C55" s="48">
        <v>0</v>
      </c>
      <c r="D55" s="54">
        <v>0</v>
      </c>
      <c r="E55" s="32">
        <f t="shared" ref="E55:E56" si="8">C55-D55</f>
        <v>0</v>
      </c>
      <c r="F55" s="160">
        <v>0</v>
      </c>
      <c r="G55" s="160">
        <v>0</v>
      </c>
      <c r="H55" s="160">
        <f t="shared" si="2"/>
        <v>0</v>
      </c>
    </row>
    <row r="56" spans="1:10" x14ac:dyDescent="0.25">
      <c r="A56" s="37"/>
      <c r="B56" s="21" t="s">
        <v>252</v>
      </c>
      <c r="C56" s="117">
        <v>100000</v>
      </c>
      <c r="D56" s="54">
        <v>0</v>
      </c>
      <c r="E56" s="161">
        <f t="shared" si="8"/>
        <v>100000</v>
      </c>
      <c r="F56" s="54">
        <v>0</v>
      </c>
      <c r="G56" s="54">
        <v>0</v>
      </c>
      <c r="H56" s="115">
        <f t="shared" si="2"/>
        <v>100000</v>
      </c>
    </row>
    <row r="57" spans="1:10" x14ac:dyDescent="0.25">
      <c r="A57" s="30" t="s">
        <v>253</v>
      </c>
      <c r="B57" s="21"/>
      <c r="C57" s="51">
        <f>SUM(C58:C60)</f>
        <v>0</v>
      </c>
      <c r="D57" s="158">
        <f t="shared" ref="D57:H57" si="9">SUM(D58:D60)</f>
        <v>0</v>
      </c>
      <c r="E57" s="59">
        <f t="shared" si="9"/>
        <v>0</v>
      </c>
      <c r="F57" s="59">
        <f t="shared" si="9"/>
        <v>0</v>
      </c>
      <c r="G57" s="59">
        <f t="shared" si="9"/>
        <v>0</v>
      </c>
      <c r="H57" s="59">
        <f t="shared" si="9"/>
        <v>0</v>
      </c>
    </row>
    <row r="58" spans="1:10" x14ac:dyDescent="0.25">
      <c r="A58" s="37"/>
      <c r="B58" s="21" t="s">
        <v>254</v>
      </c>
      <c r="C58" s="48"/>
      <c r="D58" s="54"/>
      <c r="E58" s="32"/>
      <c r="F58" s="160"/>
      <c r="G58" s="160"/>
      <c r="H58" s="32"/>
    </row>
    <row r="59" spans="1:10" x14ac:dyDescent="0.25">
      <c r="A59" s="37"/>
      <c r="B59" s="21" t="s">
        <v>255</v>
      </c>
      <c r="C59" s="48">
        <v>0</v>
      </c>
      <c r="D59" s="54">
        <v>0</v>
      </c>
      <c r="E59" s="160">
        <f t="shared" ref="E59" si="10">C59-D59</f>
        <v>0</v>
      </c>
      <c r="F59" s="160">
        <v>0</v>
      </c>
      <c r="G59" s="160">
        <v>0</v>
      </c>
      <c r="H59" s="160">
        <f t="shared" ref="H59" si="11">E59-F59</f>
        <v>0</v>
      </c>
    </row>
    <row r="60" spans="1:10" ht="15.75" thickBot="1" x14ac:dyDescent="0.3">
      <c r="A60" s="55"/>
      <c r="B60" s="29" t="s">
        <v>256</v>
      </c>
      <c r="C60" s="100"/>
      <c r="D60" s="159"/>
      <c r="E60" s="99"/>
      <c r="F60" s="98"/>
      <c r="G60" s="98"/>
      <c r="H60" s="99"/>
    </row>
    <row r="61" spans="1:10" ht="23.25" customHeight="1" x14ac:dyDescent="0.25">
      <c r="A61" s="179" t="s">
        <v>257</v>
      </c>
      <c r="B61" s="180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81"/>
      <c r="B81" s="282"/>
      <c r="C81" s="56"/>
      <c r="D81" s="57"/>
      <c r="E81" s="57"/>
      <c r="F81" s="57"/>
      <c r="G81" s="57"/>
      <c r="H81" s="57"/>
    </row>
    <row r="82" spans="1:8" x14ac:dyDescent="0.25">
      <c r="A82" s="283"/>
      <c r="B82" s="284"/>
      <c r="C82" s="58"/>
      <c r="D82" s="58"/>
      <c r="E82" s="58"/>
      <c r="F82" s="58"/>
      <c r="G82" s="58"/>
      <c r="H82" s="58"/>
    </row>
    <row r="83" spans="1:8" x14ac:dyDescent="0.25">
      <c r="A83" s="257" t="s">
        <v>276</v>
      </c>
      <c r="B83" s="280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13" t="s">
        <v>206</v>
      </c>
      <c r="B84" s="214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78" t="s">
        <v>214</v>
      </c>
      <c r="B92" s="279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13" t="s">
        <v>224</v>
      </c>
      <c r="B102" s="214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79" t="s">
        <v>420</v>
      </c>
      <c r="B112" s="180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79" t="s">
        <v>243</v>
      </c>
      <c r="B122" s="180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13" t="s">
        <v>253</v>
      </c>
      <c r="B132" s="214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79" t="s">
        <v>257</v>
      </c>
      <c r="B136" s="180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13" t="s">
        <v>264</v>
      </c>
      <c r="B144" s="214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13" t="s">
        <v>268</v>
      </c>
      <c r="B148" s="214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17" t="s">
        <v>277</v>
      </c>
      <c r="B157" s="218"/>
      <c r="C157" s="51">
        <f t="shared" ref="C157:H157" si="12">C8+C82</f>
        <v>75978000</v>
      </c>
      <c r="D157" s="51">
        <f t="shared" si="12"/>
        <v>0</v>
      </c>
      <c r="E157" s="51">
        <f t="shared" si="12"/>
        <v>75978000</v>
      </c>
      <c r="F157" s="51">
        <f t="shared" si="12"/>
        <v>27749469</v>
      </c>
      <c r="G157" s="51">
        <f t="shared" si="12"/>
        <v>27099893</v>
      </c>
      <c r="H157" s="150">
        <f t="shared" si="12"/>
        <v>48228531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96" t="str">
        <f>'FORMATO 6A'!A1:H1</f>
        <v>ÓRGANO DE FISCALIZACIÓN SUPERIOR</v>
      </c>
      <c r="B1" s="297"/>
      <c r="C1" s="297"/>
      <c r="D1" s="297"/>
      <c r="E1" s="297"/>
      <c r="F1" s="297"/>
      <c r="G1" s="298"/>
    </row>
    <row r="2" spans="1:7" x14ac:dyDescent="0.25">
      <c r="A2" s="190" t="s">
        <v>199</v>
      </c>
      <c r="B2" s="191"/>
      <c r="C2" s="191"/>
      <c r="D2" s="191"/>
      <c r="E2" s="191"/>
      <c r="F2" s="191"/>
      <c r="G2" s="192"/>
    </row>
    <row r="3" spans="1:7" x14ac:dyDescent="0.25">
      <c r="A3" s="190" t="s">
        <v>278</v>
      </c>
      <c r="B3" s="191"/>
      <c r="C3" s="191"/>
      <c r="D3" s="191"/>
      <c r="E3" s="191"/>
      <c r="F3" s="191"/>
      <c r="G3" s="192"/>
    </row>
    <row r="4" spans="1:7" x14ac:dyDescent="0.25">
      <c r="A4" s="190" t="s">
        <v>453</v>
      </c>
      <c r="B4" s="191"/>
      <c r="C4" s="191"/>
      <c r="D4" s="191"/>
      <c r="E4" s="191"/>
      <c r="F4" s="191"/>
      <c r="G4" s="192"/>
    </row>
    <row r="5" spans="1:7" ht="15.75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7" ht="15.75" thickBot="1" x14ac:dyDescent="0.3">
      <c r="A6" s="245" t="s">
        <v>2</v>
      </c>
      <c r="B6" s="293" t="s">
        <v>201</v>
      </c>
      <c r="C6" s="294"/>
      <c r="D6" s="294"/>
      <c r="E6" s="294"/>
      <c r="F6" s="295"/>
      <c r="G6" s="245" t="s">
        <v>202</v>
      </c>
    </row>
    <row r="7" spans="1:7" ht="45.75" thickBot="1" x14ac:dyDescent="0.3">
      <c r="A7" s="246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46"/>
    </row>
    <row r="8" spans="1:7" x14ac:dyDescent="0.25">
      <c r="A8" s="68" t="s">
        <v>279</v>
      </c>
      <c r="B8" s="289">
        <f>B10</f>
        <v>75978000</v>
      </c>
      <c r="C8" s="289">
        <f t="shared" ref="C8:G8" si="0">C10</f>
        <v>0</v>
      </c>
      <c r="D8" s="289">
        <f t="shared" si="0"/>
        <v>75978000</v>
      </c>
      <c r="E8" s="289">
        <f t="shared" si="0"/>
        <v>27749469</v>
      </c>
      <c r="F8" s="289">
        <f t="shared" si="0"/>
        <v>27099893</v>
      </c>
      <c r="G8" s="291">
        <f t="shared" si="0"/>
        <v>48228531</v>
      </c>
    </row>
    <row r="9" spans="1:7" x14ac:dyDescent="0.25">
      <c r="A9" s="68" t="s">
        <v>422</v>
      </c>
      <c r="B9" s="290"/>
      <c r="C9" s="290"/>
      <c r="D9" s="290"/>
      <c r="E9" s="290"/>
      <c r="F9" s="290"/>
      <c r="G9" s="292"/>
    </row>
    <row r="10" spans="1:7" ht="20.45" customHeight="1" x14ac:dyDescent="0.25">
      <c r="A10" s="69" t="s">
        <v>421</v>
      </c>
      <c r="B10" s="70">
        <f>'FORMATO 6A'!C157</f>
        <v>75978000</v>
      </c>
      <c r="C10" s="70">
        <f>'FORMATO 6A'!D157</f>
        <v>0</v>
      </c>
      <c r="D10" s="70">
        <f>B10+C10</f>
        <v>75978000</v>
      </c>
      <c r="E10" s="70">
        <f>'FORMATO 6A'!F157</f>
        <v>27749469</v>
      </c>
      <c r="F10" s="70">
        <f>'FORMATO 6A'!G157</f>
        <v>27099893</v>
      </c>
      <c r="G10" s="148">
        <f>D10-E10</f>
        <v>48228531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88">
        <v>0</v>
      </c>
      <c r="C14" s="288">
        <v>0</v>
      </c>
      <c r="D14" s="288">
        <v>0</v>
      </c>
      <c r="E14" s="288">
        <v>0</v>
      </c>
      <c r="F14" s="288">
        <v>0</v>
      </c>
      <c r="G14" s="288">
        <v>0</v>
      </c>
    </row>
    <row r="15" spans="1:7" x14ac:dyDescent="0.25">
      <c r="A15" s="74" t="s">
        <v>289</v>
      </c>
      <c r="B15" s="288"/>
      <c r="C15" s="288"/>
      <c r="D15" s="288"/>
      <c r="E15" s="288"/>
      <c r="F15" s="288"/>
      <c r="G15" s="288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75978000</v>
      </c>
      <c r="C25" s="77">
        <f t="shared" si="1"/>
        <v>0</v>
      </c>
      <c r="D25" s="77">
        <f t="shared" si="1"/>
        <v>75978000</v>
      </c>
      <c r="E25" s="77">
        <f t="shared" si="1"/>
        <v>27749469</v>
      </c>
      <c r="F25" s="77">
        <f t="shared" si="1"/>
        <v>27099893</v>
      </c>
      <c r="G25" s="147">
        <f t="shared" si="1"/>
        <v>48228531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workbookViewId="0">
      <selection activeCell="B19" sqref="B19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7" t="str">
        <f>'FORMATO 6B'!A1:G1</f>
        <v>ÓRGANO DE FISCALIZACIÓN SUPERIOR</v>
      </c>
      <c r="B1" s="188"/>
      <c r="C1" s="188"/>
      <c r="D1" s="188"/>
      <c r="E1" s="188"/>
      <c r="F1" s="188"/>
      <c r="G1" s="188"/>
      <c r="H1" s="285"/>
    </row>
    <row r="2" spans="1:8" x14ac:dyDescent="0.25">
      <c r="A2" s="223" t="s">
        <v>199</v>
      </c>
      <c r="B2" s="224"/>
      <c r="C2" s="224"/>
      <c r="D2" s="224"/>
      <c r="E2" s="224"/>
      <c r="F2" s="224"/>
      <c r="G2" s="224"/>
      <c r="H2" s="286"/>
    </row>
    <row r="3" spans="1:8" x14ac:dyDescent="0.25">
      <c r="A3" s="223" t="s">
        <v>290</v>
      </c>
      <c r="B3" s="224"/>
      <c r="C3" s="224"/>
      <c r="D3" s="224"/>
      <c r="E3" s="224"/>
      <c r="F3" s="224"/>
      <c r="G3" s="224"/>
      <c r="H3" s="286"/>
    </row>
    <row r="4" spans="1:8" x14ac:dyDescent="0.25">
      <c r="A4" s="223" t="s">
        <v>453</v>
      </c>
      <c r="B4" s="224"/>
      <c r="C4" s="224"/>
      <c r="D4" s="224"/>
      <c r="E4" s="224"/>
      <c r="F4" s="224"/>
      <c r="G4" s="224"/>
      <c r="H4" s="286"/>
    </row>
    <row r="5" spans="1:8" ht="15.75" thickBot="1" x14ac:dyDescent="0.3">
      <c r="A5" s="226" t="s">
        <v>1</v>
      </c>
      <c r="B5" s="227"/>
      <c r="C5" s="227"/>
      <c r="D5" s="227"/>
      <c r="E5" s="227"/>
      <c r="F5" s="227"/>
      <c r="G5" s="227"/>
      <c r="H5" s="287"/>
    </row>
    <row r="6" spans="1:8" ht="15.75" thickBot="1" x14ac:dyDescent="0.3">
      <c r="A6" s="187" t="s">
        <v>2</v>
      </c>
      <c r="B6" s="189"/>
      <c r="C6" s="294" t="s">
        <v>201</v>
      </c>
      <c r="D6" s="294"/>
      <c r="E6" s="294"/>
      <c r="F6" s="294"/>
      <c r="G6" s="295"/>
      <c r="H6" s="245" t="s">
        <v>202</v>
      </c>
    </row>
    <row r="7" spans="1:8" ht="23.25" thickBot="1" x14ac:dyDescent="0.3">
      <c r="A7" s="226"/>
      <c r="B7" s="228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46"/>
    </row>
    <row r="8" spans="1:8" ht="15" customHeight="1" x14ac:dyDescent="0.25">
      <c r="A8" s="302"/>
      <c r="B8" s="303"/>
      <c r="C8" s="71"/>
      <c r="D8" s="71"/>
      <c r="E8" s="71"/>
      <c r="F8" s="71"/>
      <c r="G8" s="71"/>
      <c r="H8" s="71"/>
    </row>
    <row r="9" spans="1:8" ht="16.7" customHeight="1" x14ac:dyDescent="0.25">
      <c r="A9" s="177" t="s">
        <v>291</v>
      </c>
      <c r="B9" s="178"/>
      <c r="C9" s="77">
        <f>C10</f>
        <v>75978000</v>
      </c>
      <c r="D9" s="77">
        <f t="shared" ref="D9:H9" si="0">D10</f>
        <v>0</v>
      </c>
      <c r="E9" s="77">
        <f t="shared" si="0"/>
        <v>75978000</v>
      </c>
      <c r="F9" s="77">
        <f t="shared" si="0"/>
        <v>27749469</v>
      </c>
      <c r="G9" s="77">
        <f t="shared" si="0"/>
        <v>27099893</v>
      </c>
      <c r="H9" s="147">
        <f t="shared" si="0"/>
        <v>48228531</v>
      </c>
    </row>
    <row r="10" spans="1:8" ht="15" customHeight="1" x14ac:dyDescent="0.25">
      <c r="A10" s="217" t="s">
        <v>292</v>
      </c>
      <c r="B10" s="218"/>
      <c r="C10" s="43">
        <f>C11</f>
        <v>75978000</v>
      </c>
      <c r="D10" s="43">
        <f t="shared" ref="D10:H10" si="1">D11</f>
        <v>0</v>
      </c>
      <c r="E10" s="43">
        <f t="shared" si="1"/>
        <v>75978000</v>
      </c>
      <c r="F10" s="43">
        <f t="shared" si="1"/>
        <v>27749469</v>
      </c>
      <c r="G10" s="43">
        <f t="shared" si="1"/>
        <v>27099893</v>
      </c>
      <c r="H10" s="118">
        <f t="shared" si="1"/>
        <v>48228531</v>
      </c>
    </row>
    <row r="11" spans="1:8" ht="15" customHeight="1" x14ac:dyDescent="0.25">
      <c r="A11" s="63"/>
      <c r="B11" s="64" t="s">
        <v>293</v>
      </c>
      <c r="C11" s="49">
        <f>'FORMATO 6B'!B10</f>
        <v>75978000</v>
      </c>
      <c r="D11" s="49">
        <f>'FORMATO 6B'!C10</f>
        <v>0</v>
      </c>
      <c r="E11" s="49">
        <f>'FORMATO 6B'!D10</f>
        <v>75978000</v>
      </c>
      <c r="F11" s="49">
        <f>'FORMATO 6B'!E10</f>
        <v>27749469</v>
      </c>
      <c r="G11" s="49">
        <f>'FORMATO 6B'!F10</f>
        <v>27099893</v>
      </c>
      <c r="H11" s="115">
        <f>'FORMATO 6B'!G10</f>
        <v>48228531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17" t="s">
        <v>301</v>
      </c>
      <c r="B20" s="218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5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77" t="s">
        <v>309</v>
      </c>
      <c r="B29" s="178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5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77" t="s">
        <v>319</v>
      </c>
      <c r="B40" s="178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17" t="s">
        <v>324</v>
      </c>
      <c r="B46" s="218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17" t="s">
        <v>292</v>
      </c>
      <c r="B47" s="218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17" t="s">
        <v>301</v>
      </c>
      <c r="B57" s="218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77" t="s">
        <v>309</v>
      </c>
      <c r="B66" s="178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77" t="s">
        <v>319</v>
      </c>
      <c r="B77" s="178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17" t="s">
        <v>277</v>
      </c>
      <c r="B83" s="218"/>
      <c r="C83" s="43">
        <f>C9+C46</f>
        <v>75978000</v>
      </c>
      <c r="D83" s="43">
        <f t="shared" ref="D83:H83" si="2">D9+D46</f>
        <v>0</v>
      </c>
      <c r="E83" s="43">
        <f t="shared" si="2"/>
        <v>75978000</v>
      </c>
      <c r="F83" s="43">
        <f t="shared" si="2"/>
        <v>27749469</v>
      </c>
      <c r="G83" s="43">
        <f t="shared" si="2"/>
        <v>27099893</v>
      </c>
      <c r="H83" s="43">
        <f t="shared" si="2"/>
        <v>48228531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activeCell="F9" sqref="F9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7" t="str">
        <f>'FORMATO 6C'!A1:H1</f>
        <v>ÓRGANO DE FISCALIZACIÓN SUPERIOR</v>
      </c>
      <c r="B1" s="188"/>
      <c r="C1" s="188"/>
      <c r="D1" s="188"/>
      <c r="E1" s="188"/>
      <c r="F1" s="188"/>
      <c r="G1" s="285"/>
    </row>
    <row r="2" spans="1:7" x14ac:dyDescent="0.25">
      <c r="A2" s="223" t="s">
        <v>199</v>
      </c>
      <c r="B2" s="224"/>
      <c r="C2" s="224"/>
      <c r="D2" s="224"/>
      <c r="E2" s="224"/>
      <c r="F2" s="224"/>
      <c r="G2" s="286"/>
    </row>
    <row r="3" spans="1:7" x14ac:dyDescent="0.25">
      <c r="A3" s="223" t="s">
        <v>325</v>
      </c>
      <c r="B3" s="224"/>
      <c r="C3" s="224"/>
      <c r="D3" s="224"/>
      <c r="E3" s="224"/>
      <c r="F3" s="224"/>
      <c r="G3" s="286"/>
    </row>
    <row r="4" spans="1:7" x14ac:dyDescent="0.25">
      <c r="A4" s="223" t="s">
        <v>453</v>
      </c>
      <c r="B4" s="224"/>
      <c r="C4" s="224"/>
      <c r="D4" s="224"/>
      <c r="E4" s="224"/>
      <c r="F4" s="224"/>
      <c r="G4" s="286"/>
    </row>
    <row r="5" spans="1:7" ht="15.75" thickBot="1" x14ac:dyDescent="0.3">
      <c r="A5" s="226" t="s">
        <v>1</v>
      </c>
      <c r="B5" s="227"/>
      <c r="C5" s="227"/>
      <c r="D5" s="227"/>
      <c r="E5" s="227"/>
      <c r="F5" s="227"/>
      <c r="G5" s="287"/>
    </row>
    <row r="6" spans="1:7" ht="15.75" thickBot="1" x14ac:dyDescent="0.3">
      <c r="A6" s="235" t="s">
        <v>2</v>
      </c>
      <c r="B6" s="293" t="s">
        <v>201</v>
      </c>
      <c r="C6" s="294"/>
      <c r="D6" s="294"/>
      <c r="E6" s="294"/>
      <c r="F6" s="295"/>
      <c r="G6" s="245" t="s">
        <v>202</v>
      </c>
    </row>
    <row r="7" spans="1:7" ht="23.25" thickBot="1" x14ac:dyDescent="0.3">
      <c r="A7" s="236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46"/>
    </row>
    <row r="8" spans="1:7" s="11" customFormat="1" x14ac:dyDescent="0.25">
      <c r="A8" s="85" t="s">
        <v>327</v>
      </c>
      <c r="B8" s="86">
        <f>B9+B10+B11+B14+B15+B18</f>
        <v>63465143.32</v>
      </c>
      <c r="C8" s="86">
        <f t="shared" ref="C8:G8" si="0">C9+C10+C11+C14+C15+C18</f>
        <v>0</v>
      </c>
      <c r="D8" s="86">
        <f t="shared" si="0"/>
        <v>63465143.32</v>
      </c>
      <c r="E8" s="86">
        <f t="shared" si="0"/>
        <v>24197301</v>
      </c>
      <c r="F8" s="86">
        <f t="shared" si="0"/>
        <v>23547725</v>
      </c>
      <c r="G8" s="151">
        <f t="shared" si="0"/>
        <v>39267842.32</v>
      </c>
    </row>
    <row r="9" spans="1:7" s="11" customFormat="1" x14ac:dyDescent="0.25">
      <c r="A9" s="87" t="s">
        <v>328</v>
      </c>
      <c r="B9" s="88">
        <f>'FORMATO 6A'!C9</f>
        <v>63465143.32</v>
      </c>
      <c r="C9" s="145">
        <f>'FORMATO 6A'!D9</f>
        <v>0</v>
      </c>
      <c r="D9" s="89">
        <f>B9+C9</f>
        <v>63465143.32</v>
      </c>
      <c r="E9" s="89">
        <f>'FORMATO 6A'!F9</f>
        <v>24197301</v>
      </c>
      <c r="F9" s="89">
        <f>'FORMATO 6A'!G9</f>
        <v>23547725</v>
      </c>
      <c r="G9" s="119">
        <f>D9-E9</f>
        <v>39267842.32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63465143.32</v>
      </c>
      <c r="C31" s="86">
        <f t="shared" ref="C31:G31" si="1">C8+C20</f>
        <v>0</v>
      </c>
      <c r="D31" s="86">
        <f t="shared" si="1"/>
        <v>63465143.32</v>
      </c>
      <c r="E31" s="86">
        <f t="shared" si="1"/>
        <v>24197301</v>
      </c>
      <c r="F31" s="86">
        <f t="shared" si="1"/>
        <v>23547725</v>
      </c>
      <c r="G31" s="86">
        <f t="shared" si="1"/>
        <v>39267842.32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2019-07-13T02:18:06Z</cp:lastPrinted>
  <dcterms:created xsi:type="dcterms:W3CDTF">2017-01-05T23:17:09Z</dcterms:created>
  <dcterms:modified xsi:type="dcterms:W3CDTF">2020-07-24T19:36:18Z</dcterms:modified>
</cp:coreProperties>
</file>