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PODER JUDICIAL\"/>
    </mc:Choice>
  </mc:AlternateContent>
  <bookViews>
    <workbookView xWindow="-120" yWindow="-120" windowWidth="29040" windowHeight="15840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6A'!$C$3:$J$90</definedName>
    <definedName name="_xlnm.Print_Area" localSheetId="7">'FORMATO 6C'!$C$4:$J$100</definedName>
    <definedName name="_xlnm.Print_Area" localSheetId="8">'FORMATO 6D'!$C$3:$I$40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9" i="12" l="1"/>
  <c r="F69" i="12"/>
  <c r="F68" i="12"/>
  <c r="I68" i="12" s="1"/>
  <c r="F67" i="12"/>
  <c r="I67" i="12" s="1"/>
  <c r="F66" i="12"/>
  <c r="I66" i="12" s="1"/>
  <c r="I65" i="12"/>
  <c r="F65" i="12"/>
  <c r="F64" i="12"/>
  <c r="I64" i="12" s="1"/>
  <c r="F63" i="12"/>
  <c r="I63" i="12" s="1"/>
  <c r="F62" i="12"/>
  <c r="I62" i="12" s="1"/>
  <c r="I61" i="12"/>
  <c r="F61" i="12"/>
  <c r="F60" i="12"/>
  <c r="I60" i="12" s="1"/>
  <c r="F59" i="12"/>
  <c r="I59" i="12" s="1"/>
  <c r="F58" i="12"/>
  <c r="I58" i="12" s="1"/>
  <c r="I57" i="12"/>
  <c r="F57" i="12"/>
  <c r="F56" i="12"/>
  <c r="I56" i="12" s="1"/>
  <c r="F55" i="12"/>
  <c r="I55" i="12" s="1"/>
  <c r="F54" i="12"/>
  <c r="I54" i="12" s="1"/>
  <c r="I53" i="12"/>
  <c r="F53" i="12"/>
  <c r="F52" i="12"/>
  <c r="I52" i="12" s="1"/>
  <c r="F51" i="12"/>
  <c r="I51" i="12" s="1"/>
  <c r="F50" i="12"/>
  <c r="I50" i="12" s="1"/>
  <c r="I49" i="12"/>
  <c r="F49" i="12"/>
  <c r="F48" i="12"/>
  <c r="F47" i="12"/>
  <c r="I47" i="12" s="1"/>
  <c r="I46" i="12"/>
  <c r="F46" i="12"/>
  <c r="F45" i="12"/>
  <c r="I45" i="12" s="1"/>
  <c r="F44" i="12"/>
  <c r="I44" i="12" s="1"/>
  <c r="F43" i="12"/>
  <c r="I43" i="12" s="1"/>
  <c r="I42" i="12"/>
  <c r="F42" i="12"/>
  <c r="F41" i="12"/>
  <c r="I41" i="12" s="1"/>
  <c r="F40" i="12"/>
  <c r="I40" i="12" s="1"/>
  <c r="F39" i="12"/>
  <c r="I39" i="12" s="1"/>
  <c r="I38" i="12"/>
  <c r="F38" i="12"/>
  <c r="F37" i="12"/>
  <c r="I37" i="12" s="1"/>
  <c r="F36" i="12"/>
  <c r="I36" i="12" s="1"/>
  <c r="F35" i="12"/>
  <c r="I35" i="12" s="1"/>
  <c r="I34" i="12"/>
  <c r="F34" i="12"/>
  <c r="F33" i="12"/>
  <c r="I33" i="12" s="1"/>
  <c r="F32" i="12"/>
  <c r="I32" i="12" s="1"/>
  <c r="F31" i="12"/>
  <c r="I31" i="12" s="1"/>
  <c r="I30" i="12"/>
  <c r="F30" i="12"/>
  <c r="F29" i="12"/>
  <c r="I29" i="12" s="1"/>
  <c r="F28" i="12"/>
  <c r="I28" i="12" s="1"/>
  <c r="F27" i="12"/>
  <c r="I27" i="12" s="1"/>
  <c r="I26" i="12"/>
  <c r="F26" i="12"/>
  <c r="F25" i="12"/>
  <c r="I25" i="12" s="1"/>
  <c r="F24" i="12"/>
  <c r="I24" i="12" s="1"/>
  <c r="F23" i="12"/>
  <c r="I23" i="12" s="1"/>
  <c r="I22" i="12"/>
  <c r="F22" i="12"/>
  <c r="F21" i="12"/>
  <c r="I21" i="12" s="1"/>
  <c r="F20" i="12"/>
  <c r="I20" i="12" s="1"/>
  <c r="F19" i="12"/>
  <c r="I19" i="12" s="1"/>
  <c r="I18" i="12"/>
  <c r="F18" i="12"/>
  <c r="J89" i="10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65" i="10"/>
  <c r="J63" i="10"/>
  <c r="J62" i="10"/>
  <c r="J61" i="10"/>
  <c r="J60" i="10"/>
  <c r="J59" i="10"/>
  <c r="J58" i="10"/>
  <c r="J57" i="10"/>
  <c r="J56" i="10"/>
  <c r="J52" i="10"/>
  <c r="J51" i="10"/>
  <c r="J50" i="10"/>
  <c r="J49" i="10"/>
  <c r="J48" i="10"/>
  <c r="J47" i="10"/>
  <c r="J46" i="10"/>
  <c r="J45" i="10"/>
  <c r="J44" i="10"/>
  <c r="J41" i="10"/>
  <c r="J40" i="10"/>
  <c r="J39" i="10"/>
  <c r="J38" i="10"/>
  <c r="J37" i="10"/>
  <c r="J36" i="10"/>
  <c r="J35" i="10"/>
  <c r="J34" i="10"/>
  <c r="J33" i="10"/>
  <c r="J32" i="10"/>
  <c r="J30" i="10"/>
  <c r="J29" i="10"/>
  <c r="J28" i="10"/>
  <c r="J27" i="10"/>
  <c r="J26" i="10"/>
  <c r="J25" i="10"/>
  <c r="J24" i="10"/>
  <c r="J23" i="10"/>
  <c r="J22" i="10"/>
  <c r="J21" i="10"/>
  <c r="J19" i="10"/>
  <c r="J18" i="10"/>
  <c r="J16" i="10"/>
  <c r="J15" i="10"/>
  <c r="J14" i="10"/>
  <c r="J13" i="10"/>
  <c r="J17" i="10"/>
  <c r="G14" i="10"/>
  <c r="G15" i="10"/>
  <c r="G16" i="10"/>
  <c r="H44" i="8"/>
  <c r="H19" i="8" l="1"/>
  <c r="F20" i="1"/>
  <c r="E20" i="1"/>
  <c r="F12" i="1"/>
  <c r="E12" i="1"/>
  <c r="E16" i="12" l="1"/>
  <c r="E14" i="12" s="1"/>
  <c r="E71" i="12" l="1"/>
  <c r="E82" i="12" s="1"/>
  <c r="F71" i="12"/>
  <c r="I71" i="12" s="1"/>
  <c r="G71" i="12"/>
  <c r="H71" i="12"/>
  <c r="I73" i="12"/>
  <c r="F16" i="12" l="1"/>
  <c r="F14" i="12" s="1"/>
  <c r="F82" i="12" s="1"/>
  <c r="D16" i="12"/>
  <c r="D14" i="12" s="1"/>
  <c r="D82" i="12" s="1"/>
  <c r="G16" i="12"/>
  <c r="G14" i="12" s="1"/>
  <c r="G82" i="12" s="1"/>
  <c r="H16" i="12"/>
  <c r="H14" i="12" s="1"/>
  <c r="H82" i="12" s="1"/>
  <c r="G66" i="10"/>
  <c r="J66" i="10" s="1"/>
  <c r="G23" i="10"/>
  <c r="G24" i="10"/>
  <c r="G25" i="10"/>
  <c r="G26" i="10"/>
  <c r="G27" i="10"/>
  <c r="G28" i="10"/>
  <c r="G29" i="10"/>
  <c r="G30" i="10"/>
  <c r="G13" i="10"/>
  <c r="G51" i="8"/>
  <c r="H51" i="8"/>
  <c r="I51" i="8"/>
  <c r="J51" i="8"/>
  <c r="F51" i="8"/>
  <c r="K44" i="8"/>
  <c r="K17" i="8"/>
  <c r="K18" i="8"/>
  <c r="K19" i="8"/>
  <c r="K20" i="8"/>
  <c r="F64" i="6"/>
  <c r="G64" i="6"/>
  <c r="F63" i="6"/>
  <c r="G63" i="6"/>
  <c r="E64" i="6"/>
  <c r="E63" i="6"/>
  <c r="F62" i="6"/>
  <c r="G62" i="6"/>
  <c r="K51" i="8" l="1"/>
  <c r="J67" i="1"/>
  <c r="F34" i="1"/>
  <c r="E34" i="1"/>
  <c r="G65" i="10" l="1"/>
  <c r="G82" i="10"/>
  <c r="H82" i="10"/>
  <c r="I82" i="10"/>
  <c r="J82" i="10"/>
  <c r="F82" i="10"/>
  <c r="F53" i="10"/>
  <c r="H53" i="10"/>
  <c r="I53" i="10"/>
  <c r="E53" i="10"/>
  <c r="G63" i="10"/>
  <c r="G62" i="10"/>
  <c r="G61" i="10"/>
  <c r="G60" i="10"/>
  <c r="G59" i="10"/>
  <c r="G58" i="10"/>
  <c r="G57" i="10"/>
  <c r="G56" i="10"/>
  <c r="G55" i="10"/>
  <c r="J55" i="10" s="1"/>
  <c r="G41" i="10"/>
  <c r="G40" i="10"/>
  <c r="G36" i="10"/>
  <c r="G32" i="10"/>
  <c r="G21" i="10"/>
  <c r="G17" i="10"/>
  <c r="H12" i="10"/>
  <c r="G53" i="10" l="1"/>
  <c r="E22" i="6" l="1"/>
  <c r="I22" i="1"/>
  <c r="I12" i="1"/>
  <c r="H20" i="10" l="1"/>
  <c r="I20" i="10"/>
  <c r="K33" i="8" l="1"/>
  <c r="H20" i="8"/>
  <c r="J20" i="8"/>
  <c r="I20" i="8"/>
  <c r="J22" i="1"/>
  <c r="K22" i="8" l="1"/>
  <c r="K16" i="8" l="1"/>
  <c r="I67" i="1" l="1"/>
  <c r="I31" i="10" l="1"/>
  <c r="H31" i="10"/>
  <c r="F13" i="6"/>
  <c r="F61" i="6" l="1"/>
  <c r="I16" i="12"/>
  <c r="I14" i="12" s="1"/>
  <c r="I82" i="12" s="1"/>
  <c r="I12" i="10"/>
  <c r="E28" i="1" l="1"/>
  <c r="G22" i="6" l="1"/>
  <c r="F22" i="6"/>
  <c r="J63" i="1"/>
  <c r="G68" i="6" l="1"/>
  <c r="F68" i="6"/>
  <c r="J53" i="10" l="1"/>
  <c r="K110" i="22"/>
  <c r="K78" i="8" l="1"/>
  <c r="J59" i="14"/>
  <c r="J57" i="14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I57" i="14"/>
  <c r="H5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0" i="6" l="1"/>
  <c r="F87" i="8"/>
  <c r="J87" i="8"/>
  <c r="I87" i="8"/>
  <c r="H87" i="8"/>
  <c r="K87" i="8"/>
  <c r="G87" i="8"/>
  <c r="F54" i="6"/>
  <c r="G54" i="6"/>
  <c r="G90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J93" i="8" l="1"/>
  <c r="I32" i="16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I11" i="10" s="1"/>
  <c r="H64" i="10"/>
  <c r="H11" i="10" s="1"/>
  <c r="F70" i="6" s="1"/>
  <c r="F71" i="6" s="1"/>
  <c r="G64" i="10"/>
  <c r="F64" i="10"/>
  <c r="E64" i="10"/>
  <c r="J42" i="10"/>
  <c r="E31" i="10"/>
  <c r="E20" i="10"/>
  <c r="H11" i="16"/>
  <c r="H38" i="16" s="1"/>
  <c r="E12" i="10"/>
  <c r="K36" i="8"/>
  <c r="J36" i="8"/>
  <c r="I36" i="8"/>
  <c r="H36" i="8"/>
  <c r="G36" i="8"/>
  <c r="F36" i="8"/>
  <c r="F93" i="8"/>
  <c r="G36" i="6"/>
  <c r="F36" i="6"/>
  <c r="E36" i="6"/>
  <c r="G18" i="6"/>
  <c r="F18" i="6"/>
  <c r="F27" i="6" s="1"/>
  <c r="E18" i="6"/>
  <c r="G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G27" i="6" l="1"/>
  <c r="G61" i="6"/>
  <c r="G70" i="6" s="1"/>
  <c r="G71" i="6" s="1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E66" i="6" s="1"/>
  <c r="E71" i="6" s="1"/>
  <c r="G28" i="6"/>
  <c r="G31" i="6" s="1"/>
  <c r="J49" i="1"/>
  <c r="J60" i="1" s="1"/>
  <c r="E23" i="3" s="1"/>
  <c r="F49" i="1"/>
  <c r="I49" i="1"/>
  <c r="I60" i="1" s="1"/>
  <c r="I23" i="3" s="1"/>
  <c r="E49" i="1"/>
  <c r="I25" i="3" l="1"/>
  <c r="G40" i="6"/>
  <c r="E62" i="1"/>
  <c r="J77" i="1"/>
  <c r="E25" i="3"/>
  <c r="F62" i="1"/>
  <c r="F28" i="6"/>
  <c r="F31" i="6" s="1"/>
  <c r="I77" i="1"/>
  <c r="G11" i="16"/>
  <c r="G38" i="16" s="1"/>
  <c r="H79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G19" i="10" l="1"/>
  <c r="F12" i="10"/>
  <c r="G18" i="10"/>
  <c r="J12" i="10" s="1"/>
  <c r="E11" i="16" l="1"/>
  <c r="E38" i="16" s="1"/>
  <c r="G12" i="10"/>
  <c r="F11" i="16" l="1"/>
  <c r="F38" i="16" s="1"/>
  <c r="I11" i="16"/>
  <c r="I38" i="16" s="1"/>
  <c r="F20" i="10"/>
  <c r="G20" i="10"/>
  <c r="G33" i="10"/>
  <c r="J20" i="10" l="1"/>
  <c r="G34" i="10"/>
  <c r="G35" i="10"/>
  <c r="G38" i="10"/>
  <c r="G39" i="10" l="1"/>
  <c r="G31" i="10" s="1"/>
  <c r="G11" i="10" s="1"/>
  <c r="F31" i="10"/>
  <c r="F11" i="10" l="1"/>
  <c r="F16" i="14" s="1"/>
  <c r="F14" i="14" s="1"/>
  <c r="J31" i="10"/>
  <c r="J11" i="10" s="1"/>
  <c r="F99" i="14" l="1"/>
  <c r="F13" i="14"/>
  <c r="G16" i="14"/>
  <c r="G14" i="14" l="1"/>
  <c r="G13" i="14" s="1"/>
  <c r="J16" i="14"/>
  <c r="G99" i="14" l="1"/>
  <c r="J14" i="14"/>
  <c r="J99" i="14" l="1"/>
  <c r="J13" i="14"/>
</calcChain>
</file>

<file path=xl/sharedStrings.xml><?xml version="1.0" encoding="utf-8"?>
<sst xmlns="http://schemas.openxmlformats.org/spreadsheetml/2006/main" count="1100" uniqueCount="724">
  <si>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</si>
  <si>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</si>
  <si>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</si>
  <si>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</si>
  <si>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</si>
  <si>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</si>
  <si>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</si>
  <si>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</si>
  <si>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</si>
  <si>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</si>
  <si>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</si>
  <si>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</si>
  <si>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</si>
  <si>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</si>
  <si>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</si>
  <si>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</si>
  <si>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</si>
  <si>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</si>
  <si>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</si>
  <si>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</si>
  <si>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</si>
  <si>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</si>
  <si>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</si>
  <si>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</si>
  <si>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</si>
  <si>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</si>
  <si>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</si>
  <si>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</si>
  <si>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</si>
  <si>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</si>
  <si>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</si>
  <si>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</si>
  <si>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</si>
  <si>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</si>
  <si>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</si>
  <si>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</si>
  <si>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</si>
  <si>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</si>
  <si>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</si>
  <si>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</si>
  <si>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</si>
  <si>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</si>
  <si>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</si>
  <si>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</si>
  <si>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</si>
  <si>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</si>
  <si>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</si>
  <si>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</si>
  <si>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</si>
  <si>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</si>
  <si>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</si>
  <si>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</si>
  <si>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</si>
  <si>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</si>
  <si>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</si>
  <si>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</si>
  <si>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</si>
  <si>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</si>
  <si>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</si>
  <si>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</si>
  <si>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</si>
  <si>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</si>
  <si>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</si>
  <si>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</si>
  <si>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</si>
  <si>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</si>
  <si>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</si>
  <si>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</si>
  <si>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</si>
  <si>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</si>
  <si>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</si>
  <si>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</si>
  <si>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</si>
  <si>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</si>
  <si>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</si>
  <si>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</si>
  <si>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</si>
  <si>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</si>
  <si>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</si>
  <si>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</si>
  <si>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</si>
  <si>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</si>
  <si>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</si>
  <si>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</si>
  <si>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</si>
  <si>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</si>
  <si>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</si>
  <si>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</si>
  <si>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</si>
  <si>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</si>
  <si>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</si>
  <si>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</si>
  <si>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</si>
  <si>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</si>
  <si>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</si>
  <si>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</si>
  <si>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</si>
  <si>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</si>
  <si>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</si>
  <si>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</si>
  <si>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</si>
  <si>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</si>
  <si>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</si>
  <si>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</si>
  <si>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</si>
  <si>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</si>
  <si>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</si>
  <si>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</si>
  <si>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</si>
  <si>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</si>
  <si>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</si>
  <si>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</si>
  <si>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</si>
  <si>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</si>
  <si>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</si>
  <si>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</si>
  <si>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</si>
  <si>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</si>
  <si>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</si>
  <si>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</si>
  <si>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</si>
  <si>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</si>
  <si>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</si>
  <si>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</si>
  <si>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</si>
  <si>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</si>
  <si>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</si>
  <si>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</si>
  <si>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</si>
  <si>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</si>
  <si>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</si>
  <si>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</si>
  <si>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</si>
  <si>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</si>
  <si>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</si>
  <si>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</si>
  <si>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</si>
  <si>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</si>
  <si>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</si>
  <si>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</si>
  <si>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</si>
  <si>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</si>
  <si>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</si>
  <si>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</si>
  <si>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</si>
  <si>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</si>
  <si>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</si>
  <si>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</si>
  <si>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</si>
  <si>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</si>
  <si>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</si>
  <si>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</si>
  <si>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</si>
  <si>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</si>
  <si>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</si>
  <si>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</si>
  <si>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</si>
  <si>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</si>
  <si>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</si>
  <si>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</si>
  <si>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</si>
  <si>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</si>
  <si>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</si>
  <si>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</si>
  <si>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</si>
  <si>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</si>
  <si>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</si>
  <si>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</si>
  <si>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</si>
  <si>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</si>
  <si>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</si>
  <si>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</si>
  <si>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</si>
  <si>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</si>
  <si>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</si>
  <si>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</si>
  <si>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</si>
  <si>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</si>
  <si>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</si>
  <si>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</si>
  <si>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</si>
  <si>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</si>
  <si>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</si>
  <si>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</si>
  <si>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</si>
  <si>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</si>
  <si>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</si>
  <si>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</si>
  <si>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</si>
  <si>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</si>
  <si>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</si>
  <si>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</si>
  <si>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</si>
  <si>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</si>
  <si>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</si>
  <si>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</si>
  <si>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</si>
  <si>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</si>
  <si>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</si>
  <si>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</si>
  <si>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</si>
  <si>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</si>
  <si>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</si>
  <si>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</si>
  <si>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</si>
  <si>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</si>
  <si>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</si>
  <si>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</si>
  <si>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</si>
  <si>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</si>
  <si>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</si>
  <si>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</si>
  <si>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</si>
  <si>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</si>
  <si>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</si>
  <si>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</si>
  <si>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</si>
  <si>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</si>
  <si>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</si>
  <si>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</si>
  <si>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</si>
  <si>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</si>
  <si>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</si>
  <si>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</si>
  <si>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</si>
  <si>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</si>
  <si>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</si>
  <si>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</si>
  <si>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</si>
  <si>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</si>
  <si>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</si>
  <si>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</si>
  <si>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</si>
  <si>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</si>
  <si>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</si>
  <si>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</si>
  <si>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</si>
  <si>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</si>
  <si>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</si>
  <si>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</si>
  <si>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</si>
  <si>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</si>
  <si>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</si>
  <si>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</si>
  <si>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</si>
  <si>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</si>
  <si>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</si>
  <si>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</si>
  <si>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</si>
  <si>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</si>
  <si>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</si>
  <si>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</si>
  <si>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</si>
  <si>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</si>
  <si>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</si>
  <si>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</si>
  <si>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</si>
  <si>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</si>
  <si>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</si>
  <si>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</si>
  <si>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</si>
  <si>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</si>
  <si>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</si>
  <si>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</si>
  <si>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</si>
  <si>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</si>
  <si>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</si>
  <si>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</si>
  <si>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</si>
  <si>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</si>
  <si>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</si>
  <si>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</si>
  <si>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</si>
  <si>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</si>
  <si>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</si>
  <si>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</si>
  <si>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</si>
  <si>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</si>
  <si>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</si>
  <si>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</si>
  <si>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</si>
  <si>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</si>
  <si>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</si>
  <si>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</si>
  <si>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</si>
  <si>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</si>
  <si>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</si>
  <si>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</si>
  <si>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</si>
  <si>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</si>
  <si>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</si>
  <si>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</si>
  <si>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</si>
  <si>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</si>
  <si>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</si>
  <si>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</si>
  <si>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</si>
  <si>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</si>
  <si>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</si>
  <si>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</si>
  <si>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</si>
  <si>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</si>
  <si>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</si>
  <si>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</si>
  <si>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</si>
  <si>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</si>
  <si>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</si>
  <si>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</si>
  <si>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</si>
  <si>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</si>
  <si>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</si>
  <si>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</si>
  <si>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</si>
  <si>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</si>
  <si>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</si>
  <si>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</si>
  <si>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</si>
  <si>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</si>
  <si>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</si>
  <si>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</si>
  <si>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</si>
  <si>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</si>
  <si>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</si>
  <si>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</si>
  <si>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</si>
  <si>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</si>
  <si>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</si>
  <si>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</si>
  <si>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</si>
  <si>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</si>
  <si>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</si>
  <si>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</si>
  <si>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</si>
  <si>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</si>
  <si>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</si>
  <si>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</si>
  <si>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</si>
  <si>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</si>
  <si>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</si>
  <si>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</si>
  <si>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</si>
  <si>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</si>
  <si>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</si>
  <si>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</si>
  <si>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</si>
  <si>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</si>
  <si>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</si>
  <si>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</si>
  <si>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</si>
  <si>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</si>
  <si>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</si>
  <si>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</si>
  <si>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</si>
  <si>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</si>
  <si>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</si>
  <si>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</si>
  <si>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</si>
  <si>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</si>
  <si>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</si>
  <si>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</si>
  <si>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</si>
  <si>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</si>
  <si>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</si>
  <si>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</si>
  <si>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</si>
  <si>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</si>
  <si>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</si>
  <si>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</si>
  <si>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</si>
  <si>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</si>
  <si>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</si>
  <si>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</si>
  <si>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</si>
  <si>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</si>
  <si>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</si>
  <si>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</si>
  <si>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</si>
  <si>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</si>
  <si>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</si>
  <si>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</si>
  <si>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</si>
  <si>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</si>
  <si>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</si>
  <si>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</si>
  <si>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</si>
  <si>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</si>
  <si>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</si>
  <si>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</si>
  <si>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</si>
  <si>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</si>
  <si>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</si>
  <si>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</si>
  <si>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</si>
  <si>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</si>
  <si>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</si>
  <si>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</si>
  <si>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</si>
  <si>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</si>
  <si>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</si>
  <si>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</si>
  <si>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</si>
  <si>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</si>
  <si>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</si>
  <si>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</si>
  <si>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</si>
  <si>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</si>
  <si>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</si>
  <si>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</si>
  <si>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</si>
  <si>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</si>
  <si>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</si>
  <si>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</si>
  <si>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</si>
  <si>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</si>
  <si>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</si>
  <si>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</si>
  <si>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</si>
  <si>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</si>
  <si>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</si>
  <si>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</si>
  <si>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</si>
  <si>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</si>
  <si>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</si>
  <si>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</si>
  <si>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</si>
  <si>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</si>
  <si>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</si>
  <si>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</si>
  <si>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</si>
  <si>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</si>
  <si>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</si>
  <si>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</si>
  <si>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</si>
  <si>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</si>
  <si>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</si>
  <si>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</si>
  <si>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</si>
  <si>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</si>
  <si>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</si>
  <si>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</si>
  <si>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</si>
  <si>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</si>
  <si>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</si>
  <si>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</si>
  <si>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</si>
  <si>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</si>
  <si>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</si>
  <si>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</si>
  <si>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</si>
  <si>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</si>
  <si>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</si>
  <si>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</si>
  <si>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</si>
  <si>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</si>
  <si>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</si>
  <si>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</si>
  <si>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</si>
  <si>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</si>
  <si>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</si>
  <si>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</si>
  <si>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</si>
  <si>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</si>
  <si>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</si>
  <si>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</si>
  <si>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</si>
  <si>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</si>
  <si>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</si>
  <si>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</si>
  <si>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</si>
  <si>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</si>
  <si>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</si>
  <si>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</si>
  <si>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</si>
  <si>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</si>
  <si>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</si>
  <si>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</si>
  <si>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</si>
  <si>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</si>
  <si>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</si>
  <si>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</si>
  <si>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</si>
  <si>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</si>
  <si>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</si>
  <si>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</si>
  <si>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</si>
  <si>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</si>
  <si>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</si>
  <si>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</si>
  <si>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</si>
  <si>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</si>
  <si>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</si>
  <si>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</si>
  <si>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</si>
  <si>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</si>
  <si>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</si>
  <si>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</si>
  <si>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</si>
  <si>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</si>
  <si>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</si>
  <si>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</si>
  <si>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</si>
  <si>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</si>
  <si>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</si>
  <si>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</si>
  <si>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</si>
  <si>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</si>
  <si>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</si>
  <si>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</si>
  <si>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</si>
  <si>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</si>
  <si>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</si>
  <si>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</si>
  <si>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</si>
  <si>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</si>
  <si>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</si>
  <si>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</si>
  <si>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</si>
  <si>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</si>
  <si>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</si>
  <si>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</si>
  <si>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</si>
  <si>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</si>
  <si>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</si>
  <si>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</si>
  <si>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</si>
  <si>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</si>
  <si>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</si>
  <si>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</si>
  <si>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</si>
  <si>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</si>
  <si>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</si>
  <si>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</si>
  <si>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</si>
  <si>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</si>
  <si>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</si>
  <si>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</si>
  <si>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</si>
  <si>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</si>
  <si>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</si>
  <si>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</si>
  <si>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</si>
  <si>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</si>
  <si>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</si>
  <si>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</si>
  <si>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</si>
  <si>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</si>
  <si>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</si>
  <si>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</si>
  <si>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</si>
  <si>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</si>
  <si>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</si>
  <si>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</si>
  <si>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</si>
  <si>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</si>
  <si>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</si>
  <si>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</si>
  <si>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</si>
  <si>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</si>
  <si>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</si>
  <si>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</si>
  <si>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</si>
  <si>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</si>
  <si>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</si>
  <si>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</si>
  <si>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</si>
  <si>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</si>
  <si>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</si>
  <si>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</si>
  <si>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</si>
  <si>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</si>
  <si>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</si>
  <si>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</si>
  <si>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</si>
  <si>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</si>
  <si>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</si>
  <si>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</si>
  <si>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</si>
  <si>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</si>
  <si>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</si>
  <si>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</si>
  <si>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</si>
  <si>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</si>
  <si>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</si>
  <si>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</si>
  <si>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</si>
  <si>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</si>
  <si>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</si>
  <si>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</si>
  <si>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</si>
  <si>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</si>
  <si>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</si>
  <si>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</si>
  <si>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</si>
  <si>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</si>
  <si>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</si>
  <si>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</si>
  <si>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</si>
  <si>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</si>
  <si>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</si>
  <si>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</si>
  <si>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</si>
  <si>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</si>
  <si>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</si>
  <si>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</si>
  <si>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</si>
  <si>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</si>
  <si>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</si>
  <si>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</si>
  <si>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</si>
  <si>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</si>
  <si>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</si>
  <si>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</si>
  <si>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</si>
  <si>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</si>
  <si>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</si>
  <si>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</si>
  <si>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</si>
  <si>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</si>
  <si>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</si>
  <si>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</si>
  <si>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</si>
  <si>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</si>
  <si>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</si>
  <si>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</si>
  <si>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</si>
  <si>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</si>
  <si>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</si>
  <si>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</si>
  <si>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</si>
  <si>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</si>
  <si>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</si>
  <si>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</si>
  <si>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</si>
  <si>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</si>
  <si>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</si>
  <si>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</si>
  <si>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</si>
  <si>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</si>
  <si>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</si>
  <si>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</si>
  <si>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</si>
  <si>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</si>
  <si>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</si>
  <si>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</si>
  <si>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</si>
  <si>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</si>
  <si>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</si>
  <si>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</si>
  <si>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</si>
  <si>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</si>
  <si>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</si>
  <si>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</si>
  <si>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</si>
  <si>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</si>
  <si>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</si>
  <si>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</si>
  <si>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</si>
  <si>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</si>
  <si>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31 de diciembre de 2019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</si>
  <si>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</si>
  <si>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</si>
  <si>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</si>
  <si>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</si>
  <si>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</si>
  <si>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</si>
  <si>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</si>
  <si>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</si>
  <si>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</si>
  <si>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</si>
  <si>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Al 30 de junio de 2020 y al 31 de diciembre de 2019 (b)</t>
  </si>
  <si>
    <t>30 de junio de 2020</t>
  </si>
  <si>
    <t>Del 1 de enero  al 30 de junio de 2020 (b)</t>
  </si>
  <si>
    <t>2019(d)</t>
  </si>
  <si>
    <t>Del 1 de enero al  30 de junio de 2020 (b)</t>
  </si>
  <si>
    <t>Del 1 de enero al 30 de junio de 2020 (b)</t>
  </si>
  <si>
    <t>inversión al 30 de</t>
  </si>
  <si>
    <t>junio de 2020 (k)</t>
  </si>
  <si>
    <t>30 de junio de</t>
  </si>
  <si>
    <t>2020 (l)</t>
  </si>
  <si>
    <t>inversión al 30</t>
  </si>
  <si>
    <t>de junio de</t>
  </si>
  <si>
    <t>2020 (m = g l)</t>
  </si>
  <si>
    <t>Del 1 de enero al 30 de junio de 2020 (b)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</si>
  <si>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</si>
  <si>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</si>
  <si>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</si>
  <si>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</si>
  <si>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</si>
  <si>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</si>
  <si>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</si>
  <si>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</si>
  <si>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</si>
  <si>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</si>
  <si>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</si>
  <si>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</si>
  <si>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</si>
  <si>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</si>
  <si>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</si>
  <si>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</si>
  <si>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</si>
  <si>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</si>
  <si>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</si>
  <si>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</si>
  <si>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</si>
  <si>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Morelos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</si>
  <si>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</si>
  <si>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</si>
  <si>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</si>
  <si>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</si>
  <si>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</si>
  <si>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</si>
  <si>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</si>
  <si>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Juzgado 2do. Oral y Mercantil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</si>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</sst>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vertical="center"/>
    </xf>
    <xf numFmtId="0" fontId="9" fillId="6" borderId="1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6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5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5" xfId="0" applyNumberFormat="1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4" fontId="9" fillId="3" borderId="8" xfId="0" applyNumberFormat="1" applyFont="1" applyFill="1" applyBorder="1" applyAlignment="1">
      <alignment vertical="center"/>
    </xf>
    <xf numFmtId="4" fontId="9" fillId="3" borderId="19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19" xfId="0" applyNumberFormat="1" applyFont="1" applyFill="1" applyBorder="1" applyAlignment="1">
      <alignment vertical="center"/>
    </xf>
    <xf numFmtId="4" fontId="1" fillId="3" borderId="19" xfId="0" applyNumberFormat="1" applyFont="1" applyFill="1" applyBorder="1"/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3" borderId="28" xfId="0" applyNumberFormat="1" applyFont="1" applyFill="1" applyBorder="1" applyAlignment="1">
      <alignment horizontal="justify" vertical="center" wrapText="1"/>
    </xf>
    <xf numFmtId="4" fontId="4" fillId="3" borderId="21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8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4" fontId="9" fillId="3" borderId="21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4" fontId="9" fillId="3" borderId="19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7" borderId="21" xfId="0" applyFont="1" applyFill="1" applyBorder="1" applyAlignment="1">
      <alignment horizontal="justify" vertical="top" wrapText="1"/>
    </xf>
    <xf numFmtId="3" fontId="15" fillId="7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 wrapText="1"/>
    </xf>
    <xf numFmtId="0" fontId="20" fillId="8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8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8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center" vertical="center"/>
    </xf>
    <xf numFmtId="3" fontId="15" fillId="7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1" fillId="3" borderId="28" xfId="0" applyNumberFormat="1" applyFont="1" applyFill="1" applyBorder="1" applyAlignment="1">
      <alignment horizontal="right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8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3" fontId="22" fillId="7" borderId="21" xfId="0" applyNumberFormat="1" applyFont="1" applyFill="1" applyBorder="1" applyAlignment="1">
      <alignment vertical="top" wrapText="1"/>
    </xf>
    <xf numFmtId="3" fontId="22" fillId="7" borderId="21" xfId="0" applyNumberFormat="1" applyFont="1" applyFill="1" applyBorder="1" applyAlignment="1">
      <alignment horizontal="right" vertical="top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right" vertical="center"/>
    </xf>
    <xf numFmtId="0" fontId="22" fillId="7" borderId="2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left" vertical="center"/>
    </xf>
    <xf numFmtId="0" fontId="18" fillId="8" borderId="0" xfId="0" applyFont="1" applyFill="1" applyBorder="1" applyAlignment="1">
      <alignment horizontal="center" vertical="center"/>
    </xf>
    <xf numFmtId="0" fontId="18" fillId="8" borderId="22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justify" vertical="center" wrapText="1"/>
    </xf>
    <xf numFmtId="0" fontId="20" fillId="8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17" fillId="8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 wrapText="1"/>
    </xf>
    <xf numFmtId="0" fontId="20" fillId="8" borderId="22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8" borderId="2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21" xfId="0" applyNumberFormat="1" applyFont="1" applyFill="1" applyBorder="1" applyAlignment="1">
      <alignment horizontal="right" vertical="center"/>
    </xf>
    <xf numFmtId="4" fontId="4" fillId="2" borderId="28" xfId="0" applyNumberFormat="1" applyFont="1" applyFill="1" applyBorder="1" applyAlignment="1">
      <alignment horizontal="righ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20" fillId="8" borderId="25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20" fillId="8" borderId="38" xfId="0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tabSelected="1" zoomScale="130" zoomScaleNormal="130" workbookViewId="0">
      <selection activeCell="L63" sqref="L63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4.28515625" customWidth="1"/>
    <col min="10" max="10" width="12.5703125" customWidth="1"/>
    <col min="13" max="13" width="12.5703125" bestFit="1" customWidth="1"/>
  </cols>
  <sheetData>
    <row r="1" spans="2:13" x14ac:dyDescent="0.25">
      <c r="D1" s="260"/>
      <c r="E1" s="260"/>
      <c r="F1" s="260"/>
      <c r="G1" s="260"/>
      <c r="H1" s="260"/>
      <c r="I1" s="260"/>
      <c r="J1" s="260"/>
    </row>
    <row r="2" spans="2:13" ht="3.75" customHeight="1" x14ac:dyDescent="0.25">
      <c r="D2" s="2"/>
    </row>
    <row r="3" spans="2:13" x14ac:dyDescent="0.25">
      <c r="D3" s="261" t="s">
        <v>645</v>
      </c>
      <c r="E3" s="261"/>
      <c r="F3" s="261"/>
      <c r="G3" s="261"/>
      <c r="H3" s="261"/>
      <c r="I3" s="261"/>
      <c r="J3" s="261"/>
      <c r="K3" t="s">
        <v>648</v>
      </c>
    </row>
    <row r="4" spans="2:13" ht="12.75" customHeight="1" x14ac:dyDescent="0.25">
      <c r="D4" s="261" t="s">
        <v>0</v>
      </c>
      <c r="E4" s="261"/>
      <c r="F4" s="261"/>
      <c r="G4" s="261"/>
      <c r="H4" s="261"/>
      <c r="I4" s="261"/>
      <c r="J4" s="261"/>
    </row>
    <row r="5" spans="2:13" x14ac:dyDescent="0.25">
      <c r="D5" s="261" t="s">
        <v>669</v>
      </c>
      <c r="E5" s="261"/>
      <c r="F5" s="261"/>
      <c r="G5" s="261"/>
      <c r="H5" s="261"/>
      <c r="I5" s="261"/>
      <c r="J5" s="261"/>
    </row>
    <row r="6" spans="2:13" ht="11.25" customHeight="1" x14ac:dyDescent="0.25">
      <c r="D6" s="262" t="s">
        <v>1</v>
      </c>
      <c r="E6" s="262"/>
      <c r="F6" s="262"/>
      <c r="G6" s="262"/>
      <c r="H6" s="262"/>
      <c r="I6" s="262"/>
      <c r="J6" s="262"/>
    </row>
    <row r="7" spans="2:13" ht="15" customHeight="1" x14ac:dyDescent="0.25">
      <c r="D7" s="264" t="s">
        <v>2</v>
      </c>
      <c r="E7" s="263" t="s">
        <v>670</v>
      </c>
      <c r="F7" s="263" t="s">
        <v>658</v>
      </c>
      <c r="G7" s="265"/>
      <c r="H7" s="264" t="s">
        <v>2</v>
      </c>
      <c r="I7" s="263" t="s">
        <v>670</v>
      </c>
      <c r="J7" s="263" t="s">
        <v>658</v>
      </c>
    </row>
    <row r="8" spans="2:13" ht="13.5" customHeight="1" x14ac:dyDescent="0.25">
      <c r="D8" s="264"/>
      <c r="E8" s="263"/>
      <c r="F8" s="263"/>
      <c r="G8" s="265"/>
      <c r="H8" s="264"/>
      <c r="I8" s="263"/>
      <c r="J8" s="263"/>
    </row>
    <row r="9" spans="2:13" ht="6" customHeight="1" x14ac:dyDescent="0.25">
      <c r="D9" s="264"/>
      <c r="E9" s="263"/>
      <c r="F9" s="263"/>
      <c r="G9" s="265"/>
      <c r="H9" s="264"/>
      <c r="I9" s="263"/>
      <c r="J9" s="263"/>
    </row>
    <row r="10" spans="2:13" ht="11.25" customHeight="1" x14ac:dyDescent="0.25">
      <c r="D10" s="109" t="s">
        <v>3</v>
      </c>
      <c r="E10" s="173"/>
      <c r="F10" s="174"/>
      <c r="G10" s="172"/>
      <c r="H10" s="178" t="s">
        <v>4</v>
      </c>
      <c r="I10" s="173"/>
      <c r="J10" s="174"/>
    </row>
    <row r="11" spans="2:13" ht="12.75" customHeight="1" x14ac:dyDescent="0.25">
      <c r="D11" s="109" t="s">
        <v>5</v>
      </c>
      <c r="E11" s="173"/>
      <c r="F11" s="174"/>
      <c r="G11" s="172"/>
      <c r="H11" s="178" t="s">
        <v>6</v>
      </c>
      <c r="I11" s="173"/>
      <c r="J11" s="174"/>
    </row>
    <row r="12" spans="2:13" ht="24.75" customHeight="1" x14ac:dyDescent="0.25">
      <c r="D12" s="110" t="s">
        <v>7</v>
      </c>
      <c r="E12" s="176">
        <f>E13+E14+E15+E16+E17+E18+E19</f>
        <v>123543685.00999999</v>
      </c>
      <c r="F12" s="176">
        <f>F13+F14+F15+F16+F17+F18+F19</f>
        <v>76153770.840000004</v>
      </c>
      <c r="G12" s="172"/>
      <c r="H12" s="179" t="s">
        <v>8</v>
      </c>
      <c r="I12" s="176">
        <f>SUM(I13:I21)</f>
        <v>7820783.7599999998</v>
      </c>
      <c r="J12" s="176">
        <f>SUM(J13:J21)</f>
        <v>39564093.879999995</v>
      </c>
      <c r="K12" t="s">
        <v>648</v>
      </c>
      <c r="L12" s="121" t="s">
        <v>648</v>
      </c>
      <c r="M12" s="121"/>
    </row>
    <row r="13" spans="2:13" ht="13.5" customHeight="1" x14ac:dyDescent="0.25">
      <c r="D13" s="110" t="s">
        <v>9</v>
      </c>
      <c r="E13" s="175">
        <v>28000</v>
      </c>
      <c r="F13" s="175">
        <v>4000</v>
      </c>
      <c r="G13" s="172"/>
      <c r="H13" s="180" t="s">
        <v>10</v>
      </c>
      <c r="I13" s="182">
        <v>2741744.57</v>
      </c>
      <c r="J13" s="182">
        <v>2059986.71</v>
      </c>
    </row>
    <row r="14" spans="2:13" x14ac:dyDescent="0.25">
      <c r="B14" s="121"/>
      <c r="D14" s="110" t="s">
        <v>11</v>
      </c>
      <c r="E14" s="175">
        <v>123119231.56999999</v>
      </c>
      <c r="F14" s="175">
        <v>76149770.840000004</v>
      </c>
      <c r="G14" s="172"/>
      <c r="H14" s="180" t="s">
        <v>12</v>
      </c>
      <c r="I14" s="182">
        <v>19968.400000000001</v>
      </c>
      <c r="J14" s="182">
        <v>2960657.97</v>
      </c>
    </row>
    <row r="15" spans="2:13" ht="12.75" customHeight="1" x14ac:dyDescent="0.25">
      <c r="D15" s="110" t="s">
        <v>13</v>
      </c>
      <c r="E15" s="175">
        <v>0</v>
      </c>
      <c r="F15" s="175">
        <v>0</v>
      </c>
      <c r="G15" s="172"/>
      <c r="H15" s="179" t="s">
        <v>14</v>
      </c>
      <c r="I15" s="182">
        <v>0</v>
      </c>
      <c r="J15" s="182">
        <v>15041990.43</v>
      </c>
    </row>
    <row r="16" spans="2:13" ht="13.5" customHeight="1" x14ac:dyDescent="0.25">
      <c r="D16" s="110" t="s">
        <v>15</v>
      </c>
      <c r="E16" s="175">
        <v>396453.44</v>
      </c>
      <c r="F16" s="175">
        <v>0</v>
      </c>
      <c r="G16" s="172"/>
      <c r="H16" s="179" t="s">
        <v>16</v>
      </c>
      <c r="I16" s="182">
        <v>0</v>
      </c>
      <c r="J16" s="182">
        <v>0</v>
      </c>
    </row>
    <row r="17" spans="2:12" ht="16.5" customHeight="1" x14ac:dyDescent="0.25">
      <c r="D17" s="110" t="s">
        <v>17</v>
      </c>
      <c r="E17" s="175">
        <v>0</v>
      </c>
      <c r="F17" s="175">
        <v>0</v>
      </c>
      <c r="G17" s="172"/>
      <c r="H17" s="179" t="s">
        <v>18</v>
      </c>
      <c r="I17" s="182">
        <v>0</v>
      </c>
      <c r="J17" s="182">
        <v>0</v>
      </c>
    </row>
    <row r="18" spans="2:12" ht="23.25" customHeight="1" x14ac:dyDescent="0.25">
      <c r="D18" s="110" t="s">
        <v>19</v>
      </c>
      <c r="E18" s="175">
        <v>0</v>
      </c>
      <c r="F18" s="175">
        <v>0</v>
      </c>
      <c r="G18" s="172"/>
      <c r="H18" s="179" t="s">
        <v>20</v>
      </c>
      <c r="I18" s="182">
        <v>0</v>
      </c>
      <c r="J18" s="182">
        <v>0</v>
      </c>
    </row>
    <row r="19" spans="2:12" ht="16.5" customHeight="1" x14ac:dyDescent="0.25">
      <c r="D19" s="110" t="s">
        <v>21</v>
      </c>
      <c r="E19" s="175">
        <v>0</v>
      </c>
      <c r="F19" s="175">
        <v>0</v>
      </c>
      <c r="G19" s="172"/>
      <c r="H19" s="179" t="s">
        <v>22</v>
      </c>
      <c r="I19" s="182">
        <v>5059070.79</v>
      </c>
      <c r="J19" s="182">
        <v>19501458.77</v>
      </c>
    </row>
    <row r="20" spans="2:12" ht="21" customHeight="1" x14ac:dyDescent="0.25">
      <c r="D20" s="110" t="s">
        <v>23</v>
      </c>
      <c r="E20" s="177">
        <f>E21+E22+E23+E24+E25+E26+E27</f>
        <v>10616485.810000001</v>
      </c>
      <c r="F20" s="177">
        <f>F21+F22+F23+F24+F25+F26+F27</f>
        <v>11366420.210000001</v>
      </c>
      <c r="G20" s="172"/>
      <c r="H20" s="179" t="s">
        <v>24</v>
      </c>
      <c r="I20" s="182">
        <v>0</v>
      </c>
      <c r="J20" s="183">
        <v>0</v>
      </c>
    </row>
    <row r="21" spans="2:12" x14ac:dyDescent="0.25">
      <c r="D21" s="110" t="s">
        <v>25</v>
      </c>
      <c r="E21" s="175">
        <v>0</v>
      </c>
      <c r="F21" s="176">
        <v>0</v>
      </c>
      <c r="G21" s="172"/>
      <c r="H21" s="179" t="s">
        <v>26</v>
      </c>
      <c r="I21" s="182">
        <v>0</v>
      </c>
      <c r="J21" s="182">
        <v>0</v>
      </c>
    </row>
    <row r="22" spans="2:12" ht="15" customHeight="1" x14ac:dyDescent="0.25">
      <c r="D22" s="110" t="s">
        <v>27</v>
      </c>
      <c r="E22" s="175">
        <v>666.78</v>
      </c>
      <c r="F22" s="176">
        <v>425.32</v>
      </c>
      <c r="G22" s="172"/>
      <c r="H22" s="179" t="s">
        <v>28</v>
      </c>
      <c r="I22" s="182">
        <f>+I23+I24+I25</f>
        <v>71624.740000000005</v>
      </c>
      <c r="J22" s="182">
        <f>+J23+J24+J25</f>
        <v>32022.32</v>
      </c>
    </row>
    <row r="23" spans="2:12" ht="14.25" customHeight="1" x14ac:dyDescent="0.25">
      <c r="D23" s="110" t="s">
        <v>29</v>
      </c>
      <c r="E23" s="175">
        <v>516118.06</v>
      </c>
      <c r="F23" s="175">
        <v>542686.24</v>
      </c>
      <c r="G23" s="172"/>
      <c r="H23" s="179" t="s">
        <v>30</v>
      </c>
      <c r="I23" s="182">
        <v>0</v>
      </c>
      <c r="J23" s="182">
        <v>0</v>
      </c>
    </row>
    <row r="24" spans="2:12" ht="23.25" customHeight="1" x14ac:dyDescent="0.25">
      <c r="D24" s="110" t="s">
        <v>31</v>
      </c>
      <c r="E24" s="175">
        <v>0</v>
      </c>
      <c r="F24" s="176">
        <v>0</v>
      </c>
      <c r="G24" s="172"/>
      <c r="H24" s="179" t="s">
        <v>32</v>
      </c>
      <c r="I24" s="182">
        <v>0</v>
      </c>
      <c r="J24" s="182">
        <v>0</v>
      </c>
    </row>
    <row r="25" spans="2:12" ht="14.25" customHeight="1" x14ac:dyDescent="0.25">
      <c r="D25" s="110" t="s">
        <v>33</v>
      </c>
      <c r="E25" s="175">
        <v>0</v>
      </c>
      <c r="F25" s="176">
        <v>0</v>
      </c>
      <c r="G25" s="172"/>
      <c r="H25" s="179" t="s">
        <v>34</v>
      </c>
      <c r="I25" s="182">
        <v>71624.740000000005</v>
      </c>
      <c r="J25" s="182">
        <v>32022.32</v>
      </c>
    </row>
    <row r="26" spans="2:12" ht="22.5" x14ac:dyDescent="0.25">
      <c r="B26" s="121"/>
      <c r="D26" s="110" t="s">
        <v>35</v>
      </c>
      <c r="E26" s="175">
        <v>5064.8999999999996</v>
      </c>
      <c r="F26" s="175">
        <v>5064.8999999999996</v>
      </c>
      <c r="G26" s="172"/>
      <c r="H26" s="179" t="s">
        <v>36</v>
      </c>
      <c r="I26" s="182">
        <f>SUM(I27:I28)</f>
        <v>0</v>
      </c>
      <c r="J26" s="176">
        <f>SUM(J27:J28)</f>
        <v>0</v>
      </c>
    </row>
    <row r="27" spans="2:12" ht="16.5" customHeight="1" x14ac:dyDescent="0.25">
      <c r="D27" s="110" t="s">
        <v>37</v>
      </c>
      <c r="E27" s="175">
        <v>10094636.07</v>
      </c>
      <c r="F27" s="176">
        <v>10818243.75</v>
      </c>
      <c r="G27" s="172"/>
      <c r="H27" s="179" t="s">
        <v>38</v>
      </c>
      <c r="I27" s="182">
        <v>0</v>
      </c>
      <c r="J27" s="176">
        <v>0</v>
      </c>
    </row>
    <row r="28" spans="2:12" ht="16.5" customHeight="1" x14ac:dyDescent="0.25">
      <c r="B28" s="121"/>
      <c r="D28" s="110" t="s">
        <v>39</v>
      </c>
      <c r="E28" s="175">
        <f>SUM(E29:E33)</f>
        <v>629629.68999999994</v>
      </c>
      <c r="F28" s="176">
        <f>SUM(F29:F33)</f>
        <v>8489977.5399999991</v>
      </c>
      <c r="G28" s="172"/>
      <c r="H28" s="179" t="s">
        <v>40</v>
      </c>
      <c r="I28" s="182">
        <v>0</v>
      </c>
      <c r="J28" s="176">
        <v>0</v>
      </c>
    </row>
    <row r="29" spans="2:12" ht="21" customHeight="1" x14ac:dyDescent="0.25">
      <c r="D29" s="110" t="s">
        <v>41</v>
      </c>
      <c r="E29" s="175">
        <v>490084.25</v>
      </c>
      <c r="F29" s="176">
        <v>1693293</v>
      </c>
      <c r="G29" s="172"/>
      <c r="H29" s="179" t="s">
        <v>42</v>
      </c>
      <c r="I29" s="182">
        <v>0</v>
      </c>
      <c r="J29" s="176">
        <v>0</v>
      </c>
    </row>
    <row r="30" spans="2:12" ht="25.5" customHeight="1" x14ac:dyDescent="0.25">
      <c r="D30" s="110" t="s">
        <v>43</v>
      </c>
      <c r="E30" s="175">
        <v>0</v>
      </c>
      <c r="F30" s="176">
        <v>0</v>
      </c>
      <c r="G30" s="172"/>
      <c r="H30" s="179" t="s">
        <v>44</v>
      </c>
      <c r="I30" s="182">
        <f>SUM(I31:I33)</f>
        <v>0</v>
      </c>
      <c r="J30" s="176">
        <f>SUM(J31:J33)</f>
        <v>0</v>
      </c>
      <c r="L30" s="121" t="s">
        <v>648</v>
      </c>
    </row>
    <row r="31" spans="2:12" ht="22.5" x14ac:dyDescent="0.25">
      <c r="B31" s="121"/>
      <c r="D31" s="110" t="s">
        <v>45</v>
      </c>
      <c r="E31" s="175">
        <v>0</v>
      </c>
      <c r="F31" s="176">
        <v>0</v>
      </c>
      <c r="G31" s="172"/>
      <c r="H31" s="179" t="s">
        <v>46</v>
      </c>
      <c r="I31" s="182">
        <v>0</v>
      </c>
      <c r="J31" s="176">
        <v>0</v>
      </c>
    </row>
    <row r="32" spans="2:12" ht="16.5" customHeight="1" x14ac:dyDescent="0.25">
      <c r="D32" s="110" t="s">
        <v>47</v>
      </c>
      <c r="E32" s="175">
        <v>139545.44</v>
      </c>
      <c r="F32" s="176">
        <v>6796684.54</v>
      </c>
      <c r="G32" s="172"/>
      <c r="H32" s="179" t="s">
        <v>48</v>
      </c>
      <c r="I32" s="182">
        <v>0</v>
      </c>
      <c r="J32" s="176">
        <v>0</v>
      </c>
    </row>
    <row r="33" spans="4:10" ht="13.5" customHeight="1" x14ac:dyDescent="0.25">
      <c r="D33" s="110" t="s">
        <v>49</v>
      </c>
      <c r="E33" s="175">
        <v>0</v>
      </c>
      <c r="F33" s="175">
        <v>0</v>
      </c>
      <c r="G33" s="172"/>
      <c r="H33" s="179" t="s">
        <v>50</v>
      </c>
      <c r="I33" s="182">
        <v>0</v>
      </c>
      <c r="J33" s="176">
        <v>0</v>
      </c>
    </row>
    <row r="34" spans="4:10" ht="27.75" customHeight="1" x14ac:dyDescent="0.25">
      <c r="D34" s="110" t="s">
        <v>51</v>
      </c>
      <c r="E34" s="175">
        <f>SUM(E35:E39)</f>
        <v>0</v>
      </c>
      <c r="F34" s="175">
        <f>SUM(F35:F39)</f>
        <v>0</v>
      </c>
      <c r="G34" s="172"/>
      <c r="H34" s="179" t="s">
        <v>52</v>
      </c>
      <c r="I34" s="182">
        <f>SUM(I35:I40)</f>
        <v>51683756.380000003</v>
      </c>
      <c r="J34" s="176">
        <f>SUM(J35:J40)</f>
        <v>47292318.530000001</v>
      </c>
    </row>
    <row r="35" spans="4:10" x14ac:dyDescent="0.25">
      <c r="D35" s="110" t="s">
        <v>53</v>
      </c>
      <c r="E35" s="175">
        <v>0</v>
      </c>
      <c r="F35" s="176">
        <v>0</v>
      </c>
      <c r="G35" s="172"/>
      <c r="H35" s="179" t="s">
        <v>54</v>
      </c>
      <c r="I35" s="182">
        <v>51683756.380000003</v>
      </c>
      <c r="J35" s="182">
        <v>47292318.530000001</v>
      </c>
    </row>
    <row r="36" spans="4:10" ht="18.75" customHeight="1" x14ac:dyDescent="0.25">
      <c r="D36" s="110" t="s">
        <v>55</v>
      </c>
      <c r="E36" s="175">
        <v>0</v>
      </c>
      <c r="F36" s="176">
        <v>0</v>
      </c>
      <c r="G36" s="172"/>
      <c r="H36" s="179" t="s">
        <v>56</v>
      </c>
      <c r="I36" s="182">
        <v>0</v>
      </c>
      <c r="J36" s="176">
        <v>0</v>
      </c>
    </row>
    <row r="37" spans="4:10" ht="15" customHeight="1" x14ac:dyDescent="0.25">
      <c r="D37" s="110" t="s">
        <v>57</v>
      </c>
      <c r="E37" s="175">
        <v>0</v>
      </c>
      <c r="F37" s="176">
        <v>0</v>
      </c>
      <c r="G37" s="172"/>
      <c r="H37" s="179" t="s">
        <v>58</v>
      </c>
      <c r="I37" s="182">
        <v>0</v>
      </c>
      <c r="J37" s="176">
        <v>0</v>
      </c>
    </row>
    <row r="38" spans="4:10" ht="26.25" customHeight="1" x14ac:dyDescent="0.25">
      <c r="D38" s="110" t="s">
        <v>59</v>
      </c>
      <c r="E38" s="175">
        <v>0</v>
      </c>
      <c r="F38" s="176">
        <v>0</v>
      </c>
      <c r="G38" s="172"/>
      <c r="H38" s="179" t="s">
        <v>60</v>
      </c>
      <c r="I38" s="182">
        <v>0</v>
      </c>
      <c r="J38" s="176">
        <v>0</v>
      </c>
    </row>
    <row r="39" spans="4:10" ht="26.25" customHeight="1" x14ac:dyDescent="0.25">
      <c r="D39" s="110" t="s">
        <v>61</v>
      </c>
      <c r="E39" s="175">
        <v>0</v>
      </c>
      <c r="F39" s="176">
        <v>0</v>
      </c>
      <c r="G39" s="172"/>
      <c r="H39" s="179" t="s">
        <v>62</v>
      </c>
      <c r="I39" s="182">
        <v>0</v>
      </c>
      <c r="J39" s="176">
        <v>0</v>
      </c>
    </row>
    <row r="40" spans="4:10" ht="12" customHeight="1" x14ac:dyDescent="0.25">
      <c r="D40" s="110" t="s">
        <v>63</v>
      </c>
      <c r="E40" s="175">
        <v>0</v>
      </c>
      <c r="F40" s="176">
        <v>0</v>
      </c>
      <c r="G40" s="172"/>
      <c r="H40" s="179" t="s">
        <v>64</v>
      </c>
      <c r="I40" s="182">
        <v>0</v>
      </c>
      <c r="J40" s="176">
        <v>0</v>
      </c>
    </row>
    <row r="41" spans="4:10" ht="16.5" customHeight="1" x14ac:dyDescent="0.25">
      <c r="D41" s="110" t="s">
        <v>65</v>
      </c>
      <c r="E41" s="175">
        <f>+E42+E43</f>
        <v>0</v>
      </c>
      <c r="F41" s="177">
        <f>+F42+F43</f>
        <v>0</v>
      </c>
      <c r="G41" s="172"/>
      <c r="H41" s="179" t="s">
        <v>66</v>
      </c>
      <c r="I41" s="182">
        <f>+I42+I43+I44</f>
        <v>0</v>
      </c>
      <c r="J41" s="176">
        <f>+J42+J43+J44</f>
        <v>0</v>
      </c>
    </row>
    <row r="42" spans="4:10" ht="24.75" customHeight="1" x14ac:dyDescent="0.25">
      <c r="D42" s="110" t="s">
        <v>67</v>
      </c>
      <c r="E42" s="175">
        <v>0</v>
      </c>
      <c r="F42" s="176">
        <v>0</v>
      </c>
      <c r="G42" s="172"/>
      <c r="H42" s="179" t="s">
        <v>68</v>
      </c>
      <c r="I42" s="182">
        <v>0</v>
      </c>
      <c r="J42" s="176">
        <v>0</v>
      </c>
    </row>
    <row r="43" spans="4:10" x14ac:dyDescent="0.25">
      <c r="D43" s="110" t="s">
        <v>69</v>
      </c>
      <c r="E43" s="175">
        <v>0</v>
      </c>
      <c r="F43" s="176">
        <v>0</v>
      </c>
      <c r="G43" s="172"/>
      <c r="H43" s="179" t="s">
        <v>70</v>
      </c>
      <c r="I43" s="182">
        <v>0</v>
      </c>
      <c r="J43" s="176">
        <v>0</v>
      </c>
    </row>
    <row r="44" spans="4:10" x14ac:dyDescent="0.25">
      <c r="D44" s="110" t="s">
        <v>71</v>
      </c>
      <c r="E44" s="175">
        <f>+E45+E46+E47+E48</f>
        <v>0</v>
      </c>
      <c r="F44" s="176">
        <f>+F45+F46+F47+F48</f>
        <v>0</v>
      </c>
      <c r="G44" s="172"/>
      <c r="H44" s="179" t="s">
        <v>72</v>
      </c>
      <c r="I44" s="182">
        <v>0</v>
      </c>
      <c r="J44" s="176">
        <v>0</v>
      </c>
    </row>
    <row r="45" spans="4:10" ht="16.5" customHeight="1" x14ac:dyDescent="0.25">
      <c r="D45" s="110" t="s">
        <v>73</v>
      </c>
      <c r="E45" s="175">
        <v>0</v>
      </c>
      <c r="F45" s="176">
        <v>0</v>
      </c>
      <c r="G45" s="172"/>
      <c r="H45" s="179" t="s">
        <v>74</v>
      </c>
      <c r="I45" s="182">
        <v>0</v>
      </c>
      <c r="J45" s="176">
        <f>+J46+J47+J48</f>
        <v>0</v>
      </c>
    </row>
    <row r="46" spans="4:10" ht="16.5" customHeight="1" x14ac:dyDescent="0.25">
      <c r="D46" s="110" t="s">
        <v>75</v>
      </c>
      <c r="E46" s="175">
        <v>0</v>
      </c>
      <c r="F46" s="176">
        <v>0</v>
      </c>
      <c r="G46" s="172"/>
      <c r="H46" s="179" t="s">
        <v>76</v>
      </c>
      <c r="I46" s="182">
        <v>0</v>
      </c>
      <c r="J46" s="176">
        <v>0</v>
      </c>
    </row>
    <row r="47" spans="4:10" ht="26.25" customHeight="1" x14ac:dyDescent="0.25">
      <c r="D47" s="110" t="s">
        <v>77</v>
      </c>
      <c r="E47" s="175">
        <v>0</v>
      </c>
      <c r="F47" s="176">
        <v>0</v>
      </c>
      <c r="G47" s="172"/>
      <c r="H47" s="179" t="s">
        <v>78</v>
      </c>
      <c r="I47" s="182">
        <v>0</v>
      </c>
      <c r="J47" s="176">
        <v>0</v>
      </c>
    </row>
    <row r="48" spans="4:10" x14ac:dyDescent="0.25">
      <c r="D48" s="110" t="s">
        <v>79</v>
      </c>
      <c r="E48" s="175">
        <v>0</v>
      </c>
      <c r="F48" s="176">
        <v>0</v>
      </c>
      <c r="G48" s="172"/>
      <c r="H48" s="179" t="s">
        <v>80</v>
      </c>
      <c r="I48" s="182">
        <v>0</v>
      </c>
      <c r="J48" s="176">
        <v>0</v>
      </c>
    </row>
    <row r="49" spans="2:10" ht="27" customHeight="1" x14ac:dyDescent="0.25">
      <c r="D49" s="109" t="s">
        <v>81</v>
      </c>
      <c r="E49" s="175">
        <f>+E44+E41+E34+E28+E20+E12</f>
        <v>134789800.50999999</v>
      </c>
      <c r="F49" s="120">
        <f>+F44+F41+F34+F28+F20+F12</f>
        <v>96010168.590000004</v>
      </c>
      <c r="G49" s="172"/>
      <c r="H49" s="178" t="s">
        <v>82</v>
      </c>
      <c r="I49" s="182">
        <f>+I45+I41+I34+I30+I26+I22+I12</f>
        <v>59576164.880000003</v>
      </c>
      <c r="J49" s="176">
        <f>+J45+J41+J34+J30+J26+J22+J12</f>
        <v>86888434.729999989</v>
      </c>
    </row>
    <row r="50" spans="2:10" ht="5.25" customHeight="1" x14ac:dyDescent="0.25">
      <c r="D50" s="110"/>
      <c r="E50" s="120"/>
      <c r="F50" s="120"/>
      <c r="G50" s="120"/>
      <c r="H50" s="179"/>
      <c r="I50" s="184"/>
      <c r="J50" s="185"/>
    </row>
    <row r="51" spans="2:10" x14ac:dyDescent="0.25">
      <c r="B51" s="121"/>
      <c r="D51" s="188" t="s">
        <v>83</v>
      </c>
      <c r="E51" s="175"/>
      <c r="F51" s="177"/>
      <c r="G51" s="43"/>
      <c r="H51" s="187" t="s">
        <v>84</v>
      </c>
      <c r="I51" s="113"/>
      <c r="J51" s="113"/>
    </row>
    <row r="52" spans="2:10" x14ac:dyDescent="0.25">
      <c r="D52" s="110" t="s">
        <v>85</v>
      </c>
      <c r="E52" s="120">
        <v>0</v>
      </c>
      <c r="F52" s="120">
        <v>0</v>
      </c>
      <c r="G52" s="43"/>
      <c r="H52" s="179" t="s">
        <v>86</v>
      </c>
      <c r="I52" s="122">
        <v>0</v>
      </c>
      <c r="J52" s="122">
        <v>0</v>
      </c>
    </row>
    <row r="53" spans="2:10" ht="11.25" customHeight="1" x14ac:dyDescent="0.25">
      <c r="D53" s="110" t="s">
        <v>87</v>
      </c>
      <c r="E53" s="120">
        <v>0</v>
      </c>
      <c r="F53" s="120">
        <v>0</v>
      </c>
      <c r="G53" s="43"/>
      <c r="H53" s="179" t="s">
        <v>88</v>
      </c>
      <c r="I53" s="122">
        <v>10059657.560000001</v>
      </c>
      <c r="J53" s="122">
        <v>10059657.560000001</v>
      </c>
    </row>
    <row r="54" spans="2:10" ht="17.25" customHeight="1" x14ac:dyDescent="0.25">
      <c r="D54" s="110" t="s">
        <v>89</v>
      </c>
      <c r="E54" s="122">
        <v>25495799.719999999</v>
      </c>
      <c r="F54" s="122">
        <v>19651508.260000002</v>
      </c>
      <c r="G54" s="43"/>
      <c r="H54" s="179" t="s">
        <v>90</v>
      </c>
      <c r="I54" s="122">
        <v>0</v>
      </c>
      <c r="J54" s="122">
        <v>0</v>
      </c>
    </row>
    <row r="55" spans="2:10" ht="12" customHeight="1" x14ac:dyDescent="0.25">
      <c r="D55" s="110" t="s">
        <v>91</v>
      </c>
      <c r="E55" s="122">
        <v>33322836.07</v>
      </c>
      <c r="F55" s="122">
        <v>32543858.399999999</v>
      </c>
      <c r="G55" s="43"/>
      <c r="H55" s="179" t="s">
        <v>92</v>
      </c>
      <c r="I55" s="122">
        <v>0</v>
      </c>
      <c r="J55" s="122">
        <v>0</v>
      </c>
    </row>
    <row r="56" spans="2:10" ht="22.5" x14ac:dyDescent="0.25">
      <c r="D56" s="110" t="s">
        <v>93</v>
      </c>
      <c r="E56" s="122">
        <v>1248533.9099999999</v>
      </c>
      <c r="F56" s="122">
        <v>1248533.9099999999</v>
      </c>
      <c r="G56" s="43"/>
      <c r="H56" s="179" t="s">
        <v>94</v>
      </c>
      <c r="I56" s="122">
        <v>0</v>
      </c>
      <c r="J56" s="122">
        <v>0</v>
      </c>
    </row>
    <row r="57" spans="2:10" ht="17.25" customHeight="1" x14ac:dyDescent="0.25">
      <c r="D57" s="110" t="s">
        <v>95</v>
      </c>
      <c r="E57" s="122">
        <v>0</v>
      </c>
      <c r="F57" s="122">
        <v>0</v>
      </c>
      <c r="G57" s="43"/>
      <c r="H57" s="179" t="s">
        <v>96</v>
      </c>
      <c r="I57" s="122">
        <v>0</v>
      </c>
      <c r="J57" s="122">
        <v>0</v>
      </c>
    </row>
    <row r="58" spans="2:10" ht="13.5" customHeight="1" x14ac:dyDescent="0.25">
      <c r="D58" s="110" t="s">
        <v>97</v>
      </c>
      <c r="E58" s="122">
        <v>0</v>
      </c>
      <c r="F58" s="122">
        <v>0</v>
      </c>
      <c r="G58" s="43"/>
      <c r="H58" s="179"/>
      <c r="I58" s="112"/>
      <c r="J58" s="112"/>
    </row>
    <row r="59" spans="2:10" ht="18" customHeight="1" x14ac:dyDescent="0.25">
      <c r="D59" s="110" t="s">
        <v>98</v>
      </c>
      <c r="E59" s="122">
        <v>0</v>
      </c>
      <c r="F59" s="122">
        <v>0</v>
      </c>
      <c r="G59" s="43"/>
      <c r="H59" s="179" t="s">
        <v>99</v>
      </c>
      <c r="I59" s="122">
        <f>SUM(I52:I57)</f>
        <v>10059657.560000001</v>
      </c>
      <c r="J59" s="122">
        <f>SUM(J52:J57)</f>
        <v>10059657.560000001</v>
      </c>
    </row>
    <row r="60" spans="2:10" x14ac:dyDescent="0.25">
      <c r="D60" s="110" t="s">
        <v>100</v>
      </c>
      <c r="E60" s="122">
        <v>0</v>
      </c>
      <c r="F60" s="122">
        <v>0</v>
      </c>
      <c r="G60" s="43"/>
      <c r="H60" s="179" t="s">
        <v>101</v>
      </c>
      <c r="I60" s="122">
        <f>+I49+I59</f>
        <v>69635822.439999998</v>
      </c>
      <c r="J60" s="122">
        <f>+J49+J59</f>
        <v>96948092.289999992</v>
      </c>
    </row>
    <row r="61" spans="2:10" ht="17.25" customHeight="1" x14ac:dyDescent="0.25">
      <c r="D61" s="110" t="s">
        <v>102</v>
      </c>
      <c r="E61" s="122">
        <f>SUM(E52:E60)</f>
        <v>60067169.699999996</v>
      </c>
      <c r="F61" s="122">
        <f>SUM(F52:F60)</f>
        <v>53443900.569999993</v>
      </c>
      <c r="G61" s="43"/>
      <c r="H61" s="179"/>
      <c r="I61" s="122"/>
      <c r="J61" s="122"/>
    </row>
    <row r="62" spans="2:10" x14ac:dyDescent="0.25">
      <c r="D62" s="110" t="s">
        <v>104</v>
      </c>
      <c r="E62" s="122">
        <f>+E49+E61</f>
        <v>194856970.20999998</v>
      </c>
      <c r="F62" s="122">
        <f>+F49+F61</f>
        <v>149454069.16</v>
      </c>
      <c r="G62" s="43"/>
      <c r="H62" s="187" t="s">
        <v>103</v>
      </c>
      <c r="I62" s="122"/>
      <c r="J62" s="122"/>
    </row>
    <row r="63" spans="2:10" ht="14.25" customHeight="1" x14ac:dyDescent="0.25">
      <c r="D63" s="110"/>
      <c r="E63" s="123"/>
      <c r="F63" s="123"/>
      <c r="G63" s="43"/>
      <c r="H63" s="179" t="s">
        <v>105</v>
      </c>
      <c r="I63" s="122">
        <f>+I64+I65+I66</f>
        <v>28418433.02</v>
      </c>
      <c r="J63" s="122">
        <f>+J64+J65+J66</f>
        <v>26299376.489999998</v>
      </c>
    </row>
    <row r="64" spans="2:10" ht="13.5" customHeight="1" x14ac:dyDescent="0.25">
      <c r="D64" s="110"/>
      <c r="E64" s="199"/>
      <c r="F64" s="199"/>
      <c r="G64" s="43"/>
      <c r="H64" s="179" t="s">
        <v>106</v>
      </c>
      <c r="I64" s="122">
        <v>0</v>
      </c>
      <c r="J64" s="122">
        <v>0</v>
      </c>
    </row>
    <row r="65" spans="4:10" x14ac:dyDescent="0.25">
      <c r="D65" s="110"/>
      <c r="E65" s="110"/>
      <c r="F65" s="110"/>
      <c r="G65" s="43"/>
      <c r="H65" s="179" t="s">
        <v>107</v>
      </c>
      <c r="I65" s="122">
        <v>42148.99</v>
      </c>
      <c r="J65" s="122">
        <v>42148.99</v>
      </c>
    </row>
    <row r="66" spans="4:10" x14ac:dyDescent="0.25">
      <c r="D66" s="110"/>
      <c r="E66" s="110"/>
      <c r="F66" s="110"/>
      <c r="G66" s="43"/>
      <c r="H66" s="179" t="s">
        <v>108</v>
      </c>
      <c r="I66" s="122">
        <v>28376284.030000001</v>
      </c>
      <c r="J66" s="122">
        <v>26257227.5</v>
      </c>
    </row>
    <row r="67" spans="4:10" ht="16.5" customHeight="1" x14ac:dyDescent="0.25">
      <c r="D67" s="110"/>
      <c r="E67" s="110"/>
      <c r="F67" s="110"/>
      <c r="G67" s="43"/>
      <c r="H67" s="179" t="s">
        <v>109</v>
      </c>
      <c r="I67" s="122">
        <f>+I68+I69+I72</f>
        <v>96802714.75</v>
      </c>
      <c r="J67" s="122">
        <f>+J68+J69+J72</f>
        <v>26206600.379999999</v>
      </c>
    </row>
    <row r="68" spans="4:10" x14ac:dyDescent="0.25">
      <c r="D68" s="110"/>
      <c r="E68" s="110"/>
      <c r="F68" s="110"/>
      <c r="G68" s="43"/>
      <c r="H68" s="179" t="s">
        <v>110</v>
      </c>
      <c r="I68" s="122">
        <v>72716557.400000006</v>
      </c>
      <c r="J68" s="122">
        <v>44079934.579999998</v>
      </c>
    </row>
    <row r="69" spans="4:10" x14ac:dyDescent="0.25">
      <c r="D69" s="110"/>
      <c r="E69" s="110"/>
      <c r="F69" s="110"/>
      <c r="G69" s="43"/>
      <c r="H69" s="179" t="s">
        <v>111</v>
      </c>
      <c r="I69" s="122">
        <v>24086157.829999998</v>
      </c>
      <c r="J69" s="122">
        <v>-17873334.199999999</v>
      </c>
    </row>
    <row r="70" spans="4:10" x14ac:dyDescent="0.25">
      <c r="D70" s="110"/>
      <c r="E70" s="110"/>
      <c r="F70" s="110"/>
      <c r="G70" s="43"/>
      <c r="H70" s="179" t="s">
        <v>112</v>
      </c>
      <c r="I70" s="122">
        <v>0</v>
      </c>
      <c r="J70" s="122">
        <v>0</v>
      </c>
    </row>
    <row r="71" spans="4:10" x14ac:dyDescent="0.25">
      <c r="D71" s="110"/>
      <c r="E71" s="110"/>
      <c r="F71" s="110"/>
      <c r="G71" s="43"/>
      <c r="H71" s="179" t="s">
        <v>113</v>
      </c>
      <c r="I71" s="122">
        <v>0</v>
      </c>
      <c r="J71" s="122">
        <v>0</v>
      </c>
    </row>
    <row r="72" spans="4:10" ht="14.25" customHeight="1" x14ac:dyDescent="0.25">
      <c r="D72" s="110"/>
      <c r="E72" s="110"/>
      <c r="F72" s="110"/>
      <c r="G72" s="43"/>
      <c r="H72" s="179" t="s">
        <v>114</v>
      </c>
      <c r="I72" s="122">
        <v>-0.48</v>
      </c>
      <c r="J72" s="122">
        <v>0</v>
      </c>
    </row>
    <row r="73" spans="4:10" ht="22.5" x14ac:dyDescent="0.25">
      <c r="D73" s="110"/>
      <c r="E73" s="110"/>
      <c r="F73" s="110"/>
      <c r="G73" s="43"/>
      <c r="H73" s="179" t="s">
        <v>115</v>
      </c>
      <c r="I73" s="122">
        <f>+I74+I75</f>
        <v>0</v>
      </c>
      <c r="J73" s="122">
        <f>+J74+J75</f>
        <v>0</v>
      </c>
    </row>
    <row r="74" spans="4:10" x14ac:dyDescent="0.25">
      <c r="D74" s="110"/>
      <c r="E74" s="110"/>
      <c r="F74" s="110"/>
      <c r="G74" s="43"/>
      <c r="H74" s="179" t="s">
        <v>116</v>
      </c>
      <c r="I74" s="122">
        <v>0</v>
      </c>
      <c r="J74" s="122">
        <v>0</v>
      </c>
    </row>
    <row r="75" spans="4:10" x14ac:dyDescent="0.25">
      <c r="D75" s="110"/>
      <c r="E75" s="110"/>
      <c r="F75" s="110"/>
      <c r="G75" s="43"/>
      <c r="H75" s="179" t="s">
        <v>117</v>
      </c>
      <c r="I75" s="122">
        <v>0</v>
      </c>
      <c r="J75" s="122">
        <v>0</v>
      </c>
    </row>
    <row r="76" spans="4:10" ht="16.5" customHeight="1" x14ac:dyDescent="0.25">
      <c r="D76" s="110"/>
      <c r="E76" s="110"/>
      <c r="F76" s="110"/>
      <c r="G76" s="43"/>
      <c r="H76" s="179" t="s">
        <v>118</v>
      </c>
      <c r="I76" s="122">
        <f>+I63+I67+I73</f>
        <v>125221147.77</v>
      </c>
      <c r="J76" s="122">
        <f>+J63+J67+J73</f>
        <v>52505976.869999997</v>
      </c>
    </row>
    <row r="77" spans="4:10" ht="12.75" customHeight="1" x14ac:dyDescent="0.25">
      <c r="D77" s="111"/>
      <c r="E77" s="111"/>
      <c r="F77" s="111"/>
      <c r="G77" s="108"/>
      <c r="H77" s="181" t="s">
        <v>119</v>
      </c>
      <c r="I77" s="186">
        <f>+I60+I76</f>
        <v>194856970.20999998</v>
      </c>
      <c r="J77" s="186">
        <f>+J76+J60</f>
        <v>149454069.16</v>
      </c>
    </row>
    <row r="79" spans="4:10" x14ac:dyDescent="0.25">
      <c r="H79" s="244">
        <f>+F62-J77</f>
        <v>0</v>
      </c>
      <c r="I79" s="121"/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515</v>
      </c>
    </row>
    <row r="7" spans="4:14" x14ac:dyDescent="0.25">
      <c r="D7" s="105" t="s">
        <v>516</v>
      </c>
    </row>
    <row r="8" spans="4:14" x14ac:dyDescent="0.25">
      <c r="D8" s="105" t="s">
        <v>517</v>
      </c>
    </row>
    <row r="9" spans="4:14" x14ac:dyDescent="0.25">
      <c r="D9" s="406"/>
      <c r="E9" s="407"/>
      <c r="F9" s="407"/>
      <c r="G9" s="407"/>
      <c r="H9" s="407"/>
      <c r="I9" s="407"/>
      <c r="J9" s="407"/>
      <c r="K9" s="407"/>
      <c r="L9" s="407"/>
      <c r="M9" s="407"/>
      <c r="N9" s="408"/>
    </row>
    <row r="10" spans="4:14" x14ac:dyDescent="0.25">
      <c r="D10" s="352" t="s">
        <v>645</v>
      </c>
      <c r="E10" s="350"/>
      <c r="F10" s="350"/>
      <c r="G10" s="350"/>
      <c r="H10" s="350"/>
      <c r="I10" s="350"/>
      <c r="J10" s="350"/>
      <c r="K10" s="350"/>
      <c r="L10" s="350"/>
      <c r="M10" s="350"/>
      <c r="N10" s="353"/>
    </row>
    <row r="11" spans="4:14" x14ac:dyDescent="0.25">
      <c r="D11" s="352" t="s">
        <v>518</v>
      </c>
      <c r="E11" s="350"/>
      <c r="F11" s="350"/>
      <c r="G11" s="350"/>
      <c r="H11" s="350"/>
      <c r="I11" s="350"/>
      <c r="J11" s="350"/>
      <c r="K11" s="350"/>
      <c r="L11" s="350"/>
      <c r="M11" s="350"/>
      <c r="N11" s="353"/>
    </row>
    <row r="12" spans="4:14" x14ac:dyDescent="0.25">
      <c r="D12" s="352" t="s">
        <v>657</v>
      </c>
      <c r="E12" s="350"/>
      <c r="F12" s="350"/>
      <c r="G12" s="350"/>
      <c r="H12" s="350"/>
      <c r="I12" s="350"/>
      <c r="J12" s="350"/>
      <c r="K12" s="350"/>
      <c r="L12" s="350"/>
      <c r="M12" s="350"/>
      <c r="N12" s="353"/>
    </row>
    <row r="13" spans="4:14" x14ac:dyDescent="0.25">
      <c r="D13" s="347"/>
      <c r="E13" s="348"/>
      <c r="F13" s="348"/>
      <c r="G13" s="348"/>
      <c r="H13" s="348"/>
      <c r="I13" s="348"/>
      <c r="J13" s="348"/>
      <c r="K13" s="348"/>
      <c r="L13" s="348"/>
      <c r="M13" s="348"/>
      <c r="N13" s="349"/>
    </row>
    <row r="14" spans="4:14" x14ac:dyDescent="0.25">
      <c r="D14" s="409" t="s">
        <v>519</v>
      </c>
      <c r="E14" s="410"/>
      <c r="F14" s="411"/>
      <c r="G14" s="344" t="s">
        <v>520</v>
      </c>
      <c r="H14" s="345"/>
      <c r="I14" s="345"/>
      <c r="J14" s="346"/>
      <c r="K14" s="344" t="s">
        <v>521</v>
      </c>
      <c r="L14" s="346"/>
      <c r="M14" s="342" t="s">
        <v>522</v>
      </c>
      <c r="N14" s="342" t="s">
        <v>523</v>
      </c>
    </row>
    <row r="15" spans="4:14" x14ac:dyDescent="0.25">
      <c r="D15" s="412"/>
      <c r="E15" s="413"/>
      <c r="F15" s="414"/>
      <c r="G15" s="344" t="s">
        <v>524</v>
      </c>
      <c r="H15" s="346"/>
      <c r="I15" s="344" t="s">
        <v>525</v>
      </c>
      <c r="J15" s="346"/>
      <c r="K15" s="56"/>
      <c r="L15" s="56"/>
      <c r="M15" s="343"/>
      <c r="N15" s="343"/>
    </row>
    <row r="16" spans="4:14" x14ac:dyDescent="0.25">
      <c r="D16" s="412"/>
      <c r="E16" s="413"/>
      <c r="F16" s="414"/>
      <c r="G16" s="342"/>
      <c r="H16" s="12" t="s">
        <v>526</v>
      </c>
      <c r="I16" s="404"/>
      <c r="J16" s="12" t="s">
        <v>528</v>
      </c>
      <c r="K16" s="404" t="s">
        <v>530</v>
      </c>
      <c r="L16" s="57" t="s">
        <v>531</v>
      </c>
      <c r="M16" s="343"/>
      <c r="N16" s="343"/>
    </row>
    <row r="17" spans="4:14" x14ac:dyDescent="0.25">
      <c r="D17" s="415"/>
      <c r="E17" s="416"/>
      <c r="F17" s="417"/>
      <c r="G17" s="351"/>
      <c r="H17" s="58" t="s">
        <v>527</v>
      </c>
      <c r="I17" s="405"/>
      <c r="J17" s="58" t="s">
        <v>529</v>
      </c>
      <c r="K17" s="405"/>
      <c r="L17" s="59" t="s">
        <v>532</v>
      </c>
      <c r="M17" s="351"/>
      <c r="N17" s="351"/>
    </row>
    <row r="18" spans="4:14" x14ac:dyDescent="0.25">
      <c r="D18" s="367" t="s">
        <v>533</v>
      </c>
      <c r="E18" s="368"/>
      <c r="F18" s="368"/>
      <c r="G18" s="368"/>
      <c r="H18" s="368"/>
      <c r="I18" s="368"/>
      <c r="J18" s="368"/>
      <c r="K18" s="60"/>
      <c r="L18" s="60"/>
      <c r="M18" s="60"/>
      <c r="N18" s="61"/>
    </row>
    <row r="19" spans="4:14" x14ac:dyDescent="0.25">
      <c r="D19" s="382" t="s">
        <v>534</v>
      </c>
      <c r="E19" s="383"/>
      <c r="F19" s="383"/>
      <c r="G19" s="383"/>
      <c r="H19" s="383"/>
      <c r="I19" s="383"/>
      <c r="J19" s="383"/>
      <c r="K19" s="62"/>
      <c r="L19" s="62"/>
      <c r="M19" s="62"/>
      <c r="N19" s="63"/>
    </row>
    <row r="20" spans="4:14" x14ac:dyDescent="0.25">
      <c r="D20" s="64">
        <v>1</v>
      </c>
      <c r="E20" s="357" t="s">
        <v>535</v>
      </c>
      <c r="F20" s="357"/>
      <c r="G20" s="65"/>
      <c r="H20" s="66"/>
      <c r="I20" s="65"/>
      <c r="J20" s="66"/>
      <c r="K20" s="65"/>
      <c r="L20" s="65"/>
      <c r="M20" s="65"/>
      <c r="N20" s="67"/>
    </row>
    <row r="21" spans="4:14" x14ac:dyDescent="0.25">
      <c r="D21" s="370"/>
      <c r="E21" s="378" t="s">
        <v>536</v>
      </c>
      <c r="F21" s="398" t="s">
        <v>537</v>
      </c>
      <c r="G21" s="364" t="s">
        <v>650</v>
      </c>
      <c r="H21" s="9" t="s">
        <v>538</v>
      </c>
      <c r="I21" s="364"/>
      <c r="J21" s="358"/>
      <c r="K21" s="380">
        <v>190234000</v>
      </c>
      <c r="L21" s="364" t="s">
        <v>541</v>
      </c>
      <c r="M21" s="364" t="s">
        <v>542</v>
      </c>
      <c r="N21" s="364"/>
    </row>
    <row r="22" spans="4:14" x14ac:dyDescent="0.25">
      <c r="D22" s="371"/>
      <c r="E22" s="387"/>
      <c r="F22" s="400"/>
      <c r="G22" s="365"/>
      <c r="H22" s="9" t="s">
        <v>539</v>
      </c>
      <c r="I22" s="365"/>
      <c r="J22" s="359"/>
      <c r="K22" s="365"/>
      <c r="L22" s="365"/>
      <c r="M22" s="365"/>
      <c r="N22" s="365"/>
    </row>
    <row r="23" spans="4:14" x14ac:dyDescent="0.25">
      <c r="D23" s="372"/>
      <c r="E23" s="379"/>
      <c r="F23" s="399"/>
      <c r="G23" s="366"/>
      <c r="H23" s="9" t="s">
        <v>540</v>
      </c>
      <c r="I23" s="366"/>
      <c r="J23" s="360"/>
      <c r="K23" s="366"/>
      <c r="L23" s="366"/>
      <c r="M23" s="366"/>
      <c r="N23" s="366"/>
    </row>
    <row r="24" spans="4:14" x14ac:dyDescent="0.25">
      <c r="D24" s="370"/>
      <c r="E24" s="378" t="s">
        <v>543</v>
      </c>
      <c r="F24" s="398" t="s">
        <v>240</v>
      </c>
      <c r="G24" s="364" t="s">
        <v>650</v>
      </c>
      <c r="H24" s="8" t="s">
        <v>544</v>
      </c>
      <c r="I24" s="364"/>
      <c r="J24" s="358"/>
      <c r="K24" s="380">
        <v>201000000</v>
      </c>
      <c r="L24" s="364" t="s">
        <v>541</v>
      </c>
      <c r="M24" s="364" t="s">
        <v>542</v>
      </c>
      <c r="N24" s="364"/>
    </row>
    <row r="25" spans="4:14" x14ac:dyDescent="0.25">
      <c r="D25" s="372"/>
      <c r="E25" s="379"/>
      <c r="F25" s="399"/>
      <c r="G25" s="366"/>
      <c r="H25" s="9" t="s">
        <v>545</v>
      </c>
      <c r="I25" s="366"/>
      <c r="J25" s="360"/>
      <c r="K25" s="381"/>
      <c r="L25" s="366"/>
      <c r="M25" s="366"/>
      <c r="N25" s="366"/>
    </row>
    <row r="26" spans="4:14" x14ac:dyDescent="0.25">
      <c r="D26" s="370"/>
      <c r="E26" s="378" t="s">
        <v>546</v>
      </c>
      <c r="F26" s="398" t="s">
        <v>547</v>
      </c>
      <c r="G26" s="364" t="s">
        <v>650</v>
      </c>
      <c r="H26" s="8" t="s">
        <v>548</v>
      </c>
      <c r="I26" s="364"/>
      <c r="J26" s="358"/>
      <c r="K26" s="380">
        <v>234424479.56</v>
      </c>
      <c r="L26" s="364" t="s">
        <v>541</v>
      </c>
      <c r="M26" s="364" t="s">
        <v>542</v>
      </c>
      <c r="N26" s="364"/>
    </row>
    <row r="27" spans="4:14" x14ac:dyDescent="0.25">
      <c r="D27" s="372"/>
      <c r="E27" s="379"/>
      <c r="F27" s="399"/>
      <c r="G27" s="366"/>
      <c r="H27" s="9" t="s">
        <v>549</v>
      </c>
      <c r="I27" s="366"/>
      <c r="J27" s="360"/>
      <c r="K27" s="381"/>
      <c r="L27" s="366"/>
      <c r="M27" s="366"/>
      <c r="N27" s="366"/>
    </row>
    <row r="28" spans="4:14" x14ac:dyDescent="0.25">
      <c r="D28" s="64">
        <v>2</v>
      </c>
      <c r="E28" s="357" t="s">
        <v>550</v>
      </c>
      <c r="F28" s="357"/>
      <c r="G28" s="68"/>
      <c r="H28" s="68"/>
      <c r="I28" s="68"/>
      <c r="J28" s="69"/>
      <c r="K28" s="68"/>
      <c r="L28" s="68"/>
      <c r="M28" s="70"/>
      <c r="N28" s="71"/>
    </row>
    <row r="29" spans="4:14" x14ac:dyDescent="0.25">
      <c r="D29" s="370"/>
      <c r="E29" s="378" t="s">
        <v>536</v>
      </c>
      <c r="F29" s="398" t="s">
        <v>537</v>
      </c>
      <c r="G29" s="364" t="s">
        <v>650</v>
      </c>
      <c r="H29" s="9" t="s">
        <v>538</v>
      </c>
      <c r="I29" s="364"/>
      <c r="J29" s="358"/>
      <c r="K29" s="401">
        <v>190234000</v>
      </c>
      <c r="L29" s="364" t="s">
        <v>541</v>
      </c>
      <c r="M29" s="364" t="s">
        <v>542</v>
      </c>
      <c r="N29" s="364"/>
    </row>
    <row r="30" spans="4:14" x14ac:dyDescent="0.25">
      <c r="D30" s="371"/>
      <c r="E30" s="387"/>
      <c r="F30" s="400"/>
      <c r="G30" s="365"/>
      <c r="H30" s="9" t="s">
        <v>539</v>
      </c>
      <c r="I30" s="365"/>
      <c r="J30" s="359"/>
      <c r="K30" s="402"/>
      <c r="L30" s="365"/>
      <c r="M30" s="365"/>
      <c r="N30" s="365"/>
    </row>
    <row r="31" spans="4:14" x14ac:dyDescent="0.25">
      <c r="D31" s="372"/>
      <c r="E31" s="379"/>
      <c r="F31" s="399"/>
      <c r="G31" s="366"/>
      <c r="H31" s="9" t="s">
        <v>540</v>
      </c>
      <c r="I31" s="366"/>
      <c r="J31" s="360"/>
      <c r="K31" s="403"/>
      <c r="L31" s="366"/>
      <c r="M31" s="366"/>
      <c r="N31" s="366"/>
    </row>
    <row r="32" spans="4:14" x14ac:dyDescent="0.25">
      <c r="D32" s="370"/>
      <c r="E32" s="378" t="s">
        <v>543</v>
      </c>
      <c r="F32" s="398" t="s">
        <v>240</v>
      </c>
      <c r="G32" s="364" t="s">
        <v>650</v>
      </c>
      <c r="H32" s="8" t="s">
        <v>544</v>
      </c>
      <c r="I32" s="364"/>
      <c r="J32" s="358"/>
      <c r="K32" s="380">
        <v>190234000</v>
      </c>
      <c r="L32" s="364" t="s">
        <v>541</v>
      </c>
      <c r="M32" s="364" t="s">
        <v>542</v>
      </c>
      <c r="N32" s="364"/>
    </row>
    <row r="33" spans="4:14" x14ac:dyDescent="0.25">
      <c r="D33" s="372"/>
      <c r="E33" s="379"/>
      <c r="F33" s="399"/>
      <c r="G33" s="366"/>
      <c r="H33" s="9" t="s">
        <v>545</v>
      </c>
      <c r="I33" s="366"/>
      <c r="J33" s="360"/>
      <c r="K33" s="381"/>
      <c r="L33" s="366"/>
      <c r="M33" s="366"/>
      <c r="N33" s="366"/>
    </row>
    <row r="34" spans="4:14" x14ac:dyDescent="0.25">
      <c r="D34" s="370"/>
      <c r="E34" s="378" t="s">
        <v>546</v>
      </c>
      <c r="F34" s="398" t="s">
        <v>547</v>
      </c>
      <c r="G34" s="364" t="s">
        <v>650</v>
      </c>
      <c r="H34" s="8" t="s">
        <v>548</v>
      </c>
      <c r="I34" s="364"/>
      <c r="J34" s="358"/>
      <c r="K34" s="380">
        <v>234424479.56</v>
      </c>
      <c r="L34" s="364" t="s">
        <v>541</v>
      </c>
      <c r="M34" s="364" t="s">
        <v>542</v>
      </c>
      <c r="N34" s="364"/>
    </row>
    <row r="35" spans="4:14" x14ac:dyDescent="0.25">
      <c r="D35" s="372"/>
      <c r="E35" s="379"/>
      <c r="F35" s="399"/>
      <c r="G35" s="366"/>
      <c r="H35" s="9" t="s">
        <v>549</v>
      </c>
      <c r="I35" s="366"/>
      <c r="J35" s="360"/>
      <c r="K35" s="381"/>
      <c r="L35" s="366"/>
      <c r="M35" s="366"/>
      <c r="N35" s="366"/>
    </row>
    <row r="36" spans="4:14" x14ac:dyDescent="0.25">
      <c r="D36" s="64">
        <v>3</v>
      </c>
      <c r="E36" s="357" t="s">
        <v>551</v>
      </c>
      <c r="F36" s="357"/>
      <c r="G36" s="68"/>
      <c r="H36" s="68"/>
      <c r="I36" s="68"/>
      <c r="J36" s="69"/>
      <c r="K36" s="68"/>
      <c r="L36" s="68"/>
      <c r="M36" s="70"/>
      <c r="N36" s="71"/>
    </row>
    <row r="37" spans="4:14" x14ac:dyDescent="0.25">
      <c r="D37" s="72"/>
      <c r="E37" s="73" t="s">
        <v>536</v>
      </c>
      <c r="F37" s="74" t="s">
        <v>537</v>
      </c>
      <c r="G37" s="13" t="s">
        <v>651</v>
      </c>
      <c r="H37" s="9" t="s">
        <v>538</v>
      </c>
      <c r="I37" s="9"/>
      <c r="J37" s="75"/>
      <c r="K37" s="10">
        <v>0</v>
      </c>
      <c r="L37" s="13" t="s">
        <v>541</v>
      </c>
      <c r="M37" s="9" t="s">
        <v>552</v>
      </c>
      <c r="N37" s="9" t="s">
        <v>652</v>
      </c>
    </row>
    <row r="38" spans="4:14" x14ac:dyDescent="0.25">
      <c r="D38" s="72"/>
      <c r="E38" s="73" t="s">
        <v>543</v>
      </c>
      <c r="F38" s="74" t="s">
        <v>240</v>
      </c>
      <c r="G38" s="14" t="s">
        <v>651</v>
      </c>
      <c r="H38" s="8" t="s">
        <v>553</v>
      </c>
      <c r="I38" s="8"/>
      <c r="J38" s="76"/>
      <c r="K38" s="77">
        <v>0</v>
      </c>
      <c r="L38" s="14" t="s">
        <v>541</v>
      </c>
      <c r="M38" s="8" t="s">
        <v>552</v>
      </c>
      <c r="N38" s="8" t="s">
        <v>652</v>
      </c>
    </row>
    <row r="39" spans="4:14" x14ac:dyDescent="0.25">
      <c r="D39" s="370"/>
      <c r="E39" s="378" t="s">
        <v>546</v>
      </c>
      <c r="F39" s="398" t="s">
        <v>547</v>
      </c>
      <c r="G39" s="364" t="s">
        <v>651</v>
      </c>
      <c r="H39" s="8" t="s">
        <v>548</v>
      </c>
      <c r="I39" s="364"/>
      <c r="J39" s="358"/>
      <c r="K39" s="364">
        <v>0</v>
      </c>
      <c r="L39" s="364" t="s">
        <v>541</v>
      </c>
      <c r="M39" s="364" t="s">
        <v>552</v>
      </c>
      <c r="N39" s="364" t="s">
        <v>652</v>
      </c>
    </row>
    <row r="40" spans="4:14" x14ac:dyDescent="0.25">
      <c r="D40" s="372"/>
      <c r="E40" s="379"/>
      <c r="F40" s="399"/>
      <c r="G40" s="366"/>
      <c r="H40" s="9" t="s">
        <v>549</v>
      </c>
      <c r="I40" s="366"/>
      <c r="J40" s="360"/>
      <c r="K40" s="366"/>
      <c r="L40" s="366"/>
      <c r="M40" s="366"/>
      <c r="N40" s="366"/>
    </row>
    <row r="41" spans="4:14" x14ac:dyDescent="0.25">
      <c r="D41" s="64">
        <v>4</v>
      </c>
      <c r="E41" s="357" t="s">
        <v>554</v>
      </c>
      <c r="F41" s="357"/>
      <c r="G41" s="78"/>
      <c r="H41" s="78"/>
      <c r="I41" s="78"/>
      <c r="J41" s="79"/>
      <c r="K41" s="78"/>
      <c r="L41" s="78"/>
      <c r="M41" s="65"/>
      <c r="N41" s="80"/>
    </row>
    <row r="42" spans="4:14" x14ac:dyDescent="0.25">
      <c r="D42" s="81"/>
      <c r="E42" s="82" t="s">
        <v>536</v>
      </c>
      <c r="F42" s="83" t="s">
        <v>555</v>
      </c>
      <c r="G42" s="65"/>
      <c r="H42" s="65"/>
      <c r="I42" s="65"/>
      <c r="J42" s="66"/>
      <c r="K42" s="65"/>
      <c r="L42" s="65"/>
      <c r="M42" s="65"/>
      <c r="N42" s="67"/>
    </row>
    <row r="43" spans="4:14" x14ac:dyDescent="0.25">
      <c r="D43" s="72"/>
      <c r="E43" s="73"/>
      <c r="F43" s="74" t="s">
        <v>556</v>
      </c>
      <c r="G43" s="13" t="s">
        <v>651</v>
      </c>
      <c r="H43" s="9" t="s">
        <v>557</v>
      </c>
      <c r="I43" s="9"/>
      <c r="J43" s="75"/>
      <c r="K43" s="10">
        <v>0</v>
      </c>
      <c r="L43" s="13" t="s">
        <v>541</v>
      </c>
      <c r="M43" s="9" t="s">
        <v>558</v>
      </c>
      <c r="N43" s="9" t="s">
        <v>652</v>
      </c>
    </row>
    <row r="44" spans="4:14" x14ac:dyDescent="0.25">
      <c r="D44" s="370"/>
      <c r="E44" s="378"/>
      <c r="F44" s="398" t="s">
        <v>559</v>
      </c>
      <c r="G44" s="364" t="s">
        <v>651</v>
      </c>
      <c r="H44" s="8" t="s">
        <v>560</v>
      </c>
      <c r="I44" s="364"/>
      <c r="J44" s="358"/>
      <c r="K44" s="364">
        <v>0</v>
      </c>
      <c r="L44" s="364" t="s">
        <v>541</v>
      </c>
      <c r="M44" s="364" t="s">
        <v>558</v>
      </c>
      <c r="N44" s="364" t="s">
        <v>652</v>
      </c>
    </row>
    <row r="45" spans="4:14" x14ac:dyDescent="0.25">
      <c r="D45" s="372"/>
      <c r="E45" s="379"/>
      <c r="F45" s="399"/>
      <c r="G45" s="366"/>
      <c r="H45" s="9" t="s">
        <v>561</v>
      </c>
      <c r="I45" s="366"/>
      <c r="J45" s="360"/>
      <c r="K45" s="366"/>
      <c r="L45" s="366"/>
      <c r="M45" s="366"/>
      <c r="N45" s="366"/>
    </row>
    <row r="46" spans="4:14" x14ac:dyDescent="0.25">
      <c r="D46" s="384"/>
      <c r="E46" s="378" t="s">
        <v>543</v>
      </c>
      <c r="F46" s="84" t="s">
        <v>562</v>
      </c>
      <c r="G46" s="361"/>
      <c r="H46" s="8" t="s">
        <v>564</v>
      </c>
      <c r="I46" s="361"/>
      <c r="J46" s="358"/>
      <c r="K46" s="364">
        <v>0</v>
      </c>
      <c r="L46" s="364" t="s">
        <v>541</v>
      </c>
      <c r="M46" s="364" t="s">
        <v>558</v>
      </c>
      <c r="N46" s="364" t="s">
        <v>652</v>
      </c>
    </row>
    <row r="47" spans="4:14" x14ac:dyDescent="0.25">
      <c r="D47" s="385"/>
      <c r="E47" s="379"/>
      <c r="F47" s="74" t="s">
        <v>563</v>
      </c>
      <c r="G47" s="363"/>
      <c r="H47" s="9" t="s">
        <v>565</v>
      </c>
      <c r="I47" s="363"/>
      <c r="J47" s="360"/>
      <c r="K47" s="366"/>
      <c r="L47" s="366"/>
      <c r="M47" s="366"/>
      <c r="N47" s="366"/>
    </row>
    <row r="48" spans="4:14" x14ac:dyDescent="0.25">
      <c r="D48" s="384"/>
      <c r="E48" s="378" t="s">
        <v>546</v>
      </c>
      <c r="F48" s="398" t="s">
        <v>566</v>
      </c>
      <c r="G48" s="361"/>
      <c r="H48" s="8" t="s">
        <v>567</v>
      </c>
      <c r="I48" s="361"/>
      <c r="J48" s="358"/>
      <c r="K48" s="364">
        <v>0</v>
      </c>
      <c r="L48" s="364" t="s">
        <v>541</v>
      </c>
      <c r="M48" s="364" t="s">
        <v>558</v>
      </c>
      <c r="N48" s="364" t="s">
        <v>652</v>
      </c>
    </row>
    <row r="49" spans="4:14" x14ac:dyDescent="0.25">
      <c r="D49" s="385"/>
      <c r="E49" s="379"/>
      <c r="F49" s="399"/>
      <c r="G49" s="363"/>
      <c r="H49" s="15" t="s">
        <v>568</v>
      </c>
      <c r="I49" s="363"/>
      <c r="J49" s="360"/>
      <c r="K49" s="366"/>
      <c r="L49" s="366"/>
      <c r="M49" s="366"/>
      <c r="N49" s="366"/>
    </row>
    <row r="50" spans="4:14" x14ac:dyDescent="0.25">
      <c r="D50" s="384"/>
      <c r="E50" s="378" t="s">
        <v>569</v>
      </c>
      <c r="F50" s="85" t="s">
        <v>570</v>
      </c>
      <c r="G50" s="361"/>
      <c r="H50" s="8" t="s">
        <v>564</v>
      </c>
      <c r="I50" s="361"/>
      <c r="J50" s="358"/>
      <c r="K50" s="364">
        <v>0</v>
      </c>
      <c r="L50" s="364" t="s">
        <v>541</v>
      </c>
      <c r="M50" s="364" t="s">
        <v>558</v>
      </c>
      <c r="N50" s="364" t="s">
        <v>652</v>
      </c>
    </row>
    <row r="51" spans="4:14" x14ac:dyDescent="0.25">
      <c r="D51" s="385"/>
      <c r="E51" s="379"/>
      <c r="F51" s="74" t="s">
        <v>571</v>
      </c>
      <c r="G51" s="363"/>
      <c r="H51" s="15" t="s">
        <v>565</v>
      </c>
      <c r="I51" s="363"/>
      <c r="J51" s="360"/>
      <c r="K51" s="366"/>
      <c r="L51" s="366"/>
      <c r="M51" s="366"/>
      <c r="N51" s="366"/>
    </row>
    <row r="52" spans="4:14" x14ac:dyDescent="0.25">
      <c r="D52" s="86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7">
        <v>5</v>
      </c>
      <c r="E53" s="357" t="s">
        <v>572</v>
      </c>
      <c r="F53" s="357"/>
      <c r="G53" s="68"/>
      <c r="H53" s="68"/>
      <c r="I53" s="68"/>
      <c r="J53" s="69"/>
      <c r="K53" s="68"/>
      <c r="L53" s="68"/>
      <c r="M53" s="68"/>
      <c r="N53" s="71"/>
    </row>
    <row r="54" spans="4:14" x14ac:dyDescent="0.25">
      <c r="D54" s="72"/>
      <c r="E54" s="73" t="s">
        <v>536</v>
      </c>
      <c r="F54" s="74" t="s">
        <v>573</v>
      </c>
      <c r="G54" s="13" t="s">
        <v>650</v>
      </c>
      <c r="H54" s="9" t="s">
        <v>574</v>
      </c>
      <c r="I54" s="9"/>
      <c r="J54" s="75"/>
      <c r="K54" s="194">
        <v>173543000</v>
      </c>
      <c r="L54" s="13" t="s">
        <v>541</v>
      </c>
      <c r="M54" s="9" t="s">
        <v>575</v>
      </c>
      <c r="N54" s="9"/>
    </row>
    <row r="55" spans="4:14" x14ac:dyDescent="0.25">
      <c r="D55" s="72"/>
      <c r="E55" s="73" t="s">
        <v>543</v>
      </c>
      <c r="F55" s="74" t="s">
        <v>547</v>
      </c>
      <c r="G55" s="14" t="s">
        <v>650</v>
      </c>
      <c r="H55" s="8" t="s">
        <v>574</v>
      </c>
      <c r="I55" s="8"/>
      <c r="J55" s="76"/>
      <c r="K55" s="195">
        <v>214349908.61000001</v>
      </c>
      <c r="L55" s="14" t="s">
        <v>541</v>
      </c>
      <c r="M55" s="88" t="s">
        <v>576</v>
      </c>
      <c r="N55" s="8"/>
    </row>
    <row r="56" spans="4:14" x14ac:dyDescent="0.25">
      <c r="D56" s="64">
        <v>6</v>
      </c>
      <c r="E56" s="357" t="s">
        <v>577</v>
      </c>
      <c r="F56" s="357"/>
      <c r="G56" s="78"/>
      <c r="H56" s="78"/>
      <c r="I56" s="78"/>
      <c r="J56" s="79"/>
      <c r="K56" s="78"/>
      <c r="L56" s="78"/>
      <c r="M56" s="65"/>
      <c r="N56" s="80"/>
    </row>
    <row r="57" spans="4:14" x14ac:dyDescent="0.25">
      <c r="D57" s="72"/>
      <c r="E57" s="73" t="s">
        <v>536</v>
      </c>
      <c r="F57" s="74" t="s">
        <v>573</v>
      </c>
      <c r="G57" s="13" t="s">
        <v>651</v>
      </c>
      <c r="H57" s="9" t="s">
        <v>545</v>
      </c>
      <c r="I57" s="9"/>
      <c r="J57" s="75"/>
      <c r="K57" s="10">
        <v>0</v>
      </c>
      <c r="L57" s="13" t="s">
        <v>541</v>
      </c>
      <c r="M57" s="15" t="s">
        <v>578</v>
      </c>
      <c r="N57" s="9" t="s">
        <v>652</v>
      </c>
    </row>
    <row r="58" spans="4:14" x14ac:dyDescent="0.25">
      <c r="D58" s="64">
        <v>7</v>
      </c>
      <c r="E58" s="357" t="s">
        <v>579</v>
      </c>
      <c r="F58" s="357"/>
      <c r="G58" s="78"/>
      <c r="H58" s="78"/>
      <c r="I58" s="78"/>
      <c r="J58" s="79"/>
      <c r="K58" s="78"/>
      <c r="L58" s="78"/>
      <c r="M58" s="65"/>
      <c r="N58" s="80"/>
    </row>
    <row r="59" spans="4:14" x14ac:dyDescent="0.25">
      <c r="D59" s="370"/>
      <c r="E59" s="378" t="s">
        <v>536</v>
      </c>
      <c r="F59" s="398" t="s">
        <v>537</v>
      </c>
      <c r="G59" s="364" t="s">
        <v>651</v>
      </c>
      <c r="H59" s="9" t="s">
        <v>580</v>
      </c>
      <c r="I59" s="364"/>
      <c r="J59" s="358"/>
      <c r="K59" s="364">
        <v>0</v>
      </c>
      <c r="L59" s="364" t="s">
        <v>541</v>
      </c>
      <c r="M59" s="364" t="s">
        <v>581</v>
      </c>
      <c r="N59" s="364" t="s">
        <v>652</v>
      </c>
    </row>
    <row r="60" spans="4:14" x14ac:dyDescent="0.25">
      <c r="D60" s="372"/>
      <c r="E60" s="379"/>
      <c r="F60" s="399"/>
      <c r="G60" s="366"/>
      <c r="H60" s="15" t="s">
        <v>359</v>
      </c>
      <c r="I60" s="366"/>
      <c r="J60" s="360"/>
      <c r="K60" s="366"/>
      <c r="L60" s="366"/>
      <c r="M60" s="366"/>
      <c r="N60" s="366"/>
    </row>
    <row r="61" spans="4:14" x14ac:dyDescent="0.25">
      <c r="D61" s="72"/>
      <c r="E61" s="73" t="s">
        <v>543</v>
      </c>
      <c r="F61" s="74" t="s">
        <v>240</v>
      </c>
      <c r="G61" s="13" t="s">
        <v>651</v>
      </c>
      <c r="H61" s="9" t="s">
        <v>557</v>
      </c>
      <c r="I61" s="9"/>
      <c r="J61" s="75"/>
      <c r="K61" s="77">
        <v>0</v>
      </c>
      <c r="L61" s="13" t="s">
        <v>541</v>
      </c>
      <c r="M61" s="8" t="s">
        <v>581</v>
      </c>
      <c r="N61" s="8" t="s">
        <v>652</v>
      </c>
    </row>
    <row r="62" spans="4:14" x14ac:dyDescent="0.25">
      <c r="D62" s="370"/>
      <c r="E62" s="378" t="s">
        <v>546</v>
      </c>
      <c r="F62" s="398" t="s">
        <v>547</v>
      </c>
      <c r="G62" s="364" t="s">
        <v>651</v>
      </c>
      <c r="H62" s="8" t="s">
        <v>560</v>
      </c>
      <c r="I62" s="364"/>
      <c r="J62" s="358"/>
      <c r="K62" s="77">
        <v>0</v>
      </c>
      <c r="L62" s="364" t="s">
        <v>541</v>
      </c>
      <c r="M62" s="364" t="s">
        <v>581</v>
      </c>
      <c r="N62" s="364" t="s">
        <v>652</v>
      </c>
    </row>
    <row r="63" spans="4:14" x14ac:dyDescent="0.25">
      <c r="D63" s="372"/>
      <c r="E63" s="379"/>
      <c r="F63" s="399"/>
      <c r="G63" s="366"/>
      <c r="H63" s="15" t="s">
        <v>561</v>
      </c>
      <c r="I63" s="366"/>
      <c r="J63" s="360"/>
      <c r="K63" s="77"/>
      <c r="L63" s="366"/>
      <c r="M63" s="366"/>
      <c r="N63" s="366"/>
    </row>
    <row r="64" spans="4:14" x14ac:dyDescent="0.25">
      <c r="D64" s="382" t="s">
        <v>582</v>
      </c>
      <c r="E64" s="383"/>
      <c r="F64" s="383"/>
      <c r="G64" s="383"/>
      <c r="H64" s="383"/>
      <c r="I64" s="383"/>
      <c r="J64" s="383"/>
      <c r="K64" s="62"/>
      <c r="L64" s="62"/>
      <c r="M64" s="62"/>
      <c r="N64" s="63"/>
    </row>
    <row r="65" spans="4:14" x14ac:dyDescent="0.25">
      <c r="D65" s="64">
        <v>1</v>
      </c>
      <c r="E65" s="357" t="s">
        <v>583</v>
      </c>
      <c r="F65" s="357"/>
      <c r="G65" s="70"/>
      <c r="H65" s="89"/>
      <c r="I65" s="70"/>
      <c r="J65" s="89"/>
      <c r="K65" s="70"/>
      <c r="L65" s="70"/>
      <c r="M65" s="70"/>
      <c r="N65" s="90"/>
    </row>
    <row r="66" spans="4:14" x14ac:dyDescent="0.25">
      <c r="D66" s="384"/>
      <c r="E66" s="378" t="s">
        <v>536</v>
      </c>
      <c r="F66" s="398" t="s">
        <v>584</v>
      </c>
      <c r="G66" s="364" t="s">
        <v>650</v>
      </c>
      <c r="H66" s="9" t="s">
        <v>585</v>
      </c>
      <c r="I66" s="364"/>
      <c r="J66" s="358"/>
      <c r="K66" s="361"/>
      <c r="L66" s="361"/>
      <c r="M66" s="364" t="s">
        <v>586</v>
      </c>
      <c r="N66" s="364"/>
    </row>
    <row r="67" spans="4:14" x14ac:dyDescent="0.25">
      <c r="D67" s="386"/>
      <c r="E67" s="387"/>
      <c r="F67" s="400"/>
      <c r="G67" s="365"/>
      <c r="H67" s="9" t="s">
        <v>580</v>
      </c>
      <c r="I67" s="365"/>
      <c r="J67" s="359"/>
      <c r="K67" s="362"/>
      <c r="L67" s="362"/>
      <c r="M67" s="365"/>
      <c r="N67" s="365"/>
    </row>
    <row r="68" spans="4:14" x14ac:dyDescent="0.25">
      <c r="D68" s="385"/>
      <c r="E68" s="379"/>
      <c r="F68" s="399"/>
      <c r="G68" s="366"/>
      <c r="H68" s="15" t="s">
        <v>359</v>
      </c>
      <c r="I68" s="366"/>
      <c r="J68" s="360"/>
      <c r="K68" s="363"/>
      <c r="L68" s="363"/>
      <c r="M68" s="366"/>
      <c r="N68" s="366"/>
    </row>
    <row r="69" spans="4:14" x14ac:dyDescent="0.25">
      <c r="D69" s="384"/>
      <c r="E69" s="378" t="s">
        <v>543</v>
      </c>
      <c r="F69" s="398" t="s">
        <v>587</v>
      </c>
      <c r="G69" s="364" t="s">
        <v>650</v>
      </c>
      <c r="H69" s="9" t="s">
        <v>585</v>
      </c>
      <c r="I69" s="364"/>
      <c r="J69" s="358"/>
      <c r="K69" s="361"/>
      <c r="L69" s="361"/>
      <c r="M69" s="364" t="s">
        <v>586</v>
      </c>
      <c r="N69" s="364"/>
    </row>
    <row r="70" spans="4:14" x14ac:dyDescent="0.25">
      <c r="D70" s="386"/>
      <c r="E70" s="387"/>
      <c r="F70" s="400"/>
      <c r="G70" s="365"/>
      <c r="H70" s="9" t="s">
        <v>580</v>
      </c>
      <c r="I70" s="365"/>
      <c r="J70" s="359"/>
      <c r="K70" s="362"/>
      <c r="L70" s="362"/>
      <c r="M70" s="365"/>
      <c r="N70" s="365"/>
    </row>
    <row r="71" spans="4:14" x14ac:dyDescent="0.25">
      <c r="D71" s="385"/>
      <c r="E71" s="379"/>
      <c r="F71" s="399"/>
      <c r="G71" s="366"/>
      <c r="H71" s="15" t="s">
        <v>588</v>
      </c>
      <c r="I71" s="366"/>
      <c r="J71" s="360"/>
      <c r="K71" s="363"/>
      <c r="L71" s="363"/>
      <c r="M71" s="366"/>
      <c r="N71" s="366"/>
    </row>
    <row r="72" spans="4:14" x14ac:dyDescent="0.25">
      <c r="D72" s="384"/>
      <c r="E72" s="378" t="s">
        <v>546</v>
      </c>
      <c r="F72" s="84" t="s">
        <v>589</v>
      </c>
      <c r="G72" s="364" t="s">
        <v>651</v>
      </c>
      <c r="H72" s="9" t="s">
        <v>585</v>
      </c>
      <c r="I72" s="364"/>
      <c r="J72" s="358"/>
      <c r="K72" s="361"/>
      <c r="L72" s="361"/>
      <c r="M72" s="364" t="s">
        <v>586</v>
      </c>
      <c r="N72" s="364" t="s">
        <v>652</v>
      </c>
    </row>
    <row r="73" spans="4:14" x14ac:dyDescent="0.25">
      <c r="D73" s="386"/>
      <c r="E73" s="387"/>
      <c r="F73" s="84" t="s">
        <v>590</v>
      </c>
      <c r="G73" s="365"/>
      <c r="H73" s="9" t="s">
        <v>580</v>
      </c>
      <c r="I73" s="365"/>
      <c r="J73" s="359"/>
      <c r="K73" s="362"/>
      <c r="L73" s="362"/>
      <c r="M73" s="365"/>
      <c r="N73" s="365"/>
    </row>
    <row r="74" spans="4:14" x14ac:dyDescent="0.25">
      <c r="D74" s="385"/>
      <c r="E74" s="379"/>
      <c r="F74" s="91"/>
      <c r="G74" s="366"/>
      <c r="H74" s="15" t="s">
        <v>359</v>
      </c>
      <c r="I74" s="366"/>
      <c r="J74" s="360"/>
      <c r="K74" s="363"/>
      <c r="L74" s="363"/>
      <c r="M74" s="366"/>
      <c r="N74" s="366"/>
    </row>
    <row r="75" spans="4:14" x14ac:dyDescent="0.25">
      <c r="D75" s="384"/>
      <c r="E75" s="378" t="s">
        <v>569</v>
      </c>
      <c r="F75" s="84" t="s">
        <v>591</v>
      </c>
      <c r="G75" s="364" t="s">
        <v>651</v>
      </c>
      <c r="H75" s="9" t="s">
        <v>585</v>
      </c>
      <c r="I75" s="364"/>
      <c r="J75" s="358"/>
      <c r="K75" s="361"/>
      <c r="L75" s="361"/>
      <c r="M75" s="364" t="s">
        <v>586</v>
      </c>
      <c r="N75" s="364" t="s">
        <v>652</v>
      </c>
    </row>
    <row r="76" spans="4:14" x14ac:dyDescent="0.25">
      <c r="D76" s="386"/>
      <c r="E76" s="387"/>
      <c r="F76" s="84" t="s">
        <v>592</v>
      </c>
      <c r="G76" s="365"/>
      <c r="H76" s="9" t="s">
        <v>580</v>
      </c>
      <c r="I76" s="365"/>
      <c r="J76" s="359"/>
      <c r="K76" s="362"/>
      <c r="L76" s="362"/>
      <c r="M76" s="365"/>
      <c r="N76" s="365"/>
    </row>
    <row r="77" spans="4:14" x14ac:dyDescent="0.25">
      <c r="D77" s="385"/>
      <c r="E77" s="379"/>
      <c r="F77" s="91"/>
      <c r="G77" s="366"/>
      <c r="H77" s="15" t="s">
        <v>593</v>
      </c>
      <c r="I77" s="366"/>
      <c r="J77" s="360"/>
      <c r="K77" s="363"/>
      <c r="L77" s="363"/>
      <c r="M77" s="366"/>
      <c r="N77" s="366"/>
    </row>
    <row r="78" spans="4:14" x14ac:dyDescent="0.25">
      <c r="D78" s="384"/>
      <c r="E78" s="378" t="s">
        <v>594</v>
      </c>
      <c r="F78" s="398" t="s">
        <v>595</v>
      </c>
      <c r="G78" s="364" t="s">
        <v>651</v>
      </c>
      <c r="H78" s="9" t="s">
        <v>580</v>
      </c>
      <c r="I78" s="364"/>
      <c r="J78" s="358"/>
      <c r="K78" s="361"/>
      <c r="L78" s="361"/>
      <c r="M78" s="364" t="s">
        <v>586</v>
      </c>
      <c r="N78" s="364" t="s">
        <v>652</v>
      </c>
    </row>
    <row r="79" spans="4:14" x14ac:dyDescent="0.25">
      <c r="D79" s="385"/>
      <c r="E79" s="379"/>
      <c r="F79" s="399"/>
      <c r="G79" s="366"/>
      <c r="H79" s="15" t="s">
        <v>596</v>
      </c>
      <c r="I79" s="366"/>
      <c r="J79" s="360"/>
      <c r="K79" s="363"/>
      <c r="L79" s="363"/>
      <c r="M79" s="366"/>
      <c r="N79" s="366"/>
    </row>
    <row r="80" spans="4:14" x14ac:dyDescent="0.25">
      <c r="D80" s="388">
        <v>2</v>
      </c>
      <c r="E80" s="390" t="s">
        <v>597</v>
      </c>
      <c r="F80" s="390"/>
      <c r="G80" s="392"/>
      <c r="H80" s="394"/>
      <c r="I80" s="392"/>
      <c r="J80" s="394"/>
      <c r="K80" s="392"/>
      <c r="L80" s="392"/>
      <c r="M80" s="392"/>
      <c r="N80" s="396"/>
    </row>
    <row r="81" spans="4:18" x14ac:dyDescent="0.25">
      <c r="D81" s="389"/>
      <c r="E81" s="391" t="s">
        <v>598</v>
      </c>
      <c r="F81" s="391"/>
      <c r="G81" s="393"/>
      <c r="H81" s="395"/>
      <c r="I81" s="393"/>
      <c r="J81" s="395"/>
      <c r="K81" s="393"/>
      <c r="L81" s="393"/>
      <c r="M81" s="393"/>
      <c r="N81" s="397"/>
    </row>
    <row r="82" spans="4:18" x14ac:dyDescent="0.25">
      <c r="D82" s="384"/>
      <c r="E82" s="378" t="s">
        <v>536</v>
      </c>
      <c r="F82" s="84" t="s">
        <v>599</v>
      </c>
      <c r="G82" s="364" t="s">
        <v>651</v>
      </c>
      <c r="H82" s="9" t="s">
        <v>601</v>
      </c>
      <c r="I82" s="364"/>
      <c r="J82" s="358"/>
      <c r="K82" s="361"/>
      <c r="L82" s="361"/>
      <c r="M82" s="364" t="s">
        <v>542</v>
      </c>
      <c r="N82" s="364" t="s">
        <v>652</v>
      </c>
    </row>
    <row r="83" spans="4:18" x14ac:dyDescent="0.25">
      <c r="D83" s="386"/>
      <c r="E83" s="387"/>
      <c r="F83" s="84" t="s">
        <v>600</v>
      </c>
      <c r="G83" s="365"/>
      <c r="H83" s="9" t="s">
        <v>580</v>
      </c>
      <c r="I83" s="365"/>
      <c r="J83" s="359"/>
      <c r="K83" s="362"/>
      <c r="L83" s="362"/>
      <c r="M83" s="365"/>
      <c r="N83" s="365"/>
    </row>
    <row r="84" spans="4:18" x14ac:dyDescent="0.25">
      <c r="D84" s="385"/>
      <c r="E84" s="379"/>
      <c r="F84" s="91"/>
      <c r="G84" s="366"/>
      <c r="H84" s="15" t="s">
        <v>359</v>
      </c>
      <c r="I84" s="366"/>
      <c r="J84" s="360"/>
      <c r="K84" s="363"/>
      <c r="L84" s="363"/>
      <c r="M84" s="366"/>
      <c r="N84" s="366"/>
    </row>
    <row r="85" spans="4:18" x14ac:dyDescent="0.25">
      <c r="D85" s="384"/>
      <c r="E85" s="378" t="s">
        <v>543</v>
      </c>
      <c r="F85" s="84" t="s">
        <v>602</v>
      </c>
      <c r="G85" s="364" t="s">
        <v>651</v>
      </c>
      <c r="H85" s="9" t="s">
        <v>601</v>
      </c>
      <c r="I85" s="364"/>
      <c r="J85" s="358"/>
      <c r="K85" s="361"/>
      <c r="L85" s="361"/>
      <c r="M85" s="364" t="s">
        <v>542</v>
      </c>
      <c r="N85" s="364" t="s">
        <v>652</v>
      </c>
    </row>
    <row r="86" spans="4:18" x14ac:dyDescent="0.25">
      <c r="D86" s="386"/>
      <c r="E86" s="387"/>
      <c r="F86" s="84" t="s">
        <v>603</v>
      </c>
      <c r="G86" s="365"/>
      <c r="H86" s="9" t="s">
        <v>580</v>
      </c>
      <c r="I86" s="365"/>
      <c r="J86" s="359"/>
      <c r="K86" s="362"/>
      <c r="L86" s="362"/>
      <c r="M86" s="365"/>
      <c r="N86" s="365"/>
    </row>
    <row r="87" spans="4:18" x14ac:dyDescent="0.25">
      <c r="D87" s="385"/>
      <c r="E87" s="379"/>
      <c r="F87" s="91"/>
      <c r="G87" s="366"/>
      <c r="H87" s="15" t="s">
        <v>359</v>
      </c>
      <c r="I87" s="366"/>
      <c r="J87" s="360"/>
      <c r="K87" s="363"/>
      <c r="L87" s="363"/>
      <c r="M87" s="366"/>
      <c r="N87" s="366"/>
    </row>
    <row r="88" spans="4:18" x14ac:dyDescent="0.25">
      <c r="D88" s="384"/>
      <c r="E88" s="378" t="s">
        <v>546</v>
      </c>
      <c r="F88" s="84" t="s">
        <v>604</v>
      </c>
      <c r="G88" s="364" t="s">
        <v>651</v>
      </c>
      <c r="H88" s="9" t="s">
        <v>601</v>
      </c>
      <c r="I88" s="364"/>
      <c r="J88" s="358"/>
      <c r="K88" s="361"/>
      <c r="L88" s="361"/>
      <c r="M88" s="364" t="s">
        <v>542</v>
      </c>
      <c r="N88" s="364" t="s">
        <v>652</v>
      </c>
    </row>
    <row r="89" spans="4:18" x14ac:dyDescent="0.25">
      <c r="D89" s="386"/>
      <c r="E89" s="387"/>
      <c r="F89" s="84" t="s">
        <v>605</v>
      </c>
      <c r="G89" s="365"/>
      <c r="H89" s="9" t="s">
        <v>580</v>
      </c>
      <c r="I89" s="365"/>
      <c r="J89" s="359"/>
      <c r="K89" s="362"/>
      <c r="L89" s="362"/>
      <c r="M89" s="365"/>
      <c r="N89" s="365"/>
      <c r="R89">
        <f>237-187</f>
        <v>50</v>
      </c>
    </row>
    <row r="90" spans="4:18" x14ac:dyDescent="0.25">
      <c r="D90" s="385"/>
      <c r="E90" s="379"/>
      <c r="F90" s="91"/>
      <c r="G90" s="366"/>
      <c r="H90" s="15" t="s">
        <v>359</v>
      </c>
      <c r="I90" s="366"/>
      <c r="J90" s="360"/>
      <c r="K90" s="363"/>
      <c r="L90" s="363"/>
      <c r="M90" s="366"/>
      <c r="N90" s="366"/>
    </row>
    <row r="91" spans="4:18" x14ac:dyDescent="0.25">
      <c r="D91" s="384"/>
      <c r="E91" s="378" t="s">
        <v>569</v>
      </c>
      <c r="F91" s="85" t="s">
        <v>606</v>
      </c>
      <c r="G91" s="364" t="s">
        <v>651</v>
      </c>
      <c r="H91" s="364" t="s">
        <v>608</v>
      </c>
      <c r="I91" s="364"/>
      <c r="J91" s="358"/>
      <c r="K91" s="361"/>
      <c r="L91" s="361"/>
      <c r="M91" s="364" t="s">
        <v>542</v>
      </c>
      <c r="N91" s="364" t="s">
        <v>652</v>
      </c>
    </row>
    <row r="92" spans="4:18" x14ac:dyDescent="0.25">
      <c r="D92" s="385"/>
      <c r="E92" s="379"/>
      <c r="F92" s="74" t="s">
        <v>607</v>
      </c>
      <c r="G92" s="366"/>
      <c r="H92" s="366"/>
      <c r="I92" s="366"/>
      <c r="J92" s="360"/>
      <c r="K92" s="363"/>
      <c r="L92" s="363"/>
      <c r="M92" s="366"/>
      <c r="N92" s="366"/>
    </row>
    <row r="93" spans="4:18" x14ac:dyDescent="0.25">
      <c r="D93" s="86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7">
        <v>3</v>
      </c>
      <c r="E95" s="357" t="s">
        <v>609</v>
      </c>
      <c r="F95" s="357"/>
      <c r="G95" s="68"/>
      <c r="H95" s="69"/>
      <c r="I95" s="68"/>
      <c r="J95" s="69"/>
      <c r="K95" s="68"/>
      <c r="L95" s="68"/>
      <c r="M95" s="68"/>
      <c r="N95" s="71"/>
    </row>
    <row r="96" spans="4:18" x14ac:dyDescent="0.25">
      <c r="D96" s="92"/>
      <c r="E96" s="73" t="s">
        <v>536</v>
      </c>
      <c r="F96" s="74" t="s">
        <v>610</v>
      </c>
      <c r="G96" s="93" t="s">
        <v>524</v>
      </c>
      <c r="H96" s="15" t="s">
        <v>611</v>
      </c>
      <c r="I96" s="15"/>
      <c r="J96" s="94"/>
      <c r="K96" s="95"/>
      <c r="L96" s="96"/>
      <c r="M96" s="9" t="s">
        <v>575</v>
      </c>
      <c r="N96" s="9"/>
    </row>
    <row r="97" spans="4:14" x14ac:dyDescent="0.25">
      <c r="D97" s="384"/>
      <c r="E97" s="378" t="s">
        <v>543</v>
      </c>
      <c r="F97" s="84" t="s">
        <v>612</v>
      </c>
      <c r="G97" s="364" t="s">
        <v>650</v>
      </c>
      <c r="H97" s="364" t="s">
        <v>611</v>
      </c>
      <c r="I97" s="364"/>
      <c r="J97" s="358"/>
      <c r="K97" s="361"/>
      <c r="L97" s="361"/>
      <c r="M97" s="364" t="s">
        <v>575</v>
      </c>
      <c r="N97" s="364"/>
    </row>
    <row r="98" spans="4:14" x14ac:dyDescent="0.25">
      <c r="D98" s="385"/>
      <c r="E98" s="379"/>
      <c r="F98" s="74" t="s">
        <v>613</v>
      </c>
      <c r="G98" s="366"/>
      <c r="H98" s="366"/>
      <c r="I98" s="366"/>
      <c r="J98" s="360"/>
      <c r="K98" s="363"/>
      <c r="L98" s="363"/>
      <c r="M98" s="366"/>
      <c r="N98" s="366"/>
    </row>
    <row r="99" spans="4:14" x14ac:dyDescent="0.25">
      <c r="D99" s="4"/>
      <c r="E99" s="97"/>
      <c r="F99" s="97"/>
      <c r="G99" s="97"/>
      <c r="H99" s="97"/>
      <c r="I99" s="97"/>
      <c r="J99" s="97"/>
      <c r="K99" s="97"/>
      <c r="L99" s="97"/>
      <c r="M99" s="97"/>
      <c r="N99" s="5"/>
    </row>
    <row r="100" spans="4:14" x14ac:dyDescent="0.25">
      <c r="D100" s="367" t="s">
        <v>614</v>
      </c>
      <c r="E100" s="368"/>
      <c r="F100" s="368"/>
      <c r="G100" s="368"/>
      <c r="H100" s="368"/>
      <c r="I100" s="368"/>
      <c r="J100" s="368"/>
      <c r="K100" s="60"/>
      <c r="L100" s="60"/>
      <c r="M100" s="60"/>
      <c r="N100" s="61"/>
    </row>
    <row r="101" spans="4:14" x14ac:dyDescent="0.25">
      <c r="D101" s="382" t="s">
        <v>534</v>
      </c>
      <c r="E101" s="383"/>
      <c r="F101" s="383"/>
      <c r="G101" s="383"/>
      <c r="H101" s="383"/>
      <c r="I101" s="383"/>
      <c r="J101" s="383"/>
      <c r="K101" s="62"/>
      <c r="L101" s="62"/>
      <c r="M101" s="62"/>
      <c r="N101" s="63"/>
    </row>
    <row r="102" spans="4:14" x14ac:dyDescent="0.25">
      <c r="D102" s="64">
        <v>1</v>
      </c>
      <c r="E102" s="357" t="s">
        <v>615</v>
      </c>
      <c r="F102" s="357"/>
      <c r="G102" s="70"/>
      <c r="H102" s="89"/>
      <c r="I102" s="70"/>
      <c r="J102" s="89"/>
      <c r="K102" s="70"/>
      <c r="L102" s="70"/>
      <c r="M102" s="70"/>
      <c r="N102" s="90"/>
    </row>
    <row r="103" spans="4:14" x14ac:dyDescent="0.25">
      <c r="D103" s="72"/>
      <c r="E103" s="73" t="s">
        <v>536</v>
      </c>
      <c r="F103" s="74" t="s">
        <v>616</v>
      </c>
      <c r="G103" s="13" t="s">
        <v>650</v>
      </c>
      <c r="H103" s="9" t="s">
        <v>617</v>
      </c>
      <c r="I103" s="9"/>
      <c r="J103" s="75"/>
      <c r="K103" s="194"/>
      <c r="L103" s="13" t="s">
        <v>541</v>
      </c>
      <c r="M103" s="9" t="s">
        <v>618</v>
      </c>
      <c r="N103" s="9"/>
    </row>
    <row r="104" spans="4:14" x14ac:dyDescent="0.25">
      <c r="D104" s="370"/>
      <c r="E104" s="378" t="s">
        <v>543</v>
      </c>
      <c r="F104" s="84" t="s">
        <v>619</v>
      </c>
      <c r="G104" s="364" t="s">
        <v>651</v>
      </c>
      <c r="H104" s="364" t="s">
        <v>621</v>
      </c>
      <c r="I104" s="364"/>
      <c r="J104" s="358"/>
      <c r="K104" s="364">
        <v>0</v>
      </c>
      <c r="L104" s="364" t="s">
        <v>541</v>
      </c>
      <c r="M104" s="364" t="s">
        <v>618</v>
      </c>
      <c r="N104" s="364" t="s">
        <v>652</v>
      </c>
    </row>
    <row r="105" spans="4:14" x14ac:dyDescent="0.25">
      <c r="D105" s="372"/>
      <c r="E105" s="379"/>
      <c r="F105" s="74" t="s">
        <v>620</v>
      </c>
      <c r="G105" s="366"/>
      <c r="H105" s="366"/>
      <c r="I105" s="366"/>
      <c r="J105" s="360"/>
      <c r="K105" s="366"/>
      <c r="L105" s="366"/>
      <c r="M105" s="366"/>
      <c r="N105" s="366"/>
    </row>
    <row r="106" spans="4:14" x14ac:dyDescent="0.25">
      <c r="D106" s="370"/>
      <c r="E106" s="378" t="s">
        <v>546</v>
      </c>
      <c r="F106" s="84" t="s">
        <v>619</v>
      </c>
      <c r="G106" s="364" t="s">
        <v>651</v>
      </c>
      <c r="H106" s="364" t="s">
        <v>621</v>
      </c>
      <c r="I106" s="364"/>
      <c r="J106" s="358"/>
      <c r="K106" s="364">
        <v>0</v>
      </c>
      <c r="L106" s="364" t="s">
        <v>541</v>
      </c>
      <c r="M106" s="364" t="s">
        <v>618</v>
      </c>
      <c r="N106" s="364" t="s">
        <v>652</v>
      </c>
    </row>
    <row r="107" spans="4:14" x14ac:dyDescent="0.25">
      <c r="D107" s="372"/>
      <c r="E107" s="379"/>
      <c r="F107" s="74" t="s">
        <v>622</v>
      </c>
      <c r="G107" s="366"/>
      <c r="H107" s="366"/>
      <c r="I107" s="366"/>
      <c r="J107" s="360"/>
      <c r="K107" s="366"/>
      <c r="L107" s="366"/>
      <c r="M107" s="366"/>
      <c r="N107" s="366"/>
    </row>
    <row r="108" spans="4:14" x14ac:dyDescent="0.25">
      <c r="D108" s="370"/>
      <c r="E108" s="378" t="s">
        <v>569</v>
      </c>
      <c r="F108" s="84" t="s">
        <v>619</v>
      </c>
      <c r="G108" s="364" t="s">
        <v>651</v>
      </c>
      <c r="H108" s="364" t="s">
        <v>621</v>
      </c>
      <c r="I108" s="364"/>
      <c r="J108" s="358"/>
      <c r="K108" s="364">
        <v>0</v>
      </c>
      <c r="L108" s="364" t="s">
        <v>541</v>
      </c>
      <c r="M108" s="364" t="s">
        <v>618</v>
      </c>
      <c r="N108" s="364" t="s">
        <v>652</v>
      </c>
    </row>
    <row r="109" spans="4:14" x14ac:dyDescent="0.25">
      <c r="D109" s="372"/>
      <c r="E109" s="379"/>
      <c r="F109" s="74" t="s">
        <v>623</v>
      </c>
      <c r="G109" s="366"/>
      <c r="H109" s="366"/>
      <c r="I109" s="366"/>
      <c r="J109" s="360"/>
      <c r="K109" s="366"/>
      <c r="L109" s="366"/>
      <c r="M109" s="366"/>
      <c r="N109" s="366"/>
    </row>
    <row r="110" spans="4:14" x14ac:dyDescent="0.25">
      <c r="D110" s="370"/>
      <c r="E110" s="378" t="s">
        <v>594</v>
      </c>
      <c r="F110" s="84" t="s">
        <v>619</v>
      </c>
      <c r="G110" s="364" t="s">
        <v>650</v>
      </c>
      <c r="H110" s="364"/>
      <c r="I110" s="364"/>
      <c r="J110" s="358"/>
      <c r="K110" s="380">
        <f>47989678.53-648605.24</f>
        <v>47341073.289999999</v>
      </c>
      <c r="L110" s="364" t="s">
        <v>541</v>
      </c>
      <c r="M110" s="8" t="s">
        <v>625</v>
      </c>
      <c r="N110" s="364"/>
    </row>
    <row r="111" spans="4:14" x14ac:dyDescent="0.25">
      <c r="D111" s="372"/>
      <c r="E111" s="379"/>
      <c r="F111" s="74" t="s">
        <v>624</v>
      </c>
      <c r="G111" s="366"/>
      <c r="H111" s="366"/>
      <c r="I111" s="366"/>
      <c r="J111" s="360"/>
      <c r="K111" s="381"/>
      <c r="L111" s="366"/>
      <c r="M111" s="15" t="s">
        <v>549</v>
      </c>
      <c r="N111" s="366"/>
    </row>
    <row r="112" spans="4:14" x14ac:dyDescent="0.25">
      <c r="D112" s="382" t="s">
        <v>582</v>
      </c>
      <c r="E112" s="383"/>
      <c r="F112" s="383"/>
      <c r="G112" s="383"/>
      <c r="H112" s="383"/>
      <c r="I112" s="383"/>
      <c r="J112" s="383"/>
      <c r="K112" s="62"/>
      <c r="L112" s="62"/>
      <c r="M112" s="62"/>
      <c r="N112" s="63"/>
    </row>
    <row r="113" spans="4:14" x14ac:dyDescent="0.25">
      <c r="D113" s="370">
        <v>1</v>
      </c>
      <c r="E113" s="373" t="s">
        <v>626</v>
      </c>
      <c r="F113" s="374"/>
      <c r="G113" s="364" t="s">
        <v>651</v>
      </c>
      <c r="H113" s="9" t="s">
        <v>628</v>
      </c>
      <c r="I113" s="364"/>
      <c r="J113" s="358"/>
      <c r="K113" s="361"/>
      <c r="L113" s="361"/>
      <c r="M113" s="364" t="s">
        <v>631</v>
      </c>
      <c r="N113" s="364" t="s">
        <v>652</v>
      </c>
    </row>
    <row r="114" spans="4:14" x14ac:dyDescent="0.25">
      <c r="D114" s="371"/>
      <c r="E114" s="375" t="s">
        <v>627</v>
      </c>
      <c r="F114" s="289"/>
      <c r="G114" s="365"/>
      <c r="H114" s="9" t="s">
        <v>629</v>
      </c>
      <c r="I114" s="365"/>
      <c r="J114" s="359"/>
      <c r="K114" s="362"/>
      <c r="L114" s="362"/>
      <c r="M114" s="365"/>
      <c r="N114" s="365"/>
    </row>
    <row r="115" spans="4:14" x14ac:dyDescent="0.25">
      <c r="D115" s="372"/>
      <c r="E115" s="376"/>
      <c r="F115" s="377"/>
      <c r="G115" s="366"/>
      <c r="H115" s="9" t="s">
        <v>630</v>
      </c>
      <c r="I115" s="366"/>
      <c r="J115" s="360"/>
      <c r="K115" s="363"/>
      <c r="L115" s="363"/>
      <c r="M115" s="366"/>
      <c r="N115" s="366"/>
    </row>
    <row r="116" spans="4:14" x14ac:dyDescent="0.25">
      <c r="D116" s="370">
        <v>2</v>
      </c>
      <c r="E116" s="373" t="s">
        <v>632</v>
      </c>
      <c r="F116" s="374"/>
      <c r="G116" s="364" t="s">
        <v>651</v>
      </c>
      <c r="H116" s="8" t="s">
        <v>628</v>
      </c>
      <c r="I116" s="364"/>
      <c r="J116" s="358"/>
      <c r="K116" s="361"/>
      <c r="L116" s="361"/>
      <c r="M116" s="364" t="s">
        <v>631</v>
      </c>
      <c r="N116" s="364" t="s">
        <v>652</v>
      </c>
    </row>
    <row r="117" spans="4:14" x14ac:dyDescent="0.25">
      <c r="D117" s="371"/>
      <c r="E117" s="375" t="s">
        <v>633</v>
      </c>
      <c r="F117" s="289"/>
      <c r="G117" s="365"/>
      <c r="H117" s="9" t="s">
        <v>629</v>
      </c>
      <c r="I117" s="365"/>
      <c r="J117" s="359"/>
      <c r="K117" s="362"/>
      <c r="L117" s="362"/>
      <c r="M117" s="365"/>
      <c r="N117" s="365"/>
    </row>
    <row r="118" spans="4:14" x14ac:dyDescent="0.25">
      <c r="D118" s="372"/>
      <c r="E118" s="376"/>
      <c r="F118" s="377"/>
      <c r="G118" s="366"/>
      <c r="H118" s="9" t="s">
        <v>630</v>
      </c>
      <c r="I118" s="366"/>
      <c r="J118" s="360"/>
      <c r="K118" s="363"/>
      <c r="L118" s="363"/>
      <c r="M118" s="366"/>
      <c r="N118" s="366"/>
    </row>
    <row r="119" spans="4:14" x14ac:dyDescent="0.25">
      <c r="D119" s="370">
        <v>3</v>
      </c>
      <c r="E119" s="373" t="s">
        <v>634</v>
      </c>
      <c r="F119" s="374"/>
      <c r="G119" s="364" t="s">
        <v>651</v>
      </c>
      <c r="H119" s="8" t="s">
        <v>628</v>
      </c>
      <c r="I119" s="364"/>
      <c r="J119" s="358"/>
      <c r="K119" s="361"/>
      <c r="L119" s="361"/>
      <c r="M119" s="364" t="s">
        <v>636</v>
      </c>
      <c r="N119" s="364" t="s">
        <v>652</v>
      </c>
    </row>
    <row r="120" spans="4:14" x14ac:dyDescent="0.25">
      <c r="D120" s="371"/>
      <c r="E120" s="375" t="s">
        <v>635</v>
      </c>
      <c r="F120" s="289"/>
      <c r="G120" s="365"/>
      <c r="H120" s="9" t="s">
        <v>629</v>
      </c>
      <c r="I120" s="365"/>
      <c r="J120" s="359"/>
      <c r="K120" s="362"/>
      <c r="L120" s="362"/>
      <c r="M120" s="365"/>
      <c r="N120" s="365"/>
    </row>
    <row r="121" spans="4:14" x14ac:dyDescent="0.25">
      <c r="D121" s="372"/>
      <c r="E121" s="376"/>
      <c r="F121" s="377"/>
      <c r="G121" s="366"/>
      <c r="H121" s="15" t="s">
        <v>630</v>
      </c>
      <c r="I121" s="366"/>
      <c r="J121" s="360"/>
      <c r="K121" s="363"/>
      <c r="L121" s="363"/>
      <c r="M121" s="366"/>
      <c r="N121" s="366"/>
    </row>
    <row r="122" spans="4:14" x14ac:dyDescent="0.25">
      <c r="D122" s="367" t="s">
        <v>637</v>
      </c>
      <c r="E122" s="368"/>
      <c r="F122" s="368"/>
      <c r="G122" s="368"/>
      <c r="H122" s="368"/>
      <c r="I122" s="368"/>
      <c r="J122" s="369"/>
      <c r="K122" s="98"/>
      <c r="L122" s="98"/>
      <c r="M122" s="98"/>
      <c r="N122" s="98"/>
    </row>
    <row r="123" spans="4:14" x14ac:dyDescent="0.25">
      <c r="D123" s="354" t="s">
        <v>534</v>
      </c>
      <c r="E123" s="355"/>
      <c r="F123" s="355"/>
      <c r="G123" s="355"/>
      <c r="H123" s="355"/>
      <c r="I123" s="355"/>
      <c r="J123" s="355"/>
      <c r="K123" s="355"/>
      <c r="L123" s="355"/>
      <c r="M123" s="355"/>
      <c r="N123" s="356"/>
    </row>
    <row r="124" spans="4:14" x14ac:dyDescent="0.25">
      <c r="D124" s="87">
        <v>1</v>
      </c>
      <c r="E124" s="357" t="s">
        <v>638</v>
      </c>
      <c r="F124" s="357"/>
      <c r="G124" s="68"/>
      <c r="H124" s="69"/>
      <c r="I124" s="68"/>
      <c r="J124" s="69"/>
      <c r="K124" s="68"/>
      <c r="L124" s="68"/>
      <c r="M124" s="68"/>
      <c r="N124" s="71"/>
    </row>
    <row r="125" spans="4:14" x14ac:dyDescent="0.25">
      <c r="D125" s="99"/>
      <c r="E125" s="100" t="s">
        <v>536</v>
      </c>
      <c r="F125" s="101" t="s">
        <v>639</v>
      </c>
      <c r="G125" s="102" t="s">
        <v>651</v>
      </c>
      <c r="H125" s="103"/>
      <c r="I125" s="102"/>
      <c r="J125" s="104"/>
      <c r="K125" s="102">
        <v>0</v>
      </c>
      <c r="L125" s="102" t="s">
        <v>541</v>
      </c>
      <c r="M125" s="102" t="s">
        <v>640</v>
      </c>
      <c r="N125" s="102" t="s">
        <v>652</v>
      </c>
    </row>
    <row r="126" spans="4:14" x14ac:dyDescent="0.25">
      <c r="D126" s="99"/>
      <c r="E126" s="100" t="s">
        <v>543</v>
      </c>
      <c r="F126" s="101" t="s">
        <v>641</v>
      </c>
      <c r="G126" s="102" t="s">
        <v>651</v>
      </c>
      <c r="H126" s="103"/>
      <c r="I126" s="102"/>
      <c r="J126" s="104"/>
      <c r="K126" s="102">
        <v>0</v>
      </c>
      <c r="L126" s="102" t="s">
        <v>541</v>
      </c>
      <c r="M126" s="102" t="s">
        <v>640</v>
      </c>
      <c r="N126" s="102" t="s">
        <v>652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topLeftCell="A25" workbookViewId="0">
      <selection activeCell="K47" sqref="K47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71" t="s">
        <v>645</v>
      </c>
      <c r="D4" s="271"/>
      <c r="E4" s="271"/>
      <c r="F4" s="271"/>
      <c r="G4" s="271"/>
      <c r="H4" s="271"/>
      <c r="I4" s="271"/>
      <c r="J4" s="271"/>
      <c r="K4" s="271"/>
    </row>
    <row r="5" spans="3:11" ht="13.5" customHeight="1" x14ac:dyDescent="0.25">
      <c r="C5" s="271" t="s">
        <v>120</v>
      </c>
      <c r="D5" s="271"/>
      <c r="E5" s="271"/>
      <c r="F5" s="271"/>
      <c r="G5" s="271"/>
      <c r="H5" s="271"/>
      <c r="I5" s="271"/>
      <c r="J5" s="271"/>
      <c r="K5" s="271"/>
    </row>
    <row r="6" spans="3:11" ht="23.25" customHeight="1" x14ac:dyDescent="0.25">
      <c r="C6" s="278" t="s">
        <v>671</v>
      </c>
      <c r="D6" s="271"/>
      <c r="E6" s="271"/>
      <c r="F6" s="271"/>
      <c r="G6" s="271"/>
      <c r="H6" s="271"/>
      <c r="I6" s="271"/>
      <c r="J6" s="271"/>
      <c r="K6" s="271"/>
    </row>
    <row r="7" spans="3:11" x14ac:dyDescent="0.25">
      <c r="C7" s="271" t="s">
        <v>1</v>
      </c>
      <c r="D7" s="271"/>
      <c r="E7" s="271"/>
      <c r="F7" s="271"/>
      <c r="G7" s="271"/>
      <c r="H7" s="271"/>
      <c r="I7" s="271"/>
      <c r="J7" s="271"/>
      <c r="K7" s="271"/>
    </row>
    <row r="8" spans="3:11" x14ac:dyDescent="0.25">
      <c r="C8" s="271" t="s">
        <v>121</v>
      </c>
      <c r="D8" s="271"/>
      <c r="E8" s="212" t="s">
        <v>123</v>
      </c>
      <c r="F8" s="212" t="s">
        <v>125</v>
      </c>
      <c r="G8" s="212" t="s">
        <v>127</v>
      </c>
      <c r="H8" s="212" t="s">
        <v>129</v>
      </c>
      <c r="I8" s="212" t="s">
        <v>132</v>
      </c>
      <c r="J8" s="212" t="s">
        <v>136</v>
      </c>
      <c r="K8" s="212" t="s">
        <v>136</v>
      </c>
    </row>
    <row r="9" spans="3:11" x14ac:dyDescent="0.25">
      <c r="C9" s="271" t="s">
        <v>122</v>
      </c>
      <c r="D9" s="271"/>
      <c r="E9" s="212" t="s">
        <v>124</v>
      </c>
      <c r="F9" s="212" t="s">
        <v>126</v>
      </c>
      <c r="G9" s="212" t="s">
        <v>128</v>
      </c>
      <c r="H9" s="212" t="s">
        <v>130</v>
      </c>
      <c r="I9" s="212" t="s">
        <v>133</v>
      </c>
      <c r="J9" s="212" t="s">
        <v>137</v>
      </c>
      <c r="K9" s="212" t="s">
        <v>139</v>
      </c>
    </row>
    <row r="10" spans="3:11" x14ac:dyDescent="0.25">
      <c r="C10" s="279"/>
      <c r="D10" s="279"/>
      <c r="E10" s="212" t="s">
        <v>653</v>
      </c>
      <c r="F10" s="213"/>
      <c r="G10" s="213"/>
      <c r="H10" s="212" t="s">
        <v>131</v>
      </c>
      <c r="I10" s="212" t="s">
        <v>134</v>
      </c>
      <c r="J10" s="212" t="s">
        <v>138</v>
      </c>
      <c r="K10" s="212" t="s">
        <v>140</v>
      </c>
    </row>
    <row r="11" spans="3:11" x14ac:dyDescent="0.25">
      <c r="C11" s="279"/>
      <c r="D11" s="279"/>
      <c r="E11" s="221" t="s">
        <v>672</v>
      </c>
      <c r="F11" s="213"/>
      <c r="G11" s="213"/>
      <c r="H11" s="213"/>
      <c r="I11" s="212" t="s">
        <v>135</v>
      </c>
      <c r="J11" s="213"/>
      <c r="K11" s="212" t="s">
        <v>141</v>
      </c>
    </row>
    <row r="12" spans="3:11" ht="10.5" customHeight="1" x14ac:dyDescent="0.25">
      <c r="C12" s="279"/>
      <c r="D12" s="279"/>
      <c r="E12" s="213"/>
      <c r="F12" s="213"/>
      <c r="G12" s="213"/>
      <c r="H12" s="213"/>
      <c r="I12" s="213"/>
      <c r="J12" s="213"/>
      <c r="K12" s="212" t="s">
        <v>142</v>
      </c>
    </row>
    <row r="13" spans="3:11" x14ac:dyDescent="0.25">
      <c r="C13" s="272"/>
      <c r="D13" s="270"/>
      <c r="E13" s="211"/>
      <c r="F13" s="211"/>
      <c r="G13" s="211"/>
      <c r="H13" s="211"/>
      <c r="I13" s="211"/>
      <c r="J13" s="211"/>
      <c r="K13" s="211"/>
    </row>
    <row r="14" spans="3:11" x14ac:dyDescent="0.25">
      <c r="C14" s="276" t="s">
        <v>143</v>
      </c>
      <c r="D14" s="277"/>
      <c r="E14" s="124">
        <f>+E15+E19</f>
        <v>0</v>
      </c>
      <c r="F14" s="124">
        <f t="shared" ref="F14:K14" si="0">+F15+F19</f>
        <v>0</v>
      </c>
      <c r="G14" s="124">
        <f t="shared" si="0"/>
        <v>0</v>
      </c>
      <c r="H14" s="124">
        <f t="shared" si="0"/>
        <v>0</v>
      </c>
      <c r="I14" s="124">
        <f t="shared" si="0"/>
        <v>0</v>
      </c>
      <c r="J14" s="124">
        <f t="shared" si="0"/>
        <v>0</v>
      </c>
      <c r="K14" s="124">
        <f t="shared" si="0"/>
        <v>0</v>
      </c>
    </row>
    <row r="15" spans="3:11" x14ac:dyDescent="0.25">
      <c r="C15" s="276" t="s">
        <v>144</v>
      </c>
      <c r="D15" s="277"/>
      <c r="E15" s="124">
        <f>+E16+E17+E18</f>
        <v>0</v>
      </c>
      <c r="F15" s="124">
        <f t="shared" ref="F15:K15" si="1">+F16+F17+F18</f>
        <v>0</v>
      </c>
      <c r="G15" s="124">
        <f t="shared" si="1"/>
        <v>0</v>
      </c>
      <c r="H15" s="124">
        <f t="shared" si="1"/>
        <v>0</v>
      </c>
      <c r="I15" s="124">
        <f t="shared" si="1"/>
        <v>0</v>
      </c>
      <c r="J15" s="124">
        <f t="shared" si="1"/>
        <v>0</v>
      </c>
      <c r="K15" s="124">
        <f t="shared" si="1"/>
        <v>0</v>
      </c>
    </row>
    <row r="16" spans="3:11" ht="24" x14ac:dyDescent="0.25">
      <c r="C16" s="4"/>
      <c r="D16" s="5" t="s">
        <v>145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</row>
    <row r="17" spans="3:11" x14ac:dyDescent="0.25">
      <c r="C17" s="4"/>
      <c r="D17" s="5" t="s">
        <v>146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</row>
    <row r="18" spans="3:11" ht="24" x14ac:dyDescent="0.25">
      <c r="C18" s="4"/>
      <c r="D18" s="5" t="s">
        <v>147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4">
        <v>0</v>
      </c>
    </row>
    <row r="19" spans="3:11" x14ac:dyDescent="0.25">
      <c r="C19" s="276" t="s">
        <v>148</v>
      </c>
      <c r="D19" s="277"/>
      <c r="E19" s="124">
        <f>SUM(E16:E18)</f>
        <v>0</v>
      </c>
      <c r="F19" s="124">
        <f t="shared" ref="F19:K19" si="2">SUM(F16:F18)</f>
        <v>0</v>
      </c>
      <c r="G19" s="124">
        <f t="shared" si="2"/>
        <v>0</v>
      </c>
      <c r="H19" s="124">
        <f t="shared" si="2"/>
        <v>0</v>
      </c>
      <c r="I19" s="124">
        <f t="shared" si="2"/>
        <v>0</v>
      </c>
      <c r="J19" s="124">
        <f t="shared" si="2"/>
        <v>0</v>
      </c>
      <c r="K19" s="124">
        <f t="shared" si="2"/>
        <v>0</v>
      </c>
    </row>
    <row r="20" spans="3:11" ht="24" x14ac:dyDescent="0.25">
      <c r="C20" s="4"/>
      <c r="D20" s="5" t="s">
        <v>149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</row>
    <row r="21" spans="3:11" x14ac:dyDescent="0.25">
      <c r="C21" s="4"/>
      <c r="D21" s="5" t="s">
        <v>150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</row>
    <row r="22" spans="3:11" ht="24" x14ac:dyDescent="0.25">
      <c r="C22" s="4"/>
      <c r="D22" s="5" t="s">
        <v>151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</row>
    <row r="23" spans="3:11" x14ac:dyDescent="0.25">
      <c r="C23" s="276" t="s">
        <v>152</v>
      </c>
      <c r="D23" s="277"/>
      <c r="E23" s="219">
        <f>+'FORMATO 1'!J60</f>
        <v>96948092.289999992</v>
      </c>
      <c r="F23" s="219"/>
      <c r="G23" s="219"/>
      <c r="H23" s="219"/>
      <c r="I23" s="219">
        <f>'FORMATO 1'!I60</f>
        <v>69635822.439999998</v>
      </c>
      <c r="J23" s="219"/>
      <c r="K23" s="219"/>
    </row>
    <row r="24" spans="3:11" x14ac:dyDescent="0.25">
      <c r="C24" s="4"/>
      <c r="D24" s="5"/>
      <c r="E24" s="125"/>
      <c r="F24" s="125"/>
      <c r="G24" s="125"/>
      <c r="H24" s="125"/>
      <c r="I24" s="125"/>
      <c r="J24" s="125"/>
      <c r="K24" s="125"/>
    </row>
    <row r="25" spans="3:11" ht="29.25" customHeight="1" x14ac:dyDescent="0.25">
      <c r="C25" s="276" t="s">
        <v>153</v>
      </c>
      <c r="D25" s="277"/>
      <c r="E25" s="124">
        <f>+E14+E23</f>
        <v>96948092.289999992</v>
      </c>
      <c r="F25" s="124">
        <f t="shared" ref="F25:K25" si="3">+F14+F23</f>
        <v>0</v>
      </c>
      <c r="G25" s="124">
        <f t="shared" si="3"/>
        <v>0</v>
      </c>
      <c r="H25" s="124">
        <f t="shared" si="3"/>
        <v>0</v>
      </c>
      <c r="I25" s="124">
        <f t="shared" si="3"/>
        <v>69635822.439999998</v>
      </c>
      <c r="J25" s="124">
        <f t="shared" si="3"/>
        <v>0</v>
      </c>
      <c r="K25" s="124">
        <f t="shared" si="3"/>
        <v>0</v>
      </c>
    </row>
    <row r="26" spans="3:11" x14ac:dyDescent="0.25">
      <c r="C26" s="272"/>
      <c r="D26" s="270"/>
      <c r="E26" s="125"/>
      <c r="F26" s="125"/>
      <c r="G26" s="125"/>
      <c r="H26" s="125"/>
      <c r="I26" s="125"/>
      <c r="J26" s="125"/>
      <c r="K26" s="125"/>
    </row>
    <row r="27" spans="3:11" ht="16.5" customHeight="1" x14ac:dyDescent="0.25">
      <c r="C27" s="276" t="s">
        <v>642</v>
      </c>
      <c r="D27" s="277"/>
      <c r="E27" s="125"/>
      <c r="F27" s="125"/>
      <c r="G27" s="125"/>
      <c r="H27" s="125"/>
      <c r="I27" s="125"/>
      <c r="J27" s="125"/>
      <c r="K27" s="125"/>
    </row>
    <row r="28" spans="3:11" x14ac:dyDescent="0.25">
      <c r="C28" s="272" t="s">
        <v>154</v>
      </c>
      <c r="D28" s="270"/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</row>
    <row r="29" spans="3:11" x14ac:dyDescent="0.25">
      <c r="C29" s="272" t="s">
        <v>155</v>
      </c>
      <c r="D29" s="270"/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</row>
    <row r="30" spans="3:11" x14ac:dyDescent="0.25">
      <c r="C30" s="272" t="s">
        <v>156</v>
      </c>
      <c r="D30" s="270"/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</row>
    <row r="31" spans="3:11" x14ac:dyDescent="0.25">
      <c r="C31" s="272"/>
      <c r="D31" s="270"/>
      <c r="E31" s="125"/>
      <c r="F31" s="125"/>
      <c r="G31" s="125"/>
      <c r="H31" s="125"/>
      <c r="I31" s="125"/>
      <c r="J31" s="125"/>
      <c r="K31" s="125"/>
    </row>
    <row r="32" spans="3:11" ht="25.5" customHeight="1" x14ac:dyDescent="0.25">
      <c r="C32" s="276" t="s">
        <v>157</v>
      </c>
      <c r="D32" s="277"/>
      <c r="E32" s="125"/>
      <c r="F32" s="125"/>
      <c r="G32" s="125"/>
      <c r="H32" s="125"/>
      <c r="I32" s="125"/>
      <c r="J32" s="125"/>
      <c r="K32" s="125"/>
    </row>
    <row r="33" spans="3:11" x14ac:dyDescent="0.25">
      <c r="C33" s="272" t="s">
        <v>158</v>
      </c>
      <c r="D33" s="270"/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</row>
    <row r="34" spans="3:11" x14ac:dyDescent="0.25">
      <c r="C34" s="272" t="s">
        <v>159</v>
      </c>
      <c r="D34" s="270"/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</row>
    <row r="35" spans="3:11" x14ac:dyDescent="0.25">
      <c r="C35" s="272" t="s">
        <v>160</v>
      </c>
      <c r="D35" s="270"/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</row>
    <row r="36" spans="3:11" x14ac:dyDescent="0.25">
      <c r="C36" s="273"/>
      <c r="D36" s="274"/>
      <c r="E36" s="126"/>
      <c r="F36" s="126"/>
      <c r="G36" s="126"/>
      <c r="H36" s="126"/>
      <c r="I36" s="126"/>
      <c r="J36" s="126"/>
      <c r="K36" s="126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75" t="s">
        <v>643</v>
      </c>
      <c r="D38" s="275"/>
      <c r="E38" s="275"/>
      <c r="F38" s="275"/>
      <c r="G38" s="275"/>
      <c r="H38" s="275"/>
      <c r="I38" s="275"/>
      <c r="J38" s="275"/>
      <c r="K38" s="275"/>
    </row>
    <row r="39" spans="3:11" ht="30.75" customHeight="1" x14ac:dyDescent="0.25">
      <c r="C39" s="275" t="s">
        <v>644</v>
      </c>
      <c r="D39" s="275"/>
      <c r="E39" s="275"/>
      <c r="F39" s="275"/>
      <c r="G39" s="275"/>
      <c r="H39" s="275"/>
      <c r="I39" s="275"/>
      <c r="J39" s="275"/>
      <c r="K39" s="275"/>
    </row>
    <row r="41" spans="3:11" x14ac:dyDescent="0.25">
      <c r="C41" s="271" t="s">
        <v>645</v>
      </c>
      <c r="D41" s="271"/>
      <c r="E41" s="271"/>
      <c r="F41" s="271"/>
      <c r="G41" s="271"/>
      <c r="H41" s="271"/>
      <c r="I41" s="271"/>
    </row>
    <row r="42" spans="3:11" x14ac:dyDescent="0.25">
      <c r="C42" s="271" t="s">
        <v>120</v>
      </c>
      <c r="D42" s="271"/>
      <c r="E42" s="271"/>
      <c r="F42" s="271"/>
      <c r="G42" s="271"/>
      <c r="H42" s="271"/>
      <c r="I42" s="271"/>
    </row>
    <row r="43" spans="3:11" x14ac:dyDescent="0.25">
      <c r="C43" s="278" t="s">
        <v>673</v>
      </c>
      <c r="D43" s="271"/>
      <c r="E43" s="271"/>
      <c r="F43" s="271"/>
      <c r="G43" s="271"/>
      <c r="H43" s="271"/>
      <c r="I43" s="271"/>
    </row>
    <row r="44" spans="3:11" x14ac:dyDescent="0.25">
      <c r="C44" s="271" t="s">
        <v>1</v>
      </c>
      <c r="D44" s="271"/>
      <c r="E44" s="271"/>
      <c r="F44" s="271"/>
      <c r="G44" s="271"/>
      <c r="H44" s="271"/>
      <c r="I44" s="271"/>
    </row>
    <row r="45" spans="3:11" x14ac:dyDescent="0.25">
      <c r="C45" s="214" t="s">
        <v>161</v>
      </c>
      <c r="D45" s="214"/>
      <c r="E45" s="212" t="s">
        <v>162</v>
      </c>
      <c r="F45" s="212" t="s">
        <v>164</v>
      </c>
      <c r="G45" s="212" t="s">
        <v>167</v>
      </c>
      <c r="H45" s="212" t="s">
        <v>139</v>
      </c>
      <c r="I45" s="212" t="s">
        <v>171</v>
      </c>
    </row>
    <row r="46" spans="3:11" x14ac:dyDescent="0.25">
      <c r="C46" s="214"/>
      <c r="D46" s="214"/>
      <c r="E46" s="212" t="s">
        <v>163</v>
      </c>
      <c r="F46" s="212" t="s">
        <v>165</v>
      </c>
      <c r="G46" s="212" t="s">
        <v>168</v>
      </c>
      <c r="H46" s="212" t="s">
        <v>169</v>
      </c>
      <c r="I46" s="212" t="s">
        <v>172</v>
      </c>
    </row>
    <row r="47" spans="3:11" x14ac:dyDescent="0.25">
      <c r="C47" s="214"/>
      <c r="D47" s="214"/>
      <c r="E47" s="213"/>
      <c r="F47" s="212" t="s">
        <v>166</v>
      </c>
      <c r="G47" s="213"/>
      <c r="H47" s="212" t="s">
        <v>170</v>
      </c>
      <c r="I47" s="213"/>
    </row>
    <row r="48" spans="3:11" x14ac:dyDescent="0.25">
      <c r="C48" s="266" t="s">
        <v>173</v>
      </c>
      <c r="D48" s="267"/>
      <c r="E48" s="270"/>
      <c r="F48" s="211"/>
      <c r="G48" s="211"/>
      <c r="H48" s="211"/>
      <c r="I48" s="211"/>
    </row>
    <row r="49" spans="3:9" x14ac:dyDescent="0.25">
      <c r="C49" s="266"/>
      <c r="D49" s="267"/>
      <c r="E49" s="270"/>
      <c r="F49" s="153"/>
      <c r="G49" s="153"/>
      <c r="H49" s="153"/>
      <c r="I49" s="153"/>
    </row>
    <row r="50" spans="3:9" x14ac:dyDescent="0.25">
      <c r="C50" s="266" t="s">
        <v>174</v>
      </c>
      <c r="D50" s="267"/>
      <c r="E50" s="189">
        <v>0</v>
      </c>
      <c r="F50" s="154">
        <v>0</v>
      </c>
      <c r="G50" s="154">
        <v>0</v>
      </c>
      <c r="H50" s="154">
        <v>0</v>
      </c>
      <c r="I50" s="154">
        <v>0</v>
      </c>
    </row>
    <row r="51" spans="3:9" x14ac:dyDescent="0.25">
      <c r="C51" s="266" t="s">
        <v>175</v>
      </c>
      <c r="D51" s="267"/>
      <c r="E51" s="189">
        <v>0</v>
      </c>
      <c r="F51" s="154">
        <v>0</v>
      </c>
      <c r="G51" s="154">
        <v>0</v>
      </c>
      <c r="H51" s="154">
        <v>0</v>
      </c>
      <c r="I51" s="154">
        <v>0</v>
      </c>
    </row>
    <row r="52" spans="3:9" x14ac:dyDescent="0.25">
      <c r="C52" s="268" t="s">
        <v>176</v>
      </c>
      <c r="D52" s="269"/>
      <c r="E52" s="190">
        <v>0</v>
      </c>
      <c r="F52" s="127">
        <v>0</v>
      </c>
      <c r="G52" s="127">
        <v>0</v>
      </c>
      <c r="H52" s="127">
        <v>0</v>
      </c>
      <c r="I52" s="127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C1" workbookViewId="0">
      <selection activeCell="P17" sqref="P17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80" t="s">
        <v>645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</row>
    <row r="6" spans="3:13" x14ac:dyDescent="0.25">
      <c r="C6" s="281" t="s">
        <v>177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</row>
    <row r="7" spans="3:13" x14ac:dyDescent="0.25">
      <c r="C7" s="278" t="s">
        <v>674</v>
      </c>
      <c r="D7" s="271"/>
      <c r="E7" s="271"/>
      <c r="F7" s="271"/>
      <c r="G7" s="271"/>
      <c r="H7" s="271"/>
      <c r="I7" s="271"/>
      <c r="J7" s="271"/>
      <c r="K7" s="271"/>
      <c r="L7" s="271"/>
      <c r="M7" s="271"/>
    </row>
    <row r="8" spans="3:13" x14ac:dyDescent="0.25">
      <c r="C8" s="280" t="s">
        <v>1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</row>
    <row r="9" spans="3:13" x14ac:dyDescent="0.25">
      <c r="C9" s="212" t="s">
        <v>178</v>
      </c>
      <c r="D9" s="212" t="s">
        <v>180</v>
      </c>
      <c r="E9" s="212" t="s">
        <v>182</v>
      </c>
      <c r="F9" s="212" t="s">
        <v>182</v>
      </c>
      <c r="G9" s="212" t="s">
        <v>188</v>
      </c>
      <c r="H9" s="212" t="s">
        <v>164</v>
      </c>
      <c r="I9" s="212" t="s">
        <v>192</v>
      </c>
      <c r="J9" s="212" t="s">
        <v>192</v>
      </c>
      <c r="K9" s="212" t="s">
        <v>200</v>
      </c>
      <c r="L9" s="212" t="s">
        <v>201</v>
      </c>
      <c r="M9" s="212" t="s">
        <v>204</v>
      </c>
    </row>
    <row r="10" spans="3:13" x14ac:dyDescent="0.25">
      <c r="C10" s="212" t="s">
        <v>179</v>
      </c>
      <c r="D10" s="212" t="s">
        <v>181</v>
      </c>
      <c r="E10" s="212" t="s">
        <v>183</v>
      </c>
      <c r="F10" s="212" t="s">
        <v>186</v>
      </c>
      <c r="G10" s="212" t="s">
        <v>189</v>
      </c>
      <c r="H10" s="212" t="s">
        <v>191</v>
      </c>
      <c r="I10" s="212" t="s">
        <v>193</v>
      </c>
      <c r="J10" s="212" t="s">
        <v>193</v>
      </c>
      <c r="K10" s="249" t="s">
        <v>675</v>
      </c>
      <c r="L10" s="212" t="s">
        <v>202</v>
      </c>
      <c r="M10" s="212" t="s">
        <v>205</v>
      </c>
    </row>
    <row r="11" spans="3:13" x14ac:dyDescent="0.25">
      <c r="C11" s="213"/>
      <c r="D11" s="213"/>
      <c r="E11" s="212" t="s">
        <v>184</v>
      </c>
      <c r="F11" s="212" t="s">
        <v>187</v>
      </c>
      <c r="G11" s="212" t="s">
        <v>190</v>
      </c>
      <c r="H11" s="213"/>
      <c r="I11" s="212" t="s">
        <v>194</v>
      </c>
      <c r="J11" s="212" t="s">
        <v>194</v>
      </c>
      <c r="K11" s="249" t="s">
        <v>676</v>
      </c>
      <c r="L11" s="212" t="s">
        <v>203</v>
      </c>
      <c r="M11" s="249" t="s">
        <v>679</v>
      </c>
    </row>
    <row r="12" spans="3:13" x14ac:dyDescent="0.25">
      <c r="C12" s="213"/>
      <c r="D12" s="213"/>
      <c r="E12" s="212" t="s">
        <v>185</v>
      </c>
      <c r="F12" s="213"/>
      <c r="G12" s="213"/>
      <c r="H12" s="213"/>
      <c r="I12" s="212" t="s">
        <v>195</v>
      </c>
      <c r="J12" s="212" t="s">
        <v>195</v>
      </c>
      <c r="K12" s="213"/>
      <c r="L12" s="249" t="s">
        <v>677</v>
      </c>
      <c r="M12" s="249" t="s">
        <v>680</v>
      </c>
    </row>
    <row r="13" spans="3:13" x14ac:dyDescent="0.25">
      <c r="C13" s="213"/>
      <c r="D13" s="213"/>
      <c r="E13" s="213"/>
      <c r="F13" s="213"/>
      <c r="G13" s="213"/>
      <c r="H13" s="213"/>
      <c r="I13" s="212" t="s">
        <v>196</v>
      </c>
      <c r="J13" s="212" t="s">
        <v>197</v>
      </c>
      <c r="K13" s="213"/>
      <c r="L13" s="249" t="s">
        <v>678</v>
      </c>
      <c r="M13" s="249" t="s">
        <v>681</v>
      </c>
    </row>
    <row r="14" spans="3:13" x14ac:dyDescent="0.25">
      <c r="C14" s="213"/>
      <c r="D14" s="213"/>
      <c r="E14" s="213"/>
      <c r="F14" s="213"/>
      <c r="G14" s="213"/>
      <c r="H14" s="213"/>
      <c r="I14" s="213"/>
      <c r="J14" s="212" t="s">
        <v>198</v>
      </c>
      <c r="K14" s="213"/>
      <c r="L14" s="213"/>
      <c r="M14" s="213"/>
    </row>
    <row r="15" spans="3:13" x14ac:dyDescent="0.25">
      <c r="C15" s="213"/>
      <c r="D15" s="213"/>
      <c r="E15" s="213"/>
      <c r="F15" s="213"/>
      <c r="G15" s="213"/>
      <c r="H15" s="213"/>
      <c r="I15" s="213"/>
      <c r="J15" s="212" t="s">
        <v>199</v>
      </c>
      <c r="K15" s="213"/>
      <c r="L15" s="213"/>
      <c r="M15" s="213"/>
    </row>
    <row r="16" spans="3:13" x14ac:dyDescent="0.25"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3:13" x14ac:dyDescent="0.25">
      <c r="C17" s="17" t="s">
        <v>206</v>
      </c>
      <c r="D17" s="282"/>
      <c r="E17" s="282"/>
      <c r="F17" s="282"/>
      <c r="G17" s="282">
        <f t="shared" ref="G17:M17" si="0">+G19+G20+G21+G22</f>
        <v>0</v>
      </c>
      <c r="H17" s="282"/>
      <c r="I17" s="282">
        <f t="shared" si="0"/>
        <v>0</v>
      </c>
      <c r="J17" s="282">
        <f t="shared" si="0"/>
        <v>0</v>
      </c>
      <c r="K17" s="282">
        <f t="shared" si="0"/>
        <v>0</v>
      </c>
      <c r="L17" s="282">
        <f t="shared" si="0"/>
        <v>0</v>
      </c>
      <c r="M17" s="282">
        <f t="shared" si="0"/>
        <v>0</v>
      </c>
    </row>
    <row r="18" spans="3:13" x14ac:dyDescent="0.25">
      <c r="C18" s="17" t="s">
        <v>207</v>
      </c>
      <c r="D18" s="282"/>
      <c r="E18" s="282"/>
      <c r="F18" s="282"/>
      <c r="G18" s="282"/>
      <c r="H18" s="282"/>
      <c r="I18" s="282"/>
      <c r="J18" s="282"/>
      <c r="K18" s="282"/>
      <c r="L18" s="282"/>
      <c r="M18" s="282"/>
    </row>
    <row r="19" spans="3:13" x14ac:dyDescent="0.25">
      <c r="C19" s="18" t="s">
        <v>208</v>
      </c>
      <c r="D19" s="124"/>
      <c r="E19" s="124"/>
      <c r="F19" s="124"/>
      <c r="G19" s="124">
        <v>0</v>
      </c>
      <c r="H19" s="124"/>
      <c r="I19" s="124">
        <v>0</v>
      </c>
      <c r="J19" s="124">
        <v>0</v>
      </c>
      <c r="K19" s="124">
        <v>0</v>
      </c>
      <c r="L19" s="124">
        <v>0</v>
      </c>
      <c r="M19" s="124">
        <v>0</v>
      </c>
    </row>
    <row r="20" spans="3:13" x14ac:dyDescent="0.25">
      <c r="C20" s="18" t="s">
        <v>209</v>
      </c>
      <c r="D20" s="124"/>
      <c r="E20" s="124"/>
      <c r="F20" s="124"/>
      <c r="G20" s="124">
        <v>0</v>
      </c>
      <c r="H20" s="124"/>
      <c r="I20" s="124">
        <v>0</v>
      </c>
      <c r="J20" s="124">
        <v>0</v>
      </c>
      <c r="K20" s="124">
        <v>0</v>
      </c>
      <c r="L20" s="124">
        <v>0</v>
      </c>
      <c r="M20" s="124">
        <v>0</v>
      </c>
    </row>
    <row r="21" spans="3:13" x14ac:dyDescent="0.25">
      <c r="C21" s="18" t="s">
        <v>210</v>
      </c>
      <c r="D21" s="124"/>
      <c r="E21" s="124"/>
      <c r="F21" s="124"/>
      <c r="G21" s="124">
        <v>0</v>
      </c>
      <c r="H21" s="124"/>
      <c r="I21" s="124">
        <v>0</v>
      </c>
      <c r="J21" s="124">
        <v>0</v>
      </c>
      <c r="K21" s="124">
        <v>0</v>
      </c>
      <c r="L21" s="124">
        <v>0</v>
      </c>
      <c r="M21" s="124">
        <v>0</v>
      </c>
    </row>
    <row r="22" spans="3:13" x14ac:dyDescent="0.25">
      <c r="C22" s="18" t="s">
        <v>211</v>
      </c>
      <c r="D22" s="124"/>
      <c r="E22" s="124"/>
      <c r="F22" s="124"/>
      <c r="G22" s="124">
        <v>0</v>
      </c>
      <c r="H22" s="124"/>
      <c r="I22" s="124">
        <v>0</v>
      </c>
      <c r="J22" s="124">
        <v>0</v>
      </c>
      <c r="K22" s="124">
        <v>0</v>
      </c>
      <c r="L22" s="124">
        <v>0</v>
      </c>
      <c r="M22" s="124">
        <v>0</v>
      </c>
    </row>
    <row r="23" spans="3:13" x14ac:dyDescent="0.25">
      <c r="C23" s="7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3:13" x14ac:dyDescent="0.25">
      <c r="C24" s="17" t="s">
        <v>212</v>
      </c>
      <c r="D24" s="124"/>
      <c r="E24" s="124"/>
      <c r="F24" s="124"/>
      <c r="G24" s="124">
        <f t="shared" ref="G24:M24" si="1">+G25+G26+G27+G28</f>
        <v>0</v>
      </c>
      <c r="H24" s="124"/>
      <c r="I24" s="124">
        <f t="shared" si="1"/>
        <v>0</v>
      </c>
      <c r="J24" s="124">
        <f t="shared" si="1"/>
        <v>0</v>
      </c>
      <c r="K24" s="124">
        <f t="shared" si="1"/>
        <v>0</v>
      </c>
      <c r="L24" s="124">
        <f t="shared" si="1"/>
        <v>0</v>
      </c>
      <c r="M24" s="124">
        <f t="shared" si="1"/>
        <v>0</v>
      </c>
    </row>
    <row r="25" spans="3:13" x14ac:dyDescent="0.25">
      <c r="C25" s="18" t="s">
        <v>213</v>
      </c>
      <c r="D25" s="124"/>
      <c r="E25" s="124"/>
      <c r="F25" s="124"/>
      <c r="G25" s="124">
        <v>0</v>
      </c>
      <c r="H25" s="124"/>
      <c r="I25" s="124">
        <v>0</v>
      </c>
      <c r="J25" s="124">
        <v>0</v>
      </c>
      <c r="K25" s="124">
        <v>0</v>
      </c>
      <c r="L25" s="124">
        <v>0</v>
      </c>
      <c r="M25" s="124">
        <v>0</v>
      </c>
    </row>
    <row r="26" spans="3:13" x14ac:dyDescent="0.25">
      <c r="C26" s="18" t="s">
        <v>214</v>
      </c>
      <c r="D26" s="124"/>
      <c r="E26" s="124"/>
      <c r="F26" s="124"/>
      <c r="G26" s="124">
        <v>0</v>
      </c>
      <c r="H26" s="124"/>
      <c r="I26" s="124">
        <v>0</v>
      </c>
      <c r="J26" s="124">
        <v>0</v>
      </c>
      <c r="K26" s="124">
        <v>0</v>
      </c>
      <c r="L26" s="124">
        <v>0</v>
      </c>
      <c r="M26" s="124">
        <v>0</v>
      </c>
    </row>
    <row r="27" spans="3:13" x14ac:dyDescent="0.25">
      <c r="C27" s="18" t="s">
        <v>215</v>
      </c>
      <c r="D27" s="124"/>
      <c r="E27" s="124"/>
      <c r="F27" s="124"/>
      <c r="G27" s="124">
        <v>0</v>
      </c>
      <c r="H27" s="124"/>
      <c r="I27" s="124">
        <v>0</v>
      </c>
      <c r="J27" s="124">
        <v>0</v>
      </c>
      <c r="K27" s="124">
        <v>0</v>
      </c>
      <c r="L27" s="124">
        <v>0</v>
      </c>
      <c r="M27" s="124">
        <v>0</v>
      </c>
    </row>
    <row r="28" spans="3:13" x14ac:dyDescent="0.25">
      <c r="C28" s="18" t="s">
        <v>216</v>
      </c>
      <c r="D28" s="124"/>
      <c r="E28" s="124"/>
      <c r="F28" s="124"/>
      <c r="G28" s="124">
        <v>0</v>
      </c>
      <c r="H28" s="124"/>
      <c r="I28" s="124">
        <v>0</v>
      </c>
      <c r="J28" s="124">
        <v>0</v>
      </c>
      <c r="K28" s="124">
        <v>0</v>
      </c>
      <c r="L28" s="124">
        <v>0</v>
      </c>
      <c r="M28" s="124">
        <v>0</v>
      </c>
    </row>
    <row r="29" spans="3:13" x14ac:dyDescent="0.25">
      <c r="C29" s="7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3:13" x14ac:dyDescent="0.25">
      <c r="C30" s="17" t="s">
        <v>217</v>
      </c>
      <c r="D30" s="124"/>
      <c r="E30" s="124"/>
      <c r="F30" s="124"/>
      <c r="G30" s="124">
        <f t="shared" ref="G30:M30" si="2">+G17+G24</f>
        <v>0</v>
      </c>
      <c r="H30" s="124"/>
      <c r="I30" s="124">
        <f t="shared" si="2"/>
        <v>0</v>
      </c>
      <c r="J30" s="124">
        <f t="shared" si="2"/>
        <v>0</v>
      </c>
      <c r="K30" s="124">
        <f t="shared" si="2"/>
        <v>0</v>
      </c>
      <c r="L30" s="124">
        <f t="shared" si="2"/>
        <v>0</v>
      </c>
      <c r="M30" s="124">
        <f t="shared" si="2"/>
        <v>0</v>
      </c>
    </row>
    <row r="31" spans="3:13" x14ac:dyDescent="0.25">
      <c r="C31" s="17" t="s">
        <v>218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46"/>
  <sheetViews>
    <sheetView topLeftCell="A4" workbookViewId="0">
      <selection activeCell="D36" sqref="D36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" bestFit="1" customWidth="1"/>
    <col min="6" max="6" width="14.7109375" bestFit="1" customWidth="1"/>
    <col min="7" max="7" width="15.140625" customWidth="1"/>
    <col min="8" max="8" width="14" customWidth="1"/>
    <col min="9" max="9" width="13.4257812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91" t="s">
        <v>648</v>
      </c>
      <c r="D4" s="291"/>
      <c r="E4" s="291"/>
      <c r="F4" s="291"/>
      <c r="G4" s="291"/>
    </row>
    <row r="5" spans="3:7" x14ac:dyDescent="0.25">
      <c r="C5" s="295" t="s">
        <v>645</v>
      </c>
      <c r="D5" s="296"/>
      <c r="E5" s="296"/>
      <c r="F5" s="296"/>
      <c r="G5" s="297"/>
    </row>
    <row r="6" spans="3:7" x14ac:dyDescent="0.25">
      <c r="C6" s="298" t="s">
        <v>219</v>
      </c>
      <c r="D6" s="271"/>
      <c r="E6" s="271"/>
      <c r="F6" s="271"/>
      <c r="G6" s="299"/>
    </row>
    <row r="7" spans="3:7" x14ac:dyDescent="0.25">
      <c r="C7" s="300" t="s">
        <v>674</v>
      </c>
      <c r="D7" s="271"/>
      <c r="E7" s="271"/>
      <c r="F7" s="271"/>
      <c r="G7" s="299"/>
    </row>
    <row r="8" spans="3:7" x14ac:dyDescent="0.25">
      <c r="C8" s="301" t="s">
        <v>1</v>
      </c>
      <c r="D8" s="302"/>
      <c r="E8" s="302"/>
      <c r="F8" s="302"/>
      <c r="G8" s="303"/>
    </row>
    <row r="9" spans="3:7" x14ac:dyDescent="0.25">
      <c r="C9" s="215"/>
      <c r="D9" s="215"/>
      <c r="E9" s="215"/>
      <c r="F9" s="215"/>
      <c r="G9" s="215"/>
    </row>
    <row r="10" spans="3:7" x14ac:dyDescent="0.25">
      <c r="C10" s="285" t="s">
        <v>2</v>
      </c>
      <c r="D10" s="285"/>
      <c r="E10" s="212" t="s">
        <v>220</v>
      </c>
      <c r="F10" s="271" t="s">
        <v>222</v>
      </c>
      <c r="G10" s="212" t="s">
        <v>223</v>
      </c>
    </row>
    <row r="11" spans="3:7" x14ac:dyDescent="0.25">
      <c r="C11" s="288"/>
      <c r="D11" s="288"/>
      <c r="E11" s="216" t="s">
        <v>221</v>
      </c>
      <c r="F11" s="280"/>
      <c r="G11" s="216" t="s">
        <v>224</v>
      </c>
    </row>
    <row r="12" spans="3:7" x14ac:dyDescent="0.25">
      <c r="C12" s="207"/>
      <c r="D12" s="23"/>
      <c r="E12" s="24"/>
      <c r="F12" s="24"/>
      <c r="G12" s="24"/>
    </row>
    <row r="13" spans="3:7" x14ac:dyDescent="0.25">
      <c r="C13" s="19"/>
      <c r="D13" s="20" t="s">
        <v>225</v>
      </c>
      <c r="E13" s="128">
        <f>+E14+E15+E16</f>
        <v>349525654.5</v>
      </c>
      <c r="F13" s="128">
        <f t="shared" ref="F13:G13" si="0">+F14+F15+F16</f>
        <v>197331238.56</v>
      </c>
      <c r="G13" s="128">
        <f t="shared" si="0"/>
        <v>197331238.56</v>
      </c>
    </row>
    <row r="14" spans="3:7" x14ac:dyDescent="0.25">
      <c r="C14" s="19"/>
      <c r="D14" s="22" t="s">
        <v>226</v>
      </c>
      <c r="E14" s="128">
        <v>349525654.5</v>
      </c>
      <c r="F14" s="128">
        <v>197331238.56</v>
      </c>
      <c r="G14" s="227">
        <v>197331238.56</v>
      </c>
    </row>
    <row r="15" spans="3:7" x14ac:dyDescent="0.25">
      <c r="C15" s="19"/>
      <c r="D15" s="22" t="s">
        <v>227</v>
      </c>
      <c r="E15" s="128">
        <v>0</v>
      </c>
      <c r="F15" s="128">
        <v>0</v>
      </c>
      <c r="G15" s="128">
        <v>0</v>
      </c>
    </row>
    <row r="16" spans="3:7" x14ac:dyDescent="0.25">
      <c r="C16" s="19"/>
      <c r="D16" s="22" t="s">
        <v>228</v>
      </c>
      <c r="E16" s="128">
        <v>0</v>
      </c>
      <c r="F16" s="128">
        <v>0</v>
      </c>
      <c r="G16" s="128">
        <v>0</v>
      </c>
    </row>
    <row r="17" spans="3:7" x14ac:dyDescent="0.25">
      <c r="C17" s="19"/>
      <c r="D17" s="23"/>
      <c r="E17" s="128"/>
      <c r="F17" s="128"/>
      <c r="G17" s="128"/>
    </row>
    <row r="18" spans="3:7" x14ac:dyDescent="0.25">
      <c r="C18" s="19"/>
      <c r="D18" s="20" t="s">
        <v>229</v>
      </c>
      <c r="E18" s="128">
        <f>+E19+E20</f>
        <v>356453890.38999999</v>
      </c>
      <c r="F18" s="128">
        <f t="shared" ref="F18:G18" si="1">+F19+F20</f>
        <v>131237950.29000001</v>
      </c>
      <c r="G18" s="128">
        <f t="shared" si="1"/>
        <v>128469773.7</v>
      </c>
    </row>
    <row r="19" spans="3:7" x14ac:dyDescent="0.25">
      <c r="C19" s="19"/>
      <c r="D19" s="22" t="s">
        <v>230</v>
      </c>
      <c r="E19" s="128">
        <v>356453890.38999999</v>
      </c>
      <c r="F19" s="128">
        <v>131237950.29000001</v>
      </c>
      <c r="G19" s="128">
        <v>128469773.7</v>
      </c>
    </row>
    <row r="20" spans="3:7" x14ac:dyDescent="0.25">
      <c r="C20" s="19"/>
      <c r="D20" s="22" t="s">
        <v>231</v>
      </c>
      <c r="E20" s="128">
        <v>0</v>
      </c>
      <c r="F20" s="128">
        <v>0</v>
      </c>
      <c r="G20" s="128">
        <v>0</v>
      </c>
    </row>
    <row r="21" spans="3:7" x14ac:dyDescent="0.25">
      <c r="C21" s="19"/>
      <c r="D21" s="23"/>
      <c r="E21" s="128"/>
      <c r="F21" s="128"/>
      <c r="G21" s="128"/>
    </row>
    <row r="22" spans="3:7" x14ac:dyDescent="0.25">
      <c r="C22" s="19"/>
      <c r="D22" s="20" t="s">
        <v>232</v>
      </c>
      <c r="E22" s="234">
        <f>+E23</f>
        <v>0</v>
      </c>
      <c r="F22" s="128">
        <f>+F23</f>
        <v>6267147.6399999997</v>
      </c>
      <c r="G22" s="128">
        <f>+G23</f>
        <v>6267147.6399999997</v>
      </c>
    </row>
    <row r="23" spans="3:7" x14ac:dyDescent="0.25">
      <c r="C23" s="19"/>
      <c r="D23" s="22" t="s">
        <v>233</v>
      </c>
      <c r="E23" s="196">
        <v>0</v>
      </c>
      <c r="F23" s="196">
        <v>6267147.6399999997</v>
      </c>
      <c r="G23" s="196">
        <v>6267147.6399999997</v>
      </c>
    </row>
    <row r="24" spans="3:7" x14ac:dyDescent="0.25">
      <c r="C24" s="283"/>
      <c r="D24" s="22" t="s">
        <v>234</v>
      </c>
      <c r="E24" s="293">
        <v>0</v>
      </c>
      <c r="F24" s="294">
        <v>0</v>
      </c>
      <c r="G24" s="294">
        <v>0</v>
      </c>
    </row>
    <row r="25" spans="3:7" x14ac:dyDescent="0.25">
      <c r="C25" s="283"/>
      <c r="D25" s="22" t="s">
        <v>235</v>
      </c>
      <c r="E25" s="293"/>
      <c r="F25" s="294"/>
      <c r="G25" s="294"/>
    </row>
    <row r="26" spans="3:7" x14ac:dyDescent="0.25">
      <c r="C26" s="19"/>
      <c r="D26" s="23"/>
      <c r="E26" s="128"/>
      <c r="F26" s="128"/>
      <c r="G26" s="128"/>
    </row>
    <row r="27" spans="3:7" x14ac:dyDescent="0.25">
      <c r="C27" s="283"/>
      <c r="D27" s="20" t="s">
        <v>646</v>
      </c>
      <c r="E27" s="241">
        <v>0</v>
      </c>
      <c r="F27" s="241">
        <f t="shared" ref="F27:G27" si="2">F13-F18+F22</f>
        <v>72360435.909999996</v>
      </c>
      <c r="G27" s="241">
        <f t="shared" si="2"/>
        <v>75128612.5</v>
      </c>
    </row>
    <row r="28" spans="3:7" x14ac:dyDescent="0.25">
      <c r="C28" s="283"/>
      <c r="D28" s="20" t="s">
        <v>236</v>
      </c>
      <c r="E28" s="128">
        <v>0</v>
      </c>
      <c r="F28" s="128">
        <f>+F27-F16</f>
        <v>72360435.909999996</v>
      </c>
      <c r="G28" s="128">
        <f t="shared" ref="G28" si="3">+G27-G16</f>
        <v>75128612.5</v>
      </c>
    </row>
    <row r="29" spans="3:7" x14ac:dyDescent="0.25">
      <c r="C29" s="283"/>
      <c r="D29" s="23"/>
      <c r="E29" s="128"/>
      <c r="F29" s="128"/>
      <c r="G29" s="128"/>
    </row>
    <row r="30" spans="3:7" x14ac:dyDescent="0.25">
      <c r="C30" s="283"/>
      <c r="D30" s="20" t="s">
        <v>237</v>
      </c>
      <c r="E30" s="128"/>
      <c r="F30" s="128"/>
      <c r="G30" s="128"/>
    </row>
    <row r="31" spans="3:7" x14ac:dyDescent="0.25">
      <c r="C31" s="283"/>
      <c r="D31" s="20" t="s">
        <v>238</v>
      </c>
      <c r="E31" s="128">
        <v>-6928235.8899999997</v>
      </c>
      <c r="F31" s="241">
        <f t="shared" ref="F31:G31" si="4">F28-F22</f>
        <v>66093288.269999996</v>
      </c>
      <c r="G31" s="241">
        <f t="shared" si="4"/>
        <v>68861464.859999999</v>
      </c>
    </row>
    <row r="32" spans="3:7" x14ac:dyDescent="0.25">
      <c r="C32" s="25"/>
      <c r="D32" s="26"/>
      <c r="E32" s="130"/>
      <c r="F32" s="130"/>
      <c r="G32" s="130"/>
    </row>
    <row r="33" spans="3:7" x14ac:dyDescent="0.25">
      <c r="C33" s="292"/>
      <c r="D33" s="292"/>
      <c r="E33" s="292"/>
      <c r="F33" s="292"/>
      <c r="G33" s="292"/>
    </row>
    <row r="34" spans="3:7" x14ac:dyDescent="0.25">
      <c r="C34" s="288" t="s">
        <v>239</v>
      </c>
      <c r="D34" s="288"/>
      <c r="E34" s="216" t="s">
        <v>240</v>
      </c>
      <c r="F34" s="216" t="s">
        <v>222</v>
      </c>
      <c r="G34" s="216" t="s">
        <v>224</v>
      </c>
    </row>
    <row r="35" spans="3:7" x14ac:dyDescent="0.25">
      <c r="C35" s="207"/>
      <c r="D35" s="23"/>
      <c r="E35" s="24"/>
      <c r="F35" s="24"/>
      <c r="G35" s="27"/>
    </row>
    <row r="36" spans="3:7" x14ac:dyDescent="0.25">
      <c r="C36" s="283"/>
      <c r="D36" s="20" t="s">
        <v>241</v>
      </c>
      <c r="E36" s="128">
        <f>+E37+E38</f>
        <v>0</v>
      </c>
      <c r="F36" s="128">
        <f t="shared" ref="F36:G36" si="5">+F37+F38</f>
        <v>0</v>
      </c>
      <c r="G36" s="128">
        <f t="shared" si="5"/>
        <v>0</v>
      </c>
    </row>
    <row r="37" spans="3:7" x14ac:dyDescent="0.25">
      <c r="C37" s="283"/>
      <c r="D37" s="22" t="s">
        <v>242</v>
      </c>
      <c r="E37" s="128">
        <v>0</v>
      </c>
      <c r="F37" s="128">
        <v>0</v>
      </c>
      <c r="G37" s="131">
        <v>0</v>
      </c>
    </row>
    <row r="38" spans="3:7" x14ac:dyDescent="0.25">
      <c r="C38" s="283"/>
      <c r="D38" s="22" t="s">
        <v>243</v>
      </c>
      <c r="E38" s="128">
        <v>0</v>
      </c>
      <c r="F38" s="128">
        <v>0</v>
      </c>
      <c r="G38" s="131">
        <v>0</v>
      </c>
    </row>
    <row r="39" spans="3:7" x14ac:dyDescent="0.25">
      <c r="C39" s="19"/>
      <c r="D39" s="23"/>
      <c r="E39" s="21"/>
      <c r="F39" s="21"/>
      <c r="G39" s="27"/>
    </row>
    <row r="40" spans="3:7" x14ac:dyDescent="0.25">
      <c r="C40" s="19"/>
      <c r="D40" s="20" t="s">
        <v>244</v>
      </c>
      <c r="E40" s="128">
        <f>+E31+E36</f>
        <v>-6928235.8899999997</v>
      </c>
      <c r="F40" s="129">
        <f t="shared" ref="F40:G40" si="6">+F31+F36</f>
        <v>66093288.269999996</v>
      </c>
      <c r="G40" s="129">
        <f t="shared" si="6"/>
        <v>68861464.859999999</v>
      </c>
    </row>
    <row r="41" spans="3:7" x14ac:dyDescent="0.25">
      <c r="C41" s="25"/>
      <c r="D41" s="26"/>
      <c r="E41" s="114"/>
      <c r="F41" s="114"/>
      <c r="G41" s="114"/>
    </row>
    <row r="43" spans="3:7" x14ac:dyDescent="0.25">
      <c r="C43" s="285" t="s">
        <v>239</v>
      </c>
      <c r="D43" s="285"/>
      <c r="E43" s="212" t="s">
        <v>220</v>
      </c>
      <c r="F43" s="271" t="s">
        <v>222</v>
      </c>
      <c r="G43" s="212" t="s">
        <v>223</v>
      </c>
    </row>
    <row r="44" spans="3:7" x14ac:dyDescent="0.25">
      <c r="C44" s="288"/>
      <c r="D44" s="288"/>
      <c r="E44" s="216" t="s">
        <v>240</v>
      </c>
      <c r="F44" s="280"/>
      <c r="G44" s="216" t="s">
        <v>224</v>
      </c>
    </row>
    <row r="45" spans="3:7" x14ac:dyDescent="0.25">
      <c r="C45" s="207"/>
      <c r="D45" s="23"/>
      <c r="E45" s="208"/>
      <c r="F45" s="208"/>
      <c r="G45" s="208"/>
    </row>
    <row r="46" spans="3:7" x14ac:dyDescent="0.25">
      <c r="C46" s="155"/>
      <c r="D46" s="160" t="s">
        <v>245</v>
      </c>
      <c r="E46" s="156">
        <f>+E47+E48</f>
        <v>0</v>
      </c>
      <c r="F46" s="156">
        <f t="shared" ref="F46:G46" si="7">+F47+F48</f>
        <v>0</v>
      </c>
      <c r="G46" s="156">
        <f t="shared" si="7"/>
        <v>0</v>
      </c>
    </row>
    <row r="47" spans="3:7" x14ac:dyDescent="0.25">
      <c r="C47" s="283"/>
      <c r="D47" s="22" t="s">
        <v>246</v>
      </c>
      <c r="E47" s="156">
        <v>0</v>
      </c>
      <c r="F47" s="156">
        <v>0</v>
      </c>
      <c r="G47" s="156">
        <v>0</v>
      </c>
    </row>
    <row r="48" spans="3:7" x14ac:dyDescent="0.25">
      <c r="C48" s="283"/>
      <c r="D48" s="22" t="s">
        <v>247</v>
      </c>
      <c r="E48" s="156">
        <v>0</v>
      </c>
      <c r="F48" s="156">
        <v>0</v>
      </c>
      <c r="G48" s="156">
        <v>0</v>
      </c>
    </row>
    <row r="49" spans="1:7" x14ac:dyDescent="0.25">
      <c r="C49" s="283"/>
      <c r="D49" s="22" t="s">
        <v>248</v>
      </c>
      <c r="E49" s="156"/>
      <c r="F49" s="156"/>
      <c r="G49" s="156"/>
    </row>
    <row r="50" spans="1:7" x14ac:dyDescent="0.25">
      <c r="C50" s="283"/>
      <c r="D50" s="160" t="s">
        <v>249</v>
      </c>
      <c r="E50" s="156">
        <f>+E51+E52</f>
        <v>0</v>
      </c>
      <c r="F50" s="156">
        <f t="shared" ref="F50:G50" si="8">+F51+F52</f>
        <v>0</v>
      </c>
      <c r="G50" s="156">
        <f t="shared" si="8"/>
        <v>0</v>
      </c>
    </row>
    <row r="51" spans="1:7" x14ac:dyDescent="0.25">
      <c r="C51" s="283"/>
      <c r="D51" s="22" t="s">
        <v>250</v>
      </c>
      <c r="E51" s="156">
        <v>0</v>
      </c>
      <c r="F51" s="156">
        <v>0</v>
      </c>
      <c r="G51" s="156">
        <v>0</v>
      </c>
    </row>
    <row r="52" spans="1:7" x14ac:dyDescent="0.25">
      <c r="C52" s="283"/>
      <c r="D52" s="22" t="s">
        <v>251</v>
      </c>
      <c r="E52" s="156">
        <v>0</v>
      </c>
      <c r="F52" s="156">
        <v>0</v>
      </c>
      <c r="G52" s="156">
        <v>0</v>
      </c>
    </row>
    <row r="53" spans="1:7" x14ac:dyDescent="0.25">
      <c r="C53" s="155"/>
      <c r="D53" s="23"/>
      <c r="E53" s="156"/>
      <c r="F53" s="156"/>
      <c r="G53" s="156"/>
    </row>
    <row r="54" spans="1:7" x14ac:dyDescent="0.25">
      <c r="C54" s="283"/>
      <c r="D54" s="289" t="s">
        <v>252</v>
      </c>
      <c r="E54" s="156">
        <f>+E46-E50</f>
        <v>0</v>
      </c>
      <c r="F54" s="156">
        <f t="shared" ref="F54:G54" si="9">+F46-F50</f>
        <v>0</v>
      </c>
      <c r="G54" s="156">
        <f t="shared" si="9"/>
        <v>0</v>
      </c>
    </row>
    <row r="55" spans="1:7" x14ac:dyDescent="0.25">
      <c r="C55" s="284"/>
      <c r="D55" s="290"/>
      <c r="E55" s="29"/>
      <c r="F55" s="29"/>
      <c r="G55" s="29"/>
    </row>
    <row r="57" spans="1:7" x14ac:dyDescent="0.25">
      <c r="C57" s="285" t="s">
        <v>239</v>
      </c>
      <c r="D57" s="285"/>
      <c r="E57" s="212" t="s">
        <v>220</v>
      </c>
      <c r="F57" s="271" t="s">
        <v>222</v>
      </c>
      <c r="G57" s="212" t="s">
        <v>223</v>
      </c>
    </row>
    <row r="58" spans="1:7" x14ac:dyDescent="0.25">
      <c r="C58" s="288"/>
      <c r="D58" s="288"/>
      <c r="E58" s="216" t="s">
        <v>240</v>
      </c>
      <c r="F58" s="280"/>
      <c r="G58" s="216" t="s">
        <v>224</v>
      </c>
    </row>
    <row r="59" spans="1:7" x14ac:dyDescent="0.25">
      <c r="C59" s="283"/>
      <c r="D59" s="286"/>
      <c r="E59" s="24"/>
      <c r="F59" s="24"/>
      <c r="G59" s="24"/>
    </row>
    <row r="60" spans="1:7" x14ac:dyDescent="0.25">
      <c r="A60">
        <v>1</v>
      </c>
      <c r="C60" s="283"/>
      <c r="D60" s="287" t="s">
        <v>226</v>
      </c>
      <c r="E60" s="24"/>
      <c r="F60" s="24"/>
      <c r="G60" s="24"/>
    </row>
    <row r="61" spans="1:7" x14ac:dyDescent="0.25">
      <c r="C61" s="283"/>
      <c r="D61" s="287"/>
      <c r="E61" s="156">
        <f>+E13</f>
        <v>349525654.5</v>
      </c>
      <c r="F61" s="241">
        <f t="shared" ref="F61:G61" si="10">+F13</f>
        <v>197331238.56</v>
      </c>
      <c r="G61" s="241">
        <f t="shared" si="10"/>
        <v>197331238.56</v>
      </c>
    </row>
    <row r="62" spans="1:7" x14ac:dyDescent="0.25">
      <c r="C62" s="283"/>
      <c r="D62" s="152" t="s">
        <v>253</v>
      </c>
      <c r="E62" s="156">
        <f>+E63+E64</f>
        <v>0</v>
      </c>
      <c r="F62" s="241">
        <f t="shared" ref="F62:G62" si="11">+F63+F64</f>
        <v>0</v>
      </c>
      <c r="G62" s="241">
        <f t="shared" si="11"/>
        <v>0</v>
      </c>
    </row>
    <row r="63" spans="1:7" x14ac:dyDescent="0.25">
      <c r="C63" s="283"/>
      <c r="D63" s="22" t="s">
        <v>254</v>
      </c>
      <c r="E63" s="156">
        <f>E47</f>
        <v>0</v>
      </c>
      <c r="F63" s="241">
        <f t="shared" ref="F63:G63" si="12">F47</f>
        <v>0</v>
      </c>
      <c r="G63" s="241">
        <f t="shared" si="12"/>
        <v>0</v>
      </c>
    </row>
    <row r="64" spans="1:7" x14ac:dyDescent="0.25">
      <c r="C64" s="283"/>
      <c r="D64" s="22" t="s">
        <v>250</v>
      </c>
      <c r="E64" s="156">
        <f>E51</f>
        <v>0</v>
      </c>
      <c r="F64" s="241">
        <f t="shared" ref="F64:G64" si="13">F51</f>
        <v>0</v>
      </c>
      <c r="G64" s="241">
        <f t="shared" si="13"/>
        <v>0</v>
      </c>
    </row>
    <row r="65" spans="3:9" x14ac:dyDescent="0.25">
      <c r="C65" s="283"/>
      <c r="D65" s="30"/>
      <c r="E65" s="156"/>
      <c r="F65" s="156"/>
      <c r="G65" s="156"/>
    </row>
    <row r="66" spans="3:9" x14ac:dyDescent="0.25">
      <c r="C66" s="155"/>
      <c r="D66" s="158" t="s">
        <v>230</v>
      </c>
      <c r="E66" s="156">
        <f>+'FORMATO 6A'!E11</f>
        <v>356453890.39000005</v>
      </c>
      <c r="F66" s="156">
        <v>131237950.29000001</v>
      </c>
      <c r="G66" s="156">
        <v>128469773.7</v>
      </c>
    </row>
    <row r="67" spans="3:9" x14ac:dyDescent="0.25">
      <c r="C67" s="155"/>
      <c r="D67" s="30"/>
      <c r="E67" s="156"/>
      <c r="F67" s="156"/>
      <c r="G67" s="156"/>
    </row>
    <row r="68" spans="3:9" x14ac:dyDescent="0.25">
      <c r="C68" s="155"/>
      <c r="D68" s="158" t="s">
        <v>233</v>
      </c>
      <c r="E68" s="132"/>
      <c r="F68" s="156">
        <f>+F23</f>
        <v>6267147.6399999997</v>
      </c>
      <c r="G68" s="156">
        <f>+G23</f>
        <v>6267147.6399999997</v>
      </c>
    </row>
    <row r="69" spans="3:9" x14ac:dyDescent="0.25">
      <c r="C69" s="155"/>
      <c r="D69" s="30"/>
      <c r="E69" s="156"/>
      <c r="F69" s="156"/>
      <c r="G69" s="156"/>
    </row>
    <row r="70" spans="3:9" x14ac:dyDescent="0.25">
      <c r="C70" s="283"/>
      <c r="D70" s="31" t="s">
        <v>255</v>
      </c>
      <c r="E70" s="156">
        <v>0</v>
      </c>
      <c r="F70" s="241">
        <f t="shared" ref="F70:G70" si="14">F61+F62-F66+F68</f>
        <v>72360435.909999996</v>
      </c>
      <c r="G70" s="241">
        <f t="shared" si="14"/>
        <v>75128612.5</v>
      </c>
    </row>
    <row r="71" spans="3:9" x14ac:dyDescent="0.25">
      <c r="C71" s="283"/>
      <c r="D71" s="31" t="s">
        <v>256</v>
      </c>
      <c r="E71" s="156">
        <f>E70-E62</f>
        <v>0</v>
      </c>
      <c r="F71" s="241">
        <f t="shared" ref="F71:G71" si="15">F70-F62</f>
        <v>72360435.909999996</v>
      </c>
      <c r="G71" s="241">
        <f t="shared" si="15"/>
        <v>75128612.5</v>
      </c>
      <c r="I71" s="121"/>
    </row>
    <row r="72" spans="3:9" x14ac:dyDescent="0.25">
      <c r="C72" s="283"/>
      <c r="D72" s="31" t="s">
        <v>257</v>
      </c>
      <c r="E72" s="156"/>
      <c r="F72" s="156"/>
      <c r="G72" s="156"/>
    </row>
    <row r="73" spans="3:9" x14ac:dyDescent="0.25">
      <c r="C73" s="284"/>
      <c r="D73" s="32"/>
      <c r="E73" s="191"/>
      <c r="F73" s="191"/>
      <c r="G73" s="191"/>
    </row>
    <row r="74" spans="3:9" x14ac:dyDescent="0.25">
      <c r="C74" s="6"/>
      <c r="D74" s="1"/>
      <c r="E74" s="1"/>
      <c r="F74" s="1"/>
      <c r="G74" s="1"/>
    </row>
    <row r="75" spans="3:9" x14ac:dyDescent="0.25">
      <c r="C75" s="285" t="s">
        <v>239</v>
      </c>
      <c r="D75" s="285"/>
      <c r="E75" s="212" t="s">
        <v>220</v>
      </c>
      <c r="F75" s="271" t="s">
        <v>222</v>
      </c>
      <c r="G75" s="212" t="s">
        <v>223</v>
      </c>
    </row>
    <row r="76" spans="3:9" x14ac:dyDescent="0.25">
      <c r="C76" s="285"/>
      <c r="D76" s="285"/>
      <c r="E76" s="212" t="s">
        <v>240</v>
      </c>
      <c r="F76" s="271"/>
      <c r="G76" s="212" t="s">
        <v>224</v>
      </c>
    </row>
    <row r="77" spans="3:9" x14ac:dyDescent="0.25">
      <c r="C77" s="283"/>
      <c r="D77" s="286"/>
      <c r="E77" s="27"/>
      <c r="F77" s="217"/>
      <c r="G77" s="217"/>
    </row>
    <row r="78" spans="3:9" x14ac:dyDescent="0.25">
      <c r="C78" s="283"/>
      <c r="D78" s="287" t="s">
        <v>227</v>
      </c>
      <c r="E78" s="159">
        <v>0</v>
      </c>
      <c r="F78" s="159">
        <v>0</v>
      </c>
      <c r="G78" s="159">
        <v>0</v>
      </c>
    </row>
    <row r="79" spans="3:9" x14ac:dyDescent="0.25">
      <c r="C79" s="283"/>
      <c r="D79" s="287"/>
      <c r="E79" s="159"/>
      <c r="F79" s="159"/>
      <c r="G79" s="159"/>
    </row>
    <row r="80" spans="3:9" x14ac:dyDescent="0.25">
      <c r="C80" s="283"/>
      <c r="D80" s="158" t="s">
        <v>258</v>
      </c>
      <c r="E80" s="159">
        <f>+E83-E84</f>
        <v>0</v>
      </c>
      <c r="F80" s="159">
        <f t="shared" ref="F80:G80" si="16">+F83-F84</f>
        <v>0</v>
      </c>
      <c r="G80" s="159">
        <f t="shared" si="16"/>
        <v>0</v>
      </c>
    </row>
    <row r="81" spans="3:7" x14ac:dyDescent="0.25">
      <c r="C81" s="283"/>
      <c r="D81" s="158" t="s">
        <v>647</v>
      </c>
      <c r="E81" s="159"/>
      <c r="F81" s="157"/>
      <c r="G81" s="157"/>
    </row>
    <row r="82" spans="3:7" x14ac:dyDescent="0.25">
      <c r="C82" s="283"/>
      <c r="D82" s="22" t="s">
        <v>259</v>
      </c>
      <c r="E82" s="159"/>
      <c r="F82" s="157"/>
      <c r="G82" s="157"/>
    </row>
    <row r="83" spans="3:7" x14ac:dyDescent="0.25">
      <c r="C83" s="283"/>
      <c r="D83" s="22" t="s">
        <v>248</v>
      </c>
      <c r="E83" s="159">
        <v>0</v>
      </c>
      <c r="F83" s="157">
        <v>0</v>
      </c>
      <c r="G83" s="157">
        <v>0</v>
      </c>
    </row>
    <row r="84" spans="3:7" x14ac:dyDescent="0.25">
      <c r="C84" s="283"/>
      <c r="D84" s="22" t="s">
        <v>251</v>
      </c>
      <c r="E84" s="159">
        <v>0</v>
      </c>
      <c r="F84" s="157">
        <v>0</v>
      </c>
      <c r="G84" s="157">
        <v>0</v>
      </c>
    </row>
    <row r="85" spans="3:7" x14ac:dyDescent="0.25">
      <c r="C85" s="283"/>
      <c r="D85" s="30"/>
      <c r="E85" s="159"/>
      <c r="F85" s="157"/>
      <c r="G85" s="157"/>
    </row>
    <row r="86" spans="3:7" x14ac:dyDescent="0.25">
      <c r="C86" s="155"/>
      <c r="D86" s="158" t="s">
        <v>231</v>
      </c>
      <c r="E86" s="159">
        <v>0</v>
      </c>
      <c r="F86" s="157">
        <v>0</v>
      </c>
      <c r="G86" s="157">
        <v>0</v>
      </c>
    </row>
    <row r="87" spans="3:7" x14ac:dyDescent="0.25">
      <c r="C87" s="155"/>
      <c r="D87" s="30"/>
      <c r="E87" s="159"/>
      <c r="F87" s="157"/>
      <c r="G87" s="157"/>
    </row>
    <row r="88" spans="3:7" x14ac:dyDescent="0.25">
      <c r="C88" s="155"/>
      <c r="D88" s="158" t="s">
        <v>260</v>
      </c>
      <c r="E88" s="133">
        <v>0</v>
      </c>
      <c r="F88" s="157">
        <v>0</v>
      </c>
      <c r="G88" s="157">
        <v>0</v>
      </c>
    </row>
    <row r="89" spans="3:7" x14ac:dyDescent="0.25">
      <c r="C89" s="155"/>
      <c r="D89" s="30"/>
      <c r="E89" s="159"/>
      <c r="F89" s="157"/>
      <c r="G89" s="157"/>
    </row>
    <row r="90" spans="3:7" x14ac:dyDescent="0.25">
      <c r="C90" s="283"/>
      <c r="D90" s="31" t="s">
        <v>261</v>
      </c>
      <c r="E90" s="134">
        <f>+E78+E80+E86+E88</f>
        <v>0</v>
      </c>
      <c r="F90" s="134">
        <f t="shared" ref="F90:G90" si="17">+F78+F80+F86+F88</f>
        <v>0</v>
      </c>
      <c r="G90" s="134">
        <f t="shared" si="17"/>
        <v>0</v>
      </c>
    </row>
    <row r="91" spans="3:7" x14ac:dyDescent="0.25">
      <c r="C91" s="283"/>
      <c r="D91" s="31" t="s">
        <v>262</v>
      </c>
      <c r="E91" s="159"/>
      <c r="F91" s="159"/>
      <c r="G91" s="159"/>
    </row>
    <row r="92" spans="3:7" x14ac:dyDescent="0.25">
      <c r="C92" s="283"/>
      <c r="D92" s="31" t="s">
        <v>263</v>
      </c>
      <c r="E92" s="159">
        <f>+E80</f>
        <v>0</v>
      </c>
      <c r="F92" s="159">
        <f t="shared" ref="F92:G92" si="18">+F80</f>
        <v>0</v>
      </c>
      <c r="G92" s="159">
        <f t="shared" si="18"/>
        <v>0</v>
      </c>
    </row>
    <row r="93" spans="3:7" x14ac:dyDescent="0.25">
      <c r="C93" s="284"/>
      <c r="D93" s="32"/>
      <c r="E93" s="28"/>
      <c r="F93" s="35"/>
      <c r="G93" s="35"/>
    </row>
    <row r="98" spans="8:13" x14ac:dyDescent="0.25">
      <c r="H98" s="202"/>
      <c r="I98" s="202"/>
      <c r="J98" s="202"/>
      <c r="K98" s="202"/>
      <c r="L98" s="202"/>
      <c r="M98" s="202"/>
    </row>
    <row r="99" spans="8:13" x14ac:dyDescent="0.25">
      <c r="H99" s="202"/>
      <c r="I99" s="202"/>
      <c r="J99" s="202"/>
      <c r="K99" s="202"/>
      <c r="L99" s="202"/>
      <c r="M99" s="202"/>
    </row>
    <row r="100" spans="8:13" x14ac:dyDescent="0.25">
      <c r="H100" s="202"/>
      <c r="I100" s="202"/>
      <c r="J100" s="202"/>
      <c r="K100" s="202"/>
      <c r="L100" s="202"/>
      <c r="M100" s="202"/>
    </row>
    <row r="101" spans="8:13" x14ac:dyDescent="0.25">
      <c r="H101" s="202"/>
      <c r="I101" s="202"/>
      <c r="J101" s="202"/>
      <c r="K101" s="202"/>
      <c r="L101" s="202"/>
      <c r="M101" s="202"/>
    </row>
    <row r="102" spans="8:13" x14ac:dyDescent="0.25">
      <c r="H102" s="202"/>
      <c r="I102" s="202"/>
      <c r="J102" s="202"/>
      <c r="K102" s="202"/>
      <c r="L102" s="202"/>
      <c r="M102" s="202"/>
    </row>
    <row r="103" spans="8:13" x14ac:dyDescent="0.25">
      <c r="H103" s="202"/>
      <c r="I103" s="202"/>
      <c r="J103" s="202"/>
      <c r="K103" s="202"/>
      <c r="L103" s="202"/>
      <c r="M103" s="202"/>
    </row>
    <row r="104" spans="8:13" x14ac:dyDescent="0.25">
      <c r="H104" s="202"/>
      <c r="I104" s="202"/>
      <c r="J104" s="202"/>
      <c r="K104" s="202"/>
      <c r="L104" s="202"/>
      <c r="M104" s="202"/>
    </row>
    <row r="105" spans="8:13" x14ac:dyDescent="0.25">
      <c r="H105" s="202"/>
      <c r="I105" s="202"/>
      <c r="J105" s="202"/>
      <c r="K105" s="202"/>
      <c r="L105" s="202"/>
      <c r="M105" s="202"/>
    </row>
    <row r="106" spans="8:13" x14ac:dyDescent="0.25">
      <c r="H106" s="202"/>
      <c r="I106" s="202"/>
      <c r="J106" s="202"/>
      <c r="K106" s="202"/>
      <c r="L106" s="202"/>
      <c r="M106" s="202"/>
    </row>
    <row r="107" spans="8:13" x14ac:dyDescent="0.25">
      <c r="H107" s="202"/>
      <c r="I107" s="202"/>
      <c r="J107" s="202"/>
      <c r="K107" s="202"/>
      <c r="L107" s="202"/>
      <c r="M107" s="202"/>
    </row>
    <row r="108" spans="8:13" x14ac:dyDescent="0.25">
      <c r="H108" s="202"/>
      <c r="I108" s="202"/>
      <c r="J108" s="202"/>
      <c r="K108" s="202"/>
      <c r="L108" s="202"/>
      <c r="M108" s="202"/>
    </row>
    <row r="109" spans="8:13" x14ac:dyDescent="0.25">
      <c r="H109" s="202"/>
      <c r="I109" s="202"/>
      <c r="J109" s="202"/>
      <c r="K109" s="202"/>
      <c r="L109" s="202"/>
      <c r="M109" s="202"/>
    </row>
    <row r="110" spans="8:13" x14ac:dyDescent="0.25">
      <c r="H110" s="202"/>
      <c r="I110" s="202"/>
      <c r="J110" s="202"/>
      <c r="K110" s="202"/>
      <c r="L110" s="202"/>
      <c r="M110" s="202"/>
    </row>
    <row r="111" spans="8:13" x14ac:dyDescent="0.25">
      <c r="H111" s="202"/>
      <c r="I111" s="202"/>
      <c r="J111" s="202"/>
      <c r="K111" s="202"/>
      <c r="L111" s="202"/>
      <c r="M111" s="202"/>
    </row>
    <row r="112" spans="8:13" x14ac:dyDescent="0.25">
      <c r="H112" s="202"/>
      <c r="I112" s="202"/>
      <c r="J112" s="202"/>
      <c r="K112" s="202"/>
      <c r="L112" s="202"/>
      <c r="M112" s="202"/>
    </row>
    <row r="113" spans="8:13" x14ac:dyDescent="0.25">
      <c r="H113" s="202"/>
      <c r="I113" s="202"/>
      <c r="J113" s="202"/>
      <c r="K113" s="202"/>
      <c r="L113" s="202"/>
      <c r="M113" s="202"/>
    </row>
    <row r="114" spans="8:13" x14ac:dyDescent="0.25">
      <c r="H114" s="202"/>
      <c r="I114" s="202"/>
      <c r="J114" s="202"/>
      <c r="K114" s="202"/>
      <c r="L114" s="202"/>
      <c r="M114" s="202"/>
    </row>
    <row r="115" spans="8:13" x14ac:dyDescent="0.25">
      <c r="H115" s="202"/>
      <c r="I115" s="202"/>
      <c r="J115" s="202"/>
      <c r="K115" s="202"/>
      <c r="L115" s="202"/>
      <c r="M115" s="202"/>
    </row>
    <row r="116" spans="8:13" x14ac:dyDescent="0.25">
      <c r="H116" s="202"/>
      <c r="I116" s="202"/>
      <c r="J116" s="202"/>
      <c r="K116" s="202"/>
      <c r="L116" s="202"/>
      <c r="M116" s="202"/>
    </row>
    <row r="117" spans="8:13" x14ac:dyDescent="0.25">
      <c r="H117" s="202"/>
      <c r="I117" s="202"/>
      <c r="J117" s="202"/>
      <c r="K117" s="202"/>
      <c r="L117" s="202"/>
      <c r="M117" s="202"/>
    </row>
    <row r="118" spans="8:13" x14ac:dyDescent="0.25">
      <c r="H118" s="202"/>
      <c r="I118" s="202"/>
      <c r="J118" s="202"/>
      <c r="K118" s="202"/>
      <c r="L118" s="202"/>
      <c r="M118" s="202"/>
    </row>
    <row r="119" spans="8:13" x14ac:dyDescent="0.25">
      <c r="H119" s="202"/>
      <c r="I119" s="202"/>
      <c r="J119" s="202"/>
      <c r="K119" s="202"/>
      <c r="L119" s="202"/>
      <c r="M119" s="202"/>
    </row>
    <row r="120" spans="8:13" x14ac:dyDescent="0.25">
      <c r="H120" s="202"/>
      <c r="I120" s="202"/>
      <c r="J120" s="202"/>
      <c r="K120" s="202"/>
      <c r="L120" s="202"/>
      <c r="M120" s="202"/>
    </row>
    <row r="121" spans="8:13" x14ac:dyDescent="0.25">
      <c r="H121" s="202"/>
      <c r="I121" s="202"/>
      <c r="J121" s="202"/>
      <c r="K121" s="202"/>
      <c r="L121" s="202"/>
      <c r="M121" s="202"/>
    </row>
    <row r="122" spans="8:13" x14ac:dyDescent="0.25">
      <c r="H122" s="202"/>
      <c r="I122" s="202"/>
      <c r="J122" s="202"/>
      <c r="K122" s="202"/>
      <c r="L122" s="202"/>
      <c r="M122" s="202"/>
    </row>
    <row r="123" spans="8:13" x14ac:dyDescent="0.25">
      <c r="H123" s="202"/>
      <c r="I123" s="202"/>
      <c r="J123" s="202"/>
      <c r="K123" s="202"/>
      <c r="L123" s="202"/>
      <c r="M123" s="202"/>
    </row>
    <row r="124" spans="8:13" x14ac:dyDescent="0.25">
      <c r="H124" s="202"/>
      <c r="I124" s="202"/>
      <c r="J124" s="202"/>
      <c r="K124" s="202"/>
      <c r="L124" s="202"/>
      <c r="M124" s="202"/>
    </row>
    <row r="125" spans="8:13" x14ac:dyDescent="0.25">
      <c r="H125" s="202"/>
      <c r="I125" s="202"/>
      <c r="J125" s="202"/>
      <c r="K125" s="202"/>
      <c r="L125" s="202"/>
      <c r="M125" s="202"/>
    </row>
    <row r="126" spans="8:13" x14ac:dyDescent="0.25">
      <c r="H126" s="202"/>
      <c r="I126" s="202"/>
      <c r="J126" s="202"/>
      <c r="K126" s="202"/>
      <c r="L126" s="202"/>
      <c r="M126" s="202"/>
    </row>
    <row r="127" spans="8:13" x14ac:dyDescent="0.25">
      <c r="H127" s="202"/>
      <c r="I127" s="202"/>
      <c r="J127" s="202"/>
      <c r="K127" s="202"/>
      <c r="L127" s="202"/>
      <c r="M127" s="202"/>
    </row>
    <row r="128" spans="8:13" x14ac:dyDescent="0.25">
      <c r="H128" s="202"/>
      <c r="I128" s="202"/>
      <c r="J128" s="202"/>
      <c r="K128" s="202"/>
      <c r="L128" s="202"/>
      <c r="M128" s="202"/>
    </row>
    <row r="129" spans="8:13" x14ac:dyDescent="0.25">
      <c r="H129" s="202"/>
      <c r="I129" s="202"/>
      <c r="J129" s="202"/>
      <c r="K129" s="202"/>
      <c r="L129" s="202"/>
      <c r="M129" s="202"/>
    </row>
    <row r="130" spans="8:13" x14ac:dyDescent="0.25">
      <c r="H130" s="202"/>
      <c r="I130" s="202"/>
      <c r="J130" s="202"/>
      <c r="K130" s="202"/>
      <c r="L130" s="202"/>
      <c r="M130" s="202"/>
    </row>
    <row r="131" spans="8:13" x14ac:dyDescent="0.25">
      <c r="H131" s="202"/>
      <c r="I131" s="202"/>
      <c r="J131" s="202"/>
      <c r="K131" s="202"/>
      <c r="L131" s="202"/>
      <c r="M131" s="202"/>
    </row>
    <row r="132" spans="8:13" x14ac:dyDescent="0.25">
      <c r="H132" s="202"/>
      <c r="I132" s="202"/>
      <c r="J132" s="202"/>
      <c r="K132" s="202"/>
      <c r="L132" s="202"/>
      <c r="M132" s="202"/>
    </row>
    <row r="133" spans="8:13" x14ac:dyDescent="0.25">
      <c r="H133" s="202"/>
      <c r="I133" s="202"/>
      <c r="J133" s="202"/>
      <c r="K133" s="202"/>
      <c r="L133" s="202"/>
      <c r="M133" s="202"/>
    </row>
    <row r="134" spans="8:13" x14ac:dyDescent="0.25">
      <c r="H134" s="202"/>
      <c r="I134" s="202"/>
      <c r="J134" s="202"/>
      <c r="K134" s="202"/>
      <c r="L134" s="202"/>
      <c r="M134" s="202"/>
    </row>
    <row r="135" spans="8:13" x14ac:dyDescent="0.25">
      <c r="H135" s="202"/>
      <c r="I135" s="202"/>
      <c r="J135" s="202"/>
      <c r="K135" s="202"/>
      <c r="L135" s="202"/>
      <c r="M135" s="202"/>
    </row>
    <row r="136" spans="8:13" x14ac:dyDescent="0.25">
      <c r="H136" s="202"/>
      <c r="I136" s="202"/>
      <c r="J136" s="202"/>
      <c r="K136" s="202"/>
      <c r="L136" s="202"/>
      <c r="M136" s="202"/>
    </row>
    <row r="137" spans="8:13" x14ac:dyDescent="0.25">
      <c r="H137" s="202"/>
      <c r="I137" s="202"/>
      <c r="J137" s="202"/>
      <c r="K137" s="202"/>
      <c r="L137" s="202"/>
      <c r="M137" s="202"/>
    </row>
    <row r="138" spans="8:13" x14ac:dyDescent="0.25">
      <c r="H138" s="202"/>
      <c r="I138" s="202"/>
      <c r="J138" s="202"/>
      <c r="K138" s="202"/>
      <c r="L138" s="202"/>
      <c r="M138" s="202"/>
    </row>
    <row r="139" spans="8:13" x14ac:dyDescent="0.25">
      <c r="H139" s="202"/>
      <c r="I139" s="202"/>
      <c r="J139" s="202"/>
      <c r="K139" s="202"/>
      <c r="L139" s="202"/>
      <c r="M139" s="202"/>
    </row>
    <row r="140" spans="8:13" x14ac:dyDescent="0.25">
      <c r="H140" s="202"/>
      <c r="I140" s="202"/>
      <c r="J140" s="202"/>
      <c r="K140" s="202"/>
      <c r="L140" s="202"/>
      <c r="M140" s="202"/>
    </row>
    <row r="141" spans="8:13" x14ac:dyDescent="0.25">
      <c r="H141" s="202"/>
      <c r="I141" s="202"/>
      <c r="J141" s="202"/>
      <c r="K141" s="202"/>
      <c r="L141" s="202"/>
      <c r="M141" s="202"/>
    </row>
    <row r="142" spans="8:13" x14ac:dyDescent="0.25">
      <c r="H142" s="202"/>
      <c r="I142" s="202"/>
      <c r="J142" s="202"/>
      <c r="K142" s="202"/>
      <c r="L142" s="202"/>
      <c r="M142" s="202"/>
    </row>
    <row r="143" spans="8:13" x14ac:dyDescent="0.25">
      <c r="H143" s="202"/>
      <c r="I143" s="202"/>
      <c r="J143" s="202"/>
      <c r="K143" s="202"/>
      <c r="L143" s="202"/>
      <c r="M143" s="202"/>
    </row>
    <row r="144" spans="8:13" x14ac:dyDescent="0.25">
      <c r="H144" s="202"/>
      <c r="I144" s="202"/>
      <c r="J144" s="202"/>
      <c r="K144" s="202"/>
      <c r="L144" s="202"/>
      <c r="M144" s="202"/>
    </row>
    <row r="145" spans="8:13" x14ac:dyDescent="0.25">
      <c r="H145" s="202"/>
      <c r="I145" s="202"/>
      <c r="J145" s="202"/>
      <c r="K145" s="202"/>
      <c r="L145" s="202"/>
      <c r="M145" s="202"/>
    </row>
    <row r="146" spans="8:13" x14ac:dyDescent="0.25">
      <c r="H146" s="202"/>
      <c r="I146" s="202"/>
      <c r="J146" s="202"/>
      <c r="K146" s="202"/>
      <c r="L146" s="202"/>
      <c r="M146" s="202"/>
    </row>
  </sheetData>
  <mergeCells count="36"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03"/>
  <sheetViews>
    <sheetView topLeftCell="A76" workbookViewId="0">
      <selection activeCell="L78" sqref="L78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322" t="s">
        <v>645</v>
      </c>
      <c r="D4" s="281"/>
      <c r="E4" s="281"/>
      <c r="F4" s="281"/>
      <c r="G4" s="281"/>
      <c r="H4" s="281"/>
      <c r="I4" s="281"/>
      <c r="J4" s="281"/>
      <c r="K4" s="323"/>
    </row>
    <row r="5" spans="3:12" x14ac:dyDescent="0.25">
      <c r="C5" s="324" t="s">
        <v>264</v>
      </c>
      <c r="D5" s="271"/>
      <c r="E5" s="271"/>
      <c r="F5" s="271"/>
      <c r="G5" s="271"/>
      <c r="H5" s="271"/>
      <c r="I5" s="271"/>
      <c r="J5" s="271"/>
      <c r="K5" s="325"/>
    </row>
    <row r="6" spans="3:12" x14ac:dyDescent="0.25">
      <c r="C6" s="326" t="s">
        <v>674</v>
      </c>
      <c r="D6" s="271"/>
      <c r="E6" s="271"/>
      <c r="F6" s="271"/>
      <c r="G6" s="271"/>
      <c r="H6" s="271"/>
      <c r="I6" s="271"/>
      <c r="J6" s="271"/>
      <c r="K6" s="325"/>
    </row>
    <row r="7" spans="3:12" x14ac:dyDescent="0.25">
      <c r="C7" s="327" t="s">
        <v>1</v>
      </c>
      <c r="D7" s="280"/>
      <c r="E7" s="280"/>
      <c r="F7" s="280"/>
      <c r="G7" s="280"/>
      <c r="H7" s="280"/>
      <c r="I7" s="280"/>
      <c r="J7" s="280"/>
      <c r="K7" s="328"/>
    </row>
    <row r="8" spans="3:12" x14ac:dyDescent="0.25">
      <c r="C8" s="329"/>
      <c r="D8" s="329"/>
      <c r="E8" s="329"/>
      <c r="F8" s="271" t="s">
        <v>265</v>
      </c>
      <c r="G8" s="271"/>
      <c r="H8" s="271"/>
      <c r="I8" s="271"/>
      <c r="J8" s="271"/>
      <c r="K8" s="271" t="s">
        <v>266</v>
      </c>
    </row>
    <row r="9" spans="3:12" x14ac:dyDescent="0.25">
      <c r="C9" s="271" t="s">
        <v>239</v>
      </c>
      <c r="D9" s="271"/>
      <c r="E9" s="271"/>
      <c r="F9" s="271" t="s">
        <v>268</v>
      </c>
      <c r="G9" s="212" t="s">
        <v>269</v>
      </c>
      <c r="H9" s="271" t="s">
        <v>271</v>
      </c>
      <c r="I9" s="271" t="s">
        <v>222</v>
      </c>
      <c r="J9" s="271" t="s">
        <v>272</v>
      </c>
      <c r="K9" s="271"/>
    </row>
    <row r="10" spans="3:12" x14ac:dyDescent="0.25">
      <c r="C10" s="271" t="s">
        <v>267</v>
      </c>
      <c r="D10" s="271"/>
      <c r="E10" s="271"/>
      <c r="F10" s="271"/>
      <c r="G10" s="212" t="s">
        <v>270</v>
      </c>
      <c r="H10" s="271"/>
      <c r="I10" s="271"/>
      <c r="J10" s="271"/>
      <c r="K10" s="271"/>
    </row>
    <row r="11" spans="3:12" x14ac:dyDescent="0.25">
      <c r="C11" s="320"/>
      <c r="D11" s="321"/>
      <c r="E11" s="321"/>
      <c r="F11" s="200"/>
      <c r="G11" s="169"/>
      <c r="H11" s="200"/>
      <c r="I11" s="169"/>
      <c r="J11" s="200"/>
      <c r="K11" s="201"/>
    </row>
    <row r="12" spans="3:12" x14ac:dyDescent="0.25">
      <c r="C12" s="316" t="s">
        <v>273</v>
      </c>
      <c r="D12" s="306"/>
      <c r="E12" s="306"/>
      <c r="F12" s="117"/>
      <c r="G12" s="118"/>
      <c r="H12" s="117"/>
      <c r="I12" s="118"/>
      <c r="J12" s="117"/>
      <c r="K12" s="116"/>
    </row>
    <row r="13" spans="3:12" x14ac:dyDescent="0.25">
      <c r="C13" s="106"/>
      <c r="D13" s="309" t="s">
        <v>274</v>
      </c>
      <c r="E13" s="309"/>
      <c r="F13" s="135">
        <v>0</v>
      </c>
      <c r="G13" s="136">
        <v>0</v>
      </c>
      <c r="H13" s="135">
        <v>0</v>
      </c>
      <c r="I13" s="136">
        <v>0</v>
      </c>
      <c r="J13" s="135">
        <v>0</v>
      </c>
      <c r="K13" s="137">
        <v>0</v>
      </c>
    </row>
    <row r="14" spans="3:12" x14ac:dyDescent="0.25">
      <c r="C14" s="106"/>
      <c r="D14" s="309" t="s">
        <v>275</v>
      </c>
      <c r="E14" s="309"/>
      <c r="F14" s="135">
        <v>0</v>
      </c>
      <c r="G14" s="136">
        <v>0</v>
      </c>
      <c r="H14" s="135">
        <v>0</v>
      </c>
      <c r="I14" s="136">
        <v>0</v>
      </c>
      <c r="J14" s="135">
        <v>0</v>
      </c>
      <c r="K14" s="137">
        <v>0</v>
      </c>
    </row>
    <row r="15" spans="3:12" x14ac:dyDescent="0.25">
      <c r="C15" s="106"/>
      <c r="D15" s="309" t="s">
        <v>276</v>
      </c>
      <c r="E15" s="309"/>
      <c r="F15" s="135">
        <v>0</v>
      </c>
      <c r="G15" s="136">
        <v>0</v>
      </c>
      <c r="H15" s="135">
        <v>0</v>
      </c>
      <c r="I15" s="136">
        <v>0</v>
      </c>
      <c r="J15" s="238">
        <v>0</v>
      </c>
      <c r="K15" s="137">
        <v>0</v>
      </c>
    </row>
    <row r="16" spans="3:12" x14ac:dyDescent="0.25">
      <c r="C16" s="106"/>
      <c r="D16" s="309" t="s">
        <v>277</v>
      </c>
      <c r="E16" s="309"/>
      <c r="F16" s="135">
        <v>0</v>
      </c>
      <c r="G16" s="136">
        <v>0</v>
      </c>
      <c r="H16" s="135">
        <v>0</v>
      </c>
      <c r="I16" s="136">
        <v>0</v>
      </c>
      <c r="J16" s="238">
        <v>0</v>
      </c>
      <c r="K16" s="137">
        <f>+I16-F16</f>
        <v>0</v>
      </c>
      <c r="L16" s="121"/>
    </row>
    <row r="17" spans="3:14" x14ac:dyDescent="0.25">
      <c r="C17" s="106"/>
      <c r="D17" s="309" t="s">
        <v>278</v>
      </c>
      <c r="E17" s="309"/>
      <c r="F17" s="135">
        <v>6080851.7999999998</v>
      </c>
      <c r="G17" s="136">
        <v>0</v>
      </c>
      <c r="H17" s="135">
        <v>6080851.7999999998</v>
      </c>
      <c r="I17" s="136">
        <v>2508955.14</v>
      </c>
      <c r="J17" s="238">
        <v>2508955.14</v>
      </c>
      <c r="K17" s="198">
        <f>+I17-F17</f>
        <v>-3571896.6599999997</v>
      </c>
    </row>
    <row r="18" spans="3:14" x14ac:dyDescent="0.25">
      <c r="C18" s="106"/>
      <c r="D18" s="309" t="s">
        <v>279</v>
      </c>
      <c r="E18" s="309"/>
      <c r="F18" s="135">
        <v>0</v>
      </c>
      <c r="G18" s="136">
        <v>0</v>
      </c>
      <c r="H18" s="238">
        <v>0</v>
      </c>
      <c r="I18" s="239">
        <v>0</v>
      </c>
      <c r="J18" s="238">
        <v>0</v>
      </c>
      <c r="K18" s="243">
        <f t="shared" ref="K18:K20" si="0">+I18-F18</f>
        <v>0</v>
      </c>
    </row>
    <row r="19" spans="3:14" x14ac:dyDescent="0.25">
      <c r="C19" s="106"/>
      <c r="D19" s="309" t="s">
        <v>280</v>
      </c>
      <c r="E19" s="309"/>
      <c r="F19" s="135">
        <v>18444802.699999999</v>
      </c>
      <c r="G19" s="136">
        <v>6188876</v>
      </c>
      <c r="H19" s="135">
        <f>F19+G19</f>
        <v>24633678.699999999</v>
      </c>
      <c r="I19" s="136">
        <v>24605882.050000001</v>
      </c>
      <c r="J19" s="238">
        <v>24605882.050000001</v>
      </c>
      <c r="K19" s="243">
        <f t="shared" si="0"/>
        <v>6161079.3500000015</v>
      </c>
    </row>
    <row r="20" spans="3:14" x14ac:dyDescent="0.25">
      <c r="C20" s="317"/>
      <c r="D20" s="309" t="s">
        <v>281</v>
      </c>
      <c r="E20" s="309"/>
      <c r="F20" s="135">
        <v>0</v>
      </c>
      <c r="G20" s="136">
        <v>0</v>
      </c>
      <c r="H20" s="135">
        <f>+H22+H33</f>
        <v>0</v>
      </c>
      <c r="I20" s="228">
        <f>+I22</f>
        <v>0</v>
      </c>
      <c r="J20" s="228">
        <f>+J22</f>
        <v>0</v>
      </c>
      <c r="K20" s="243">
        <f t="shared" si="0"/>
        <v>0</v>
      </c>
      <c r="L20" s="121" t="s">
        <v>648</v>
      </c>
    </row>
    <row r="21" spans="3:14" x14ac:dyDescent="0.25">
      <c r="C21" s="317"/>
      <c r="D21" s="309" t="s">
        <v>282</v>
      </c>
      <c r="E21" s="309"/>
      <c r="F21" s="135"/>
      <c r="G21" s="136"/>
      <c r="H21" s="135"/>
      <c r="I21" s="136"/>
      <c r="J21" s="135"/>
      <c r="K21" s="137"/>
    </row>
    <row r="22" spans="3:14" x14ac:dyDescent="0.25">
      <c r="C22" s="106"/>
      <c r="D22" s="107"/>
      <c r="E22" s="107" t="s">
        <v>283</v>
      </c>
      <c r="F22" s="135">
        <v>0</v>
      </c>
      <c r="G22" s="136">
        <v>0</v>
      </c>
      <c r="H22" s="231">
        <v>0</v>
      </c>
      <c r="I22" s="170">
        <v>0</v>
      </c>
      <c r="J22" s="170">
        <v>0</v>
      </c>
      <c r="K22" s="137">
        <f>+I22-F22</f>
        <v>0</v>
      </c>
    </row>
    <row r="23" spans="3:14" x14ac:dyDescent="0.25">
      <c r="C23" s="106"/>
      <c r="D23" s="107"/>
      <c r="E23" s="107" t="s">
        <v>284</v>
      </c>
      <c r="F23" s="135">
        <v>0</v>
      </c>
      <c r="G23" s="136">
        <v>0</v>
      </c>
      <c r="H23" s="135">
        <v>0</v>
      </c>
      <c r="I23" s="136">
        <v>0</v>
      </c>
      <c r="J23" s="135">
        <v>0</v>
      </c>
      <c r="K23" s="137">
        <v>0</v>
      </c>
    </row>
    <row r="24" spans="3:14" x14ac:dyDescent="0.25">
      <c r="C24" s="106"/>
      <c r="D24" s="107"/>
      <c r="E24" s="107" t="s">
        <v>285</v>
      </c>
      <c r="F24" s="135">
        <v>0</v>
      </c>
      <c r="G24" s="136">
        <v>0</v>
      </c>
      <c r="H24" s="135">
        <v>0</v>
      </c>
      <c r="I24" s="136">
        <v>0</v>
      </c>
      <c r="J24" s="135">
        <v>0</v>
      </c>
      <c r="K24" s="137">
        <v>0</v>
      </c>
      <c r="M24" s="136" t="s">
        <v>648</v>
      </c>
      <c r="N24" s="121" t="s">
        <v>648</v>
      </c>
    </row>
    <row r="25" spans="3:14" x14ac:dyDescent="0.25">
      <c r="C25" s="106"/>
      <c r="D25" s="107"/>
      <c r="E25" s="107" t="s">
        <v>286</v>
      </c>
      <c r="F25" s="135">
        <v>0</v>
      </c>
      <c r="G25" s="136">
        <v>0</v>
      </c>
      <c r="H25" s="135">
        <v>0</v>
      </c>
      <c r="I25" s="136">
        <v>0</v>
      </c>
      <c r="J25" s="135">
        <v>0</v>
      </c>
      <c r="K25" s="137">
        <v>0</v>
      </c>
    </row>
    <row r="26" spans="3:14" x14ac:dyDescent="0.25">
      <c r="C26" s="106"/>
      <c r="D26" s="107"/>
      <c r="E26" s="107" t="s">
        <v>287</v>
      </c>
      <c r="F26" s="135">
        <v>0</v>
      </c>
      <c r="G26" s="136">
        <v>0</v>
      </c>
      <c r="H26" s="135">
        <v>0</v>
      </c>
      <c r="I26" s="136">
        <v>0</v>
      </c>
      <c r="J26" s="135">
        <v>0</v>
      </c>
      <c r="K26" s="137">
        <v>0</v>
      </c>
    </row>
    <row r="27" spans="3:14" x14ac:dyDescent="0.25">
      <c r="C27" s="317"/>
      <c r="D27" s="309"/>
      <c r="E27" s="107" t="s">
        <v>288</v>
      </c>
      <c r="F27" s="311">
        <v>0</v>
      </c>
      <c r="G27" s="318">
        <v>0</v>
      </c>
      <c r="H27" s="311">
        <v>0</v>
      </c>
      <c r="I27" s="318">
        <v>0</v>
      </c>
      <c r="J27" s="311">
        <v>0</v>
      </c>
      <c r="K27" s="319">
        <v>0</v>
      </c>
    </row>
    <row r="28" spans="3:14" x14ac:dyDescent="0.25">
      <c r="C28" s="317"/>
      <c r="D28" s="309"/>
      <c r="E28" s="107" t="s">
        <v>289</v>
      </c>
      <c r="F28" s="311"/>
      <c r="G28" s="318"/>
      <c r="H28" s="311"/>
      <c r="I28" s="318"/>
      <c r="J28" s="311"/>
      <c r="K28" s="319"/>
    </row>
    <row r="29" spans="3:14" x14ac:dyDescent="0.25">
      <c r="C29" s="317"/>
      <c r="D29" s="309"/>
      <c r="E29" s="107" t="s">
        <v>290</v>
      </c>
      <c r="F29" s="311">
        <v>0</v>
      </c>
      <c r="G29" s="318">
        <v>0</v>
      </c>
      <c r="H29" s="311">
        <v>0</v>
      </c>
      <c r="I29" s="318">
        <v>0</v>
      </c>
      <c r="J29" s="311">
        <v>0</v>
      </c>
      <c r="K29" s="319">
        <v>0</v>
      </c>
    </row>
    <row r="30" spans="3:14" x14ac:dyDescent="0.25">
      <c r="C30" s="317"/>
      <c r="D30" s="309"/>
      <c r="E30" s="107" t="s">
        <v>291</v>
      </c>
      <c r="F30" s="311"/>
      <c r="G30" s="318"/>
      <c r="H30" s="311"/>
      <c r="I30" s="318"/>
      <c r="J30" s="311"/>
      <c r="K30" s="319"/>
    </row>
    <row r="31" spans="3:14" x14ac:dyDescent="0.25">
      <c r="C31" s="106"/>
      <c r="D31" s="107"/>
      <c r="E31" s="107" t="s">
        <v>292</v>
      </c>
      <c r="F31" s="135">
        <v>0</v>
      </c>
      <c r="G31" s="136">
        <v>0</v>
      </c>
      <c r="H31" s="135">
        <v>0</v>
      </c>
      <c r="I31" s="136">
        <v>0</v>
      </c>
      <c r="J31" s="135">
        <v>0</v>
      </c>
      <c r="K31" s="137">
        <v>0</v>
      </c>
    </row>
    <row r="32" spans="3:14" x14ac:dyDescent="0.25">
      <c r="C32" s="106"/>
      <c r="D32" s="107"/>
      <c r="E32" s="107" t="s">
        <v>293</v>
      </c>
      <c r="F32" s="135">
        <v>0</v>
      </c>
      <c r="G32" s="136">
        <v>0</v>
      </c>
      <c r="H32" s="135">
        <v>0</v>
      </c>
      <c r="I32" s="136">
        <v>0</v>
      </c>
      <c r="J32" s="135">
        <v>0</v>
      </c>
      <c r="K32" s="137">
        <v>0</v>
      </c>
    </row>
    <row r="33" spans="3:11" x14ac:dyDescent="0.25">
      <c r="C33" s="106"/>
      <c r="D33" s="107"/>
      <c r="E33" s="107" t="s">
        <v>294</v>
      </c>
      <c r="F33" s="135">
        <v>0</v>
      </c>
      <c r="G33" s="136">
        <v>0</v>
      </c>
      <c r="H33" s="135">
        <v>0</v>
      </c>
      <c r="I33" s="136">
        <v>0</v>
      </c>
      <c r="J33" s="135">
        <v>0</v>
      </c>
      <c r="K33" s="232">
        <f>+I33-F33</f>
        <v>0</v>
      </c>
    </row>
    <row r="34" spans="3:11" x14ac:dyDescent="0.25">
      <c r="C34" s="317"/>
      <c r="D34" s="309"/>
      <c r="E34" s="107" t="s">
        <v>295</v>
      </c>
      <c r="F34" s="311">
        <v>0</v>
      </c>
      <c r="G34" s="318">
        <v>0</v>
      </c>
      <c r="H34" s="311">
        <v>0</v>
      </c>
      <c r="I34" s="318">
        <v>0</v>
      </c>
      <c r="J34" s="311">
        <v>0</v>
      </c>
      <c r="K34" s="319">
        <v>0</v>
      </c>
    </row>
    <row r="35" spans="3:11" x14ac:dyDescent="0.25">
      <c r="C35" s="317"/>
      <c r="D35" s="309"/>
      <c r="E35" s="107" t="s">
        <v>296</v>
      </c>
      <c r="F35" s="311"/>
      <c r="G35" s="318"/>
      <c r="H35" s="311"/>
      <c r="I35" s="318"/>
      <c r="J35" s="311"/>
      <c r="K35" s="319"/>
    </row>
    <row r="36" spans="3:11" x14ac:dyDescent="0.25">
      <c r="C36" s="317"/>
      <c r="D36" s="309" t="s">
        <v>297</v>
      </c>
      <c r="E36" s="309"/>
      <c r="F36" s="135">
        <f>SUM(F39:F43)</f>
        <v>0</v>
      </c>
      <c r="G36" s="136">
        <f t="shared" ref="G36:K36" si="1">SUM(G39:G43)</f>
        <v>0</v>
      </c>
      <c r="H36" s="135">
        <f t="shared" si="1"/>
        <v>0</v>
      </c>
      <c r="I36" s="136">
        <f t="shared" si="1"/>
        <v>0</v>
      </c>
      <c r="J36" s="135">
        <f t="shared" si="1"/>
        <v>0</v>
      </c>
      <c r="K36" s="137">
        <f t="shared" si="1"/>
        <v>0</v>
      </c>
    </row>
    <row r="37" spans="3:11" x14ac:dyDescent="0.25">
      <c r="C37" s="317"/>
      <c r="D37" s="309" t="s">
        <v>298</v>
      </c>
      <c r="E37" s="309"/>
      <c r="F37" s="135"/>
      <c r="G37" s="136"/>
      <c r="H37" s="135"/>
      <c r="I37" s="136"/>
      <c r="J37" s="135"/>
      <c r="K37" s="137"/>
    </row>
    <row r="38" spans="3:11" x14ac:dyDescent="0.25">
      <c r="C38" s="106"/>
      <c r="D38" s="107"/>
      <c r="E38" s="107" t="s">
        <v>299</v>
      </c>
      <c r="F38" s="135">
        <v>0</v>
      </c>
      <c r="G38" s="136">
        <v>0</v>
      </c>
      <c r="H38" s="135">
        <v>0</v>
      </c>
      <c r="I38" s="136">
        <v>0</v>
      </c>
      <c r="J38" s="135">
        <v>0</v>
      </c>
      <c r="K38" s="137">
        <v>0</v>
      </c>
    </row>
    <row r="39" spans="3:11" x14ac:dyDescent="0.25">
      <c r="C39" s="106"/>
      <c r="D39" s="107"/>
      <c r="E39" s="107" t="s">
        <v>300</v>
      </c>
      <c r="F39" s="135">
        <v>0</v>
      </c>
      <c r="G39" s="136">
        <v>0</v>
      </c>
      <c r="H39" s="135">
        <v>0</v>
      </c>
      <c r="I39" s="136">
        <v>0</v>
      </c>
      <c r="J39" s="135">
        <v>0</v>
      </c>
      <c r="K39" s="137">
        <v>0</v>
      </c>
    </row>
    <row r="40" spans="3:11" x14ac:dyDescent="0.25">
      <c r="C40" s="106"/>
      <c r="D40" s="107"/>
      <c r="E40" s="107" t="s">
        <v>301</v>
      </c>
      <c r="F40" s="135">
        <v>0</v>
      </c>
      <c r="G40" s="136">
        <v>0</v>
      </c>
      <c r="H40" s="135">
        <v>0</v>
      </c>
      <c r="I40" s="136">
        <v>0</v>
      </c>
      <c r="J40" s="239">
        <v>0</v>
      </c>
      <c r="K40" s="238">
        <v>0</v>
      </c>
    </row>
    <row r="41" spans="3:11" x14ac:dyDescent="0.25">
      <c r="C41" s="317"/>
      <c r="D41" s="309"/>
      <c r="E41" s="107" t="s">
        <v>302</v>
      </c>
      <c r="F41" s="311">
        <v>0</v>
      </c>
      <c r="G41" s="318">
        <v>0</v>
      </c>
      <c r="H41" s="311">
        <v>0</v>
      </c>
      <c r="I41" s="318">
        <v>0</v>
      </c>
      <c r="J41" s="312">
        <v>0</v>
      </c>
      <c r="K41" s="311">
        <v>0</v>
      </c>
    </row>
    <row r="42" spans="3:11" x14ac:dyDescent="0.25">
      <c r="C42" s="317"/>
      <c r="D42" s="309"/>
      <c r="E42" s="107" t="s">
        <v>303</v>
      </c>
      <c r="F42" s="311"/>
      <c r="G42" s="318"/>
      <c r="H42" s="311"/>
      <c r="I42" s="318"/>
      <c r="J42" s="312"/>
      <c r="K42" s="311"/>
    </row>
    <row r="43" spans="3:11" x14ac:dyDescent="0.25">
      <c r="C43" s="106"/>
      <c r="D43" s="107"/>
      <c r="E43" s="107" t="s">
        <v>304</v>
      </c>
      <c r="F43" s="135">
        <v>0</v>
      </c>
      <c r="G43" s="136">
        <v>0</v>
      </c>
      <c r="H43" s="135">
        <v>0</v>
      </c>
      <c r="I43" s="136">
        <v>0</v>
      </c>
      <c r="J43" s="239">
        <v>0</v>
      </c>
      <c r="K43" s="238">
        <v>0</v>
      </c>
    </row>
    <row r="44" spans="3:11" x14ac:dyDescent="0.25">
      <c r="C44" s="106"/>
      <c r="D44" s="309" t="s">
        <v>305</v>
      </c>
      <c r="E44" s="309"/>
      <c r="F44" s="138">
        <v>325000000</v>
      </c>
      <c r="G44" s="139">
        <v>13572734.32</v>
      </c>
      <c r="H44" s="138">
        <f>F44+G44</f>
        <v>338572734.31999999</v>
      </c>
      <c r="I44" s="139">
        <v>170216401.37</v>
      </c>
      <c r="J44" s="245">
        <v>170216401.37</v>
      </c>
      <c r="K44" s="138">
        <f>I44-F44</f>
        <v>-154783598.63</v>
      </c>
    </row>
    <row r="45" spans="3:11" x14ac:dyDescent="0.25">
      <c r="C45" s="106"/>
      <c r="D45" s="309" t="s">
        <v>306</v>
      </c>
      <c r="E45" s="309"/>
      <c r="F45" s="135">
        <v>0</v>
      </c>
      <c r="G45" s="136">
        <v>0</v>
      </c>
      <c r="H45" s="229">
        <v>0</v>
      </c>
      <c r="I45" s="229">
        <v>0</v>
      </c>
      <c r="J45" s="229">
        <v>0</v>
      </c>
      <c r="K45" s="238">
        <v>0</v>
      </c>
    </row>
    <row r="46" spans="3:11" x14ac:dyDescent="0.25">
      <c r="C46" s="106"/>
      <c r="D46" s="107"/>
      <c r="E46" s="107" t="s">
        <v>307</v>
      </c>
      <c r="F46" s="135">
        <v>0</v>
      </c>
      <c r="G46" s="136">
        <v>0</v>
      </c>
      <c r="H46" s="135">
        <v>0</v>
      </c>
      <c r="I46" s="136">
        <v>0</v>
      </c>
      <c r="J46" s="239">
        <v>0</v>
      </c>
      <c r="K46" s="238">
        <v>0</v>
      </c>
    </row>
    <row r="47" spans="3:11" x14ac:dyDescent="0.25">
      <c r="C47" s="106"/>
      <c r="D47" s="309" t="s">
        <v>308</v>
      </c>
      <c r="E47" s="309"/>
      <c r="F47" s="135">
        <f>+F48+F49</f>
        <v>0</v>
      </c>
      <c r="G47" s="136">
        <v>0</v>
      </c>
      <c r="H47" s="135">
        <f t="shared" ref="H47:K47" si="2">+H48+H49</f>
        <v>0</v>
      </c>
      <c r="I47" s="136">
        <f t="shared" si="2"/>
        <v>0</v>
      </c>
      <c r="J47" s="239">
        <f t="shared" si="2"/>
        <v>0</v>
      </c>
      <c r="K47" s="238">
        <f t="shared" si="2"/>
        <v>0</v>
      </c>
    </row>
    <row r="48" spans="3:11" x14ac:dyDescent="0.25">
      <c r="C48" s="106"/>
      <c r="D48" s="107"/>
      <c r="E48" s="107" t="s">
        <v>309</v>
      </c>
      <c r="F48" s="135">
        <v>0</v>
      </c>
      <c r="G48" s="136">
        <v>0</v>
      </c>
      <c r="H48" s="135">
        <v>0</v>
      </c>
      <c r="I48" s="136">
        <v>0</v>
      </c>
      <c r="J48" s="239">
        <v>0</v>
      </c>
      <c r="K48" s="238">
        <v>0</v>
      </c>
    </row>
    <row r="49" spans="3:13" x14ac:dyDescent="0.25">
      <c r="C49" s="106"/>
      <c r="D49" s="107"/>
      <c r="E49" s="107" t="s">
        <v>310</v>
      </c>
      <c r="F49" s="135">
        <v>0</v>
      </c>
      <c r="G49" s="228">
        <v>0</v>
      </c>
      <c r="H49" s="135">
        <v>0</v>
      </c>
      <c r="I49" s="228">
        <v>0</v>
      </c>
      <c r="J49" s="239">
        <v>0</v>
      </c>
      <c r="K49" s="238">
        <v>0</v>
      </c>
    </row>
    <row r="50" spans="3:13" x14ac:dyDescent="0.25">
      <c r="C50" s="106"/>
      <c r="D50" s="107"/>
      <c r="E50" s="107"/>
      <c r="F50" s="140"/>
      <c r="G50" s="141"/>
      <c r="H50" s="140"/>
      <c r="I50" s="141"/>
      <c r="J50" s="146"/>
      <c r="K50" s="240"/>
    </row>
    <row r="51" spans="3:13" x14ac:dyDescent="0.25">
      <c r="C51" s="316" t="s">
        <v>311</v>
      </c>
      <c r="D51" s="306"/>
      <c r="E51" s="306"/>
      <c r="F51" s="142">
        <f>F13+F14+F15+F16+F17+F18+F19+F20+F36+F44+F45+F47</f>
        <v>349525654.5</v>
      </c>
      <c r="G51" s="142">
        <f t="shared" ref="G51:K51" si="3">G13+G14+G15+G16+G17+G18+G19+G20+G36+G44+G45+G47</f>
        <v>19761610.32</v>
      </c>
      <c r="H51" s="142">
        <f t="shared" si="3"/>
        <v>369287264.81999999</v>
      </c>
      <c r="I51" s="142">
        <f t="shared" si="3"/>
        <v>197331238.56</v>
      </c>
      <c r="J51" s="142">
        <f t="shared" si="3"/>
        <v>197331238.56</v>
      </c>
      <c r="K51" s="142">
        <f t="shared" si="3"/>
        <v>-152194415.94</v>
      </c>
      <c r="L51" s="121"/>
      <c r="M51" s="121"/>
    </row>
    <row r="52" spans="3:13" x14ac:dyDescent="0.25">
      <c r="C52" s="316" t="s">
        <v>312</v>
      </c>
      <c r="D52" s="306"/>
      <c r="E52" s="306"/>
      <c r="F52" s="140"/>
      <c r="G52" s="141"/>
      <c r="H52" s="140"/>
      <c r="I52" s="141"/>
      <c r="J52" s="146"/>
      <c r="K52" s="240"/>
    </row>
    <row r="53" spans="3:13" x14ac:dyDescent="0.25">
      <c r="C53" s="310" t="s">
        <v>313</v>
      </c>
      <c r="D53" s="306"/>
      <c r="E53" s="306"/>
      <c r="F53" s="315">
        <v>0</v>
      </c>
      <c r="G53" s="314">
        <v>0</v>
      </c>
      <c r="H53" s="313">
        <v>0</v>
      </c>
      <c r="I53" s="314">
        <v>0</v>
      </c>
      <c r="J53" s="313">
        <v>0</v>
      </c>
      <c r="K53" s="314">
        <v>0</v>
      </c>
    </row>
    <row r="54" spans="3:13" x14ac:dyDescent="0.25">
      <c r="C54" s="310" t="s">
        <v>314</v>
      </c>
      <c r="D54" s="306"/>
      <c r="E54" s="306"/>
      <c r="F54" s="315"/>
      <c r="G54" s="314"/>
      <c r="H54" s="313"/>
      <c r="I54" s="314"/>
      <c r="J54" s="313"/>
      <c r="K54" s="314"/>
    </row>
    <row r="55" spans="3:13" x14ac:dyDescent="0.25">
      <c r="C55" s="165"/>
      <c r="D55" s="166"/>
      <c r="E55" s="162"/>
      <c r="F55" s="143"/>
      <c r="G55" s="144"/>
      <c r="H55" s="145"/>
      <c r="I55" s="144"/>
      <c r="J55" s="145"/>
      <c r="K55" s="144"/>
    </row>
    <row r="56" spans="3:13" x14ac:dyDescent="0.25">
      <c r="C56" s="310" t="s">
        <v>315</v>
      </c>
      <c r="D56" s="306"/>
      <c r="E56" s="306"/>
      <c r="F56" s="146"/>
      <c r="G56" s="140"/>
      <c r="H56" s="141"/>
      <c r="I56" s="140"/>
      <c r="J56" s="141"/>
      <c r="K56" s="240"/>
    </row>
    <row r="57" spans="3:13" x14ac:dyDescent="0.25">
      <c r="C57" s="165"/>
      <c r="D57" s="308" t="s">
        <v>316</v>
      </c>
      <c r="E57" s="309"/>
      <c r="F57" s="167">
        <f>SUM(F58:F72)</f>
        <v>0</v>
      </c>
      <c r="G57" s="167">
        <f t="shared" ref="G57:K57" si="4">SUM(G58:G72)</f>
        <v>0</v>
      </c>
      <c r="H57" s="167">
        <f t="shared" si="4"/>
        <v>0</v>
      </c>
      <c r="I57" s="167">
        <f t="shared" si="4"/>
        <v>0</v>
      </c>
      <c r="J57" s="167">
        <f t="shared" si="4"/>
        <v>0</v>
      </c>
      <c r="K57" s="238">
        <f t="shared" si="4"/>
        <v>0</v>
      </c>
    </row>
    <row r="58" spans="3:13" x14ac:dyDescent="0.25">
      <c r="C58" s="304"/>
      <c r="D58" s="308"/>
      <c r="E58" s="162" t="s">
        <v>317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238">
        <v>0</v>
      </c>
    </row>
    <row r="59" spans="3:13" x14ac:dyDescent="0.25">
      <c r="C59" s="304"/>
      <c r="D59" s="308"/>
      <c r="E59" s="162" t="s">
        <v>318</v>
      </c>
      <c r="F59" s="167"/>
      <c r="G59" s="167"/>
      <c r="H59" s="167"/>
      <c r="I59" s="167"/>
      <c r="J59" s="167"/>
      <c r="K59" s="163"/>
    </row>
    <row r="60" spans="3:13" x14ac:dyDescent="0.25">
      <c r="C60" s="304"/>
      <c r="D60" s="308"/>
      <c r="E60" s="162" t="s">
        <v>319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63">
        <v>0</v>
      </c>
    </row>
    <row r="61" spans="3:13" x14ac:dyDescent="0.25">
      <c r="C61" s="304"/>
      <c r="D61" s="308"/>
      <c r="E61" s="162" t="s">
        <v>320</v>
      </c>
      <c r="F61" s="167"/>
      <c r="G61" s="167"/>
      <c r="H61" s="167"/>
      <c r="I61" s="167"/>
      <c r="J61" s="167"/>
      <c r="K61" s="163"/>
    </row>
    <row r="62" spans="3:13" x14ac:dyDescent="0.25">
      <c r="C62" s="304"/>
      <c r="D62" s="308"/>
      <c r="E62" s="162" t="s">
        <v>321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3">
        <v>0</v>
      </c>
    </row>
    <row r="63" spans="3:13" x14ac:dyDescent="0.25">
      <c r="C63" s="304"/>
      <c r="D63" s="308"/>
      <c r="E63" s="162" t="s">
        <v>322</v>
      </c>
      <c r="F63" s="167"/>
      <c r="G63" s="167"/>
      <c r="H63" s="167"/>
      <c r="I63" s="167"/>
      <c r="J63" s="167"/>
      <c r="K63" s="163"/>
    </row>
    <row r="64" spans="3:13" x14ac:dyDescent="0.25">
      <c r="C64" s="304"/>
      <c r="D64" s="308"/>
      <c r="E64" s="162" t="s">
        <v>323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63">
        <v>0</v>
      </c>
    </row>
    <row r="65" spans="3:11" x14ac:dyDescent="0.25">
      <c r="C65" s="304"/>
      <c r="D65" s="308"/>
      <c r="E65" s="162" t="s">
        <v>324</v>
      </c>
      <c r="F65" s="167"/>
      <c r="G65" s="167"/>
      <c r="H65" s="167"/>
      <c r="I65" s="167"/>
      <c r="J65" s="167"/>
      <c r="K65" s="163"/>
    </row>
    <row r="66" spans="3:11" x14ac:dyDescent="0.25">
      <c r="C66" s="304"/>
      <c r="D66" s="308"/>
      <c r="E66" s="162" t="s">
        <v>325</v>
      </c>
      <c r="F66" s="167"/>
      <c r="G66" s="167"/>
      <c r="H66" s="167"/>
      <c r="I66" s="167"/>
      <c r="J66" s="167"/>
      <c r="K66" s="163"/>
    </row>
    <row r="67" spans="3:11" x14ac:dyDescent="0.25">
      <c r="C67" s="165"/>
      <c r="D67" s="166"/>
      <c r="E67" s="162" t="s">
        <v>326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3">
        <v>0</v>
      </c>
    </row>
    <row r="68" spans="3:11" x14ac:dyDescent="0.25">
      <c r="C68" s="304"/>
      <c r="D68" s="308"/>
      <c r="E68" s="162" t="s">
        <v>327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63">
        <v>0</v>
      </c>
    </row>
    <row r="69" spans="3:11" x14ac:dyDescent="0.25">
      <c r="C69" s="304"/>
      <c r="D69" s="308"/>
      <c r="E69" s="162" t="s">
        <v>328</v>
      </c>
      <c r="F69" s="167"/>
      <c r="G69" s="167"/>
      <c r="H69" s="167"/>
      <c r="I69" s="167"/>
      <c r="J69" s="167"/>
      <c r="K69" s="163"/>
    </row>
    <row r="70" spans="3:11" x14ac:dyDescent="0.25">
      <c r="C70" s="304"/>
      <c r="D70" s="308"/>
      <c r="E70" s="162" t="s">
        <v>329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3">
        <v>0</v>
      </c>
    </row>
    <row r="71" spans="3:11" x14ac:dyDescent="0.25">
      <c r="C71" s="304"/>
      <c r="D71" s="308"/>
      <c r="E71" s="162" t="s">
        <v>330</v>
      </c>
      <c r="F71" s="167"/>
      <c r="G71" s="167"/>
      <c r="H71" s="167"/>
      <c r="I71" s="167"/>
      <c r="J71" s="167"/>
      <c r="K71" s="163"/>
    </row>
    <row r="72" spans="3:11" x14ac:dyDescent="0.25">
      <c r="C72" s="304"/>
      <c r="D72" s="308"/>
      <c r="E72" s="162" t="s">
        <v>331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3">
        <v>0</v>
      </c>
    </row>
    <row r="73" spans="3:11" x14ac:dyDescent="0.25">
      <c r="C73" s="304"/>
      <c r="D73" s="308"/>
      <c r="E73" s="162" t="s">
        <v>332</v>
      </c>
      <c r="F73" s="167"/>
      <c r="G73" s="167"/>
      <c r="H73" s="167"/>
      <c r="I73" s="167"/>
      <c r="J73" s="167"/>
      <c r="K73" s="163"/>
    </row>
    <row r="74" spans="3:11" x14ac:dyDescent="0.25">
      <c r="C74" s="165"/>
      <c r="D74" s="308" t="s">
        <v>333</v>
      </c>
      <c r="E74" s="309"/>
      <c r="F74" s="167">
        <f>SUM(F75:F78)</f>
        <v>0</v>
      </c>
      <c r="G74" s="167">
        <f t="shared" ref="G74:J74" si="5">SUM(G75:G78)</f>
        <v>0</v>
      </c>
      <c r="H74" s="167">
        <f t="shared" si="5"/>
        <v>0</v>
      </c>
      <c r="I74" s="167">
        <f t="shared" si="5"/>
        <v>0</v>
      </c>
      <c r="J74" s="167">
        <f t="shared" si="5"/>
        <v>0</v>
      </c>
      <c r="K74" s="163">
        <f>+G74</f>
        <v>0</v>
      </c>
    </row>
    <row r="75" spans="3:11" x14ac:dyDescent="0.25">
      <c r="C75" s="165"/>
      <c r="D75" s="166"/>
      <c r="E75" s="162" t="s">
        <v>334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3">
        <v>0</v>
      </c>
    </row>
    <row r="76" spans="3:11" x14ac:dyDescent="0.25">
      <c r="C76" s="165"/>
      <c r="D76" s="166"/>
      <c r="E76" s="162" t="s">
        <v>335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3">
        <v>0</v>
      </c>
    </row>
    <row r="77" spans="3:11" x14ac:dyDescent="0.25">
      <c r="C77" s="165"/>
      <c r="D77" s="166"/>
      <c r="E77" s="162" t="s">
        <v>336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3">
        <v>0</v>
      </c>
    </row>
    <row r="78" spans="3:11" x14ac:dyDescent="0.25">
      <c r="C78" s="165"/>
      <c r="D78" s="166"/>
      <c r="E78" s="162" t="s">
        <v>337</v>
      </c>
      <c r="F78" s="167">
        <v>0</v>
      </c>
      <c r="G78" s="167">
        <v>0</v>
      </c>
      <c r="H78" s="171">
        <v>0</v>
      </c>
      <c r="I78" s="171">
        <v>0</v>
      </c>
      <c r="J78" s="171">
        <v>0</v>
      </c>
      <c r="K78" s="163">
        <f>+G78</f>
        <v>0</v>
      </c>
    </row>
    <row r="79" spans="3:11" x14ac:dyDescent="0.25">
      <c r="C79" s="165"/>
      <c r="D79" s="308" t="s">
        <v>338</v>
      </c>
      <c r="E79" s="309"/>
      <c r="F79" s="167">
        <f>SUM(F80:F82)</f>
        <v>0</v>
      </c>
      <c r="G79" s="167">
        <f t="shared" ref="G79:K79" si="6">SUM(G80:G82)</f>
        <v>0</v>
      </c>
      <c r="H79" s="167">
        <f t="shared" si="6"/>
        <v>0</v>
      </c>
      <c r="I79" s="167">
        <f t="shared" si="6"/>
        <v>0</v>
      </c>
      <c r="J79" s="167">
        <f t="shared" si="6"/>
        <v>0</v>
      </c>
      <c r="K79" s="163">
        <f t="shared" si="6"/>
        <v>0</v>
      </c>
    </row>
    <row r="80" spans="3:11" x14ac:dyDescent="0.25">
      <c r="C80" s="304"/>
      <c r="D80" s="308"/>
      <c r="E80" s="162" t="s">
        <v>339</v>
      </c>
      <c r="F80" s="312">
        <v>0</v>
      </c>
      <c r="G80" s="312">
        <v>0</v>
      </c>
      <c r="H80" s="312">
        <v>0</v>
      </c>
      <c r="I80" s="312">
        <v>0</v>
      </c>
      <c r="J80" s="312">
        <v>0</v>
      </c>
      <c r="K80" s="311">
        <v>0</v>
      </c>
    </row>
    <row r="81" spans="3:11" x14ac:dyDescent="0.25">
      <c r="C81" s="304"/>
      <c r="D81" s="308"/>
      <c r="E81" s="162" t="s">
        <v>340</v>
      </c>
      <c r="F81" s="312"/>
      <c r="G81" s="312"/>
      <c r="H81" s="312"/>
      <c r="I81" s="312"/>
      <c r="J81" s="312"/>
      <c r="K81" s="311"/>
    </row>
    <row r="82" spans="3:11" x14ac:dyDescent="0.25">
      <c r="C82" s="165"/>
      <c r="D82" s="166"/>
      <c r="E82" s="162" t="s">
        <v>341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3">
        <v>0</v>
      </c>
    </row>
    <row r="83" spans="3:11" x14ac:dyDescent="0.25">
      <c r="C83" s="304"/>
      <c r="D83" s="308" t="s">
        <v>342</v>
      </c>
      <c r="E83" s="309"/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3">
        <v>0</v>
      </c>
    </row>
    <row r="84" spans="3:11" x14ac:dyDescent="0.25">
      <c r="C84" s="304"/>
      <c r="D84" s="308" t="s">
        <v>343</v>
      </c>
      <c r="E84" s="309"/>
      <c r="F84" s="167"/>
      <c r="G84" s="167"/>
      <c r="H84" s="167"/>
      <c r="I84" s="167"/>
      <c r="J84" s="167"/>
      <c r="K84" s="163"/>
    </row>
    <row r="85" spans="3:11" x14ac:dyDescent="0.25">
      <c r="C85" s="165"/>
      <c r="D85" s="308" t="s">
        <v>344</v>
      </c>
      <c r="E85" s="309"/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3">
        <v>0</v>
      </c>
    </row>
    <row r="86" spans="3:11" x14ac:dyDescent="0.25">
      <c r="C86" s="165"/>
      <c r="D86" s="308"/>
      <c r="E86" s="309"/>
      <c r="F86" s="143"/>
      <c r="G86" s="144"/>
      <c r="H86" s="145"/>
      <c r="I86" s="144"/>
      <c r="J86" s="145"/>
      <c r="K86" s="144"/>
    </row>
    <row r="87" spans="3:11" x14ac:dyDescent="0.25">
      <c r="C87" s="310" t="s">
        <v>345</v>
      </c>
      <c r="D87" s="306"/>
      <c r="E87" s="306"/>
      <c r="F87" s="147">
        <f>+F85+F83+F79+F74+F57</f>
        <v>0</v>
      </c>
      <c r="G87" s="147">
        <f t="shared" ref="G87:K87" si="7">+G85+G83+G79+G74+G57</f>
        <v>0</v>
      </c>
      <c r="H87" s="147">
        <f t="shared" si="7"/>
        <v>0</v>
      </c>
      <c r="I87" s="147">
        <f t="shared" si="7"/>
        <v>0</v>
      </c>
      <c r="J87" s="147">
        <f t="shared" si="7"/>
        <v>0</v>
      </c>
      <c r="K87" s="148">
        <f t="shared" si="7"/>
        <v>0</v>
      </c>
    </row>
    <row r="88" spans="3:11" x14ac:dyDescent="0.25">
      <c r="C88" s="310" t="s">
        <v>346</v>
      </c>
      <c r="D88" s="306"/>
      <c r="E88" s="306"/>
      <c r="F88" s="147"/>
      <c r="G88" s="147"/>
      <c r="H88" s="147"/>
      <c r="I88" s="147"/>
      <c r="J88" s="147"/>
      <c r="K88" s="148"/>
    </row>
    <row r="89" spans="3:11" x14ac:dyDescent="0.25">
      <c r="C89" s="165"/>
      <c r="D89" s="308"/>
      <c r="E89" s="309"/>
      <c r="F89" s="143"/>
      <c r="G89" s="144"/>
      <c r="H89" s="145"/>
      <c r="I89" s="144"/>
      <c r="J89" s="145"/>
      <c r="K89" s="144"/>
    </row>
    <row r="90" spans="3:11" x14ac:dyDescent="0.25">
      <c r="C90" s="310" t="s">
        <v>347</v>
      </c>
      <c r="D90" s="306"/>
      <c r="E90" s="306"/>
      <c r="F90" s="167">
        <f>+F91</f>
        <v>0</v>
      </c>
      <c r="G90" s="167">
        <f t="shared" ref="G90:K90" si="8">+G91</f>
        <v>0</v>
      </c>
      <c r="H90" s="167">
        <f t="shared" si="8"/>
        <v>0</v>
      </c>
      <c r="I90" s="167">
        <f t="shared" si="8"/>
        <v>0</v>
      </c>
      <c r="J90" s="167">
        <f t="shared" si="8"/>
        <v>0</v>
      </c>
      <c r="K90" s="163">
        <f t="shared" si="8"/>
        <v>0</v>
      </c>
    </row>
    <row r="91" spans="3:11" x14ac:dyDescent="0.25">
      <c r="C91" s="165"/>
      <c r="D91" s="308" t="s">
        <v>348</v>
      </c>
      <c r="E91" s="309"/>
      <c r="F91" s="167">
        <v>0</v>
      </c>
      <c r="G91" s="167">
        <v>0</v>
      </c>
      <c r="H91" s="167">
        <v>0</v>
      </c>
      <c r="I91" s="167">
        <v>0</v>
      </c>
      <c r="J91" s="167">
        <v>0</v>
      </c>
      <c r="K91" s="163">
        <v>0</v>
      </c>
    </row>
    <row r="92" spans="3:11" x14ac:dyDescent="0.25">
      <c r="C92" s="165"/>
      <c r="D92" s="308"/>
      <c r="E92" s="309"/>
      <c r="F92" s="41"/>
      <c r="G92" s="168"/>
      <c r="H92" s="169"/>
      <c r="I92" s="168"/>
      <c r="J92" s="169"/>
      <c r="K92" s="200"/>
    </row>
    <row r="93" spans="3:11" x14ac:dyDescent="0.25">
      <c r="C93" s="310" t="s">
        <v>349</v>
      </c>
      <c r="D93" s="306"/>
      <c r="E93" s="306"/>
      <c r="F93" s="167">
        <f>+F51</f>
        <v>349525654.5</v>
      </c>
      <c r="G93" s="167">
        <f>+G51+G87</f>
        <v>19761610.32</v>
      </c>
      <c r="H93" s="171">
        <f t="shared" ref="H93:K93" si="9">+H51+H87</f>
        <v>369287264.81999999</v>
      </c>
      <c r="I93" s="171">
        <f t="shared" si="9"/>
        <v>197331238.56</v>
      </c>
      <c r="J93" s="171">
        <f t="shared" si="9"/>
        <v>197331238.56</v>
      </c>
      <c r="K93" s="238">
        <f t="shared" si="9"/>
        <v>-152194415.94</v>
      </c>
    </row>
    <row r="94" spans="3:11" x14ac:dyDescent="0.25">
      <c r="C94" s="165"/>
      <c r="D94" s="308"/>
      <c r="E94" s="309"/>
      <c r="F94" s="41"/>
      <c r="G94" s="168"/>
      <c r="H94" s="169"/>
      <c r="I94" s="168"/>
      <c r="J94" s="169"/>
      <c r="K94" s="200"/>
    </row>
    <row r="95" spans="3:11" x14ac:dyDescent="0.25">
      <c r="C95" s="165"/>
      <c r="D95" s="305" t="s">
        <v>350</v>
      </c>
      <c r="E95" s="306"/>
      <c r="F95" s="41"/>
      <c r="G95" s="168"/>
      <c r="H95" s="169"/>
      <c r="I95" s="168"/>
      <c r="J95" s="169"/>
      <c r="K95" s="200"/>
    </row>
    <row r="96" spans="3:11" x14ac:dyDescent="0.25">
      <c r="C96" s="304"/>
      <c r="D96" s="308" t="s">
        <v>351</v>
      </c>
      <c r="E96" s="309"/>
      <c r="F96" s="167">
        <v>0</v>
      </c>
      <c r="G96" s="167">
        <v>0</v>
      </c>
      <c r="H96" s="230">
        <v>0</v>
      </c>
      <c r="I96" s="230">
        <v>0</v>
      </c>
      <c r="J96" s="230">
        <v>0</v>
      </c>
      <c r="K96" s="238">
        <v>0</v>
      </c>
    </row>
    <row r="97" spans="3:11" x14ac:dyDescent="0.25">
      <c r="C97" s="304"/>
      <c r="D97" s="308" t="s">
        <v>352</v>
      </c>
      <c r="E97" s="309"/>
      <c r="F97" s="167"/>
      <c r="G97" s="167"/>
      <c r="H97" s="167"/>
      <c r="I97" s="167"/>
      <c r="J97" s="167"/>
      <c r="K97" s="238"/>
    </row>
    <row r="98" spans="3:11" x14ac:dyDescent="0.25">
      <c r="C98" s="304"/>
      <c r="D98" s="308" t="s">
        <v>353</v>
      </c>
      <c r="E98" s="309"/>
      <c r="F98" s="167">
        <v>0</v>
      </c>
      <c r="G98" s="167">
        <v>0</v>
      </c>
      <c r="H98" s="167">
        <v>0</v>
      </c>
      <c r="I98" s="167">
        <v>0</v>
      </c>
      <c r="J98" s="167">
        <v>0</v>
      </c>
      <c r="K98" s="238">
        <v>0</v>
      </c>
    </row>
    <row r="99" spans="3:11" x14ac:dyDescent="0.25">
      <c r="C99" s="304"/>
      <c r="D99" s="308" t="s">
        <v>354</v>
      </c>
      <c r="E99" s="309"/>
      <c r="F99" s="167"/>
      <c r="G99" s="167"/>
      <c r="H99" s="167"/>
      <c r="I99" s="167"/>
      <c r="J99" s="167"/>
      <c r="K99" s="238"/>
    </row>
    <row r="100" spans="3:11" x14ac:dyDescent="0.25">
      <c r="C100" s="304"/>
      <c r="D100" s="308" t="s">
        <v>248</v>
      </c>
      <c r="E100" s="309"/>
      <c r="F100" s="167"/>
      <c r="G100" s="167"/>
      <c r="H100" s="167"/>
      <c r="I100" s="167"/>
      <c r="J100" s="167"/>
      <c r="K100" s="163"/>
    </row>
    <row r="101" spans="3:11" x14ac:dyDescent="0.25">
      <c r="C101" s="304"/>
      <c r="D101" s="305" t="s">
        <v>355</v>
      </c>
      <c r="E101" s="306"/>
      <c r="F101" s="167">
        <f>+F96+F98</f>
        <v>0</v>
      </c>
      <c r="G101" s="167">
        <f t="shared" ref="G101:K101" si="10">+G96+G98</f>
        <v>0</v>
      </c>
      <c r="H101" s="167">
        <f t="shared" si="10"/>
        <v>0</v>
      </c>
      <c r="I101" s="167">
        <f t="shared" si="10"/>
        <v>0</v>
      </c>
      <c r="J101" s="167">
        <f t="shared" si="10"/>
        <v>0</v>
      </c>
      <c r="K101" s="163">
        <f t="shared" si="10"/>
        <v>0</v>
      </c>
    </row>
    <row r="102" spans="3:11" x14ac:dyDescent="0.25">
      <c r="C102" s="304"/>
      <c r="D102" s="305" t="s">
        <v>356</v>
      </c>
      <c r="E102" s="306"/>
      <c r="F102" s="41"/>
      <c r="G102" s="41"/>
      <c r="H102" s="41"/>
      <c r="I102" s="41"/>
      <c r="J102" s="41"/>
      <c r="K102" s="168"/>
    </row>
    <row r="103" spans="3:11" ht="5.25" customHeight="1" x14ac:dyDescent="0.25">
      <c r="C103" s="11"/>
      <c r="D103" s="307"/>
      <c r="E103" s="307"/>
      <c r="F103" s="40"/>
      <c r="G103" s="35"/>
      <c r="H103" s="34"/>
      <c r="I103" s="35"/>
      <c r="J103" s="34"/>
      <c r="K103" s="35"/>
    </row>
  </sheetData>
  <mergeCells count="124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A64" workbookViewId="0">
      <selection activeCell="E87" sqref="E87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648</v>
      </c>
      <c r="F1" s="121" t="s">
        <v>648</v>
      </c>
    </row>
    <row r="3" spans="3:18" x14ac:dyDescent="0.25">
      <c r="C3" s="271" t="s">
        <v>645</v>
      </c>
      <c r="D3" s="271"/>
      <c r="E3" s="271"/>
      <c r="F3" s="271"/>
      <c r="G3" s="271"/>
      <c r="H3" s="271"/>
      <c r="I3" s="271"/>
      <c r="J3" s="271"/>
    </row>
    <row r="4" spans="3:18" x14ac:dyDescent="0.25">
      <c r="C4" s="271" t="s">
        <v>357</v>
      </c>
      <c r="D4" s="271"/>
      <c r="E4" s="271"/>
      <c r="F4" s="271"/>
      <c r="G4" s="271"/>
      <c r="H4" s="271"/>
      <c r="I4" s="271"/>
      <c r="J4" s="271"/>
    </row>
    <row r="5" spans="3:18" x14ac:dyDescent="0.25">
      <c r="C5" s="271" t="s">
        <v>358</v>
      </c>
      <c r="D5" s="271"/>
      <c r="E5" s="271"/>
      <c r="F5" s="271"/>
      <c r="G5" s="271"/>
      <c r="H5" s="271"/>
      <c r="I5" s="271"/>
      <c r="J5" s="271"/>
    </row>
    <row r="6" spans="3:18" x14ac:dyDescent="0.25">
      <c r="C6" s="278" t="s">
        <v>682</v>
      </c>
      <c r="D6" s="271"/>
      <c r="E6" s="271"/>
      <c r="F6" s="271"/>
      <c r="G6" s="271"/>
      <c r="H6" s="271"/>
      <c r="I6" s="271"/>
      <c r="J6" s="271"/>
    </row>
    <row r="7" spans="3:18" x14ac:dyDescent="0.25">
      <c r="C7" s="280" t="s">
        <v>1</v>
      </c>
      <c r="D7" s="280"/>
      <c r="E7" s="280"/>
      <c r="F7" s="280"/>
      <c r="G7" s="280"/>
      <c r="H7" s="280"/>
      <c r="I7" s="280"/>
      <c r="J7" s="280"/>
    </row>
    <row r="8" spans="3:18" x14ac:dyDescent="0.25">
      <c r="C8" s="271" t="s">
        <v>2</v>
      </c>
      <c r="D8" s="271"/>
      <c r="E8" s="271" t="s">
        <v>359</v>
      </c>
      <c r="F8" s="271"/>
      <c r="G8" s="271"/>
      <c r="H8" s="271"/>
      <c r="I8" s="271"/>
      <c r="J8" s="212" t="s">
        <v>360</v>
      </c>
    </row>
    <row r="9" spans="3:18" x14ac:dyDescent="0.25">
      <c r="C9" s="271"/>
      <c r="D9" s="271"/>
      <c r="E9" s="212" t="s">
        <v>240</v>
      </c>
      <c r="F9" s="212" t="s">
        <v>269</v>
      </c>
      <c r="G9" s="271" t="s">
        <v>271</v>
      </c>
      <c r="H9" s="271" t="s">
        <v>222</v>
      </c>
      <c r="I9" s="271" t="s">
        <v>224</v>
      </c>
      <c r="J9" s="212" t="s">
        <v>361</v>
      </c>
    </row>
    <row r="10" spans="3:18" x14ac:dyDescent="0.25">
      <c r="C10" s="280"/>
      <c r="D10" s="280"/>
      <c r="E10" s="216" t="s">
        <v>362</v>
      </c>
      <c r="F10" s="216" t="s">
        <v>270</v>
      </c>
      <c r="G10" s="280"/>
      <c r="H10" s="280"/>
      <c r="I10" s="280"/>
      <c r="J10" s="218"/>
    </row>
    <row r="11" spans="3:18" x14ac:dyDescent="0.25">
      <c r="C11" s="316" t="s">
        <v>363</v>
      </c>
      <c r="D11" s="306"/>
      <c r="E11" s="210">
        <f>+E12+E20+E31+E42+E53+E64+E68+E78+E82</f>
        <v>356453890.39000005</v>
      </c>
      <c r="F11" s="226">
        <f>+F12+F20+F31+F42+F53+F64+F68+F78+F82</f>
        <v>19761610.32</v>
      </c>
      <c r="G11" s="210">
        <f t="shared" ref="G11:J11" si="0">+G12+G20+G31+G42+G53+G64+G68+G78+G82</f>
        <v>376215500.70999998</v>
      </c>
      <c r="H11" s="210">
        <f>+H12+H20+H31+H42+H53+H64+H68+H78+H82</f>
        <v>131237950.28999999</v>
      </c>
      <c r="I11" s="233">
        <f>+I12+I20+I31+I42+I53+I64+I68+I78+I82</f>
        <v>128469773.7</v>
      </c>
      <c r="J11" s="210">
        <f t="shared" si="0"/>
        <v>244977550.41999999</v>
      </c>
      <c r="M11" s="121"/>
      <c r="O11" s="121"/>
      <c r="R11" s="121"/>
    </row>
    <row r="12" spans="3:18" x14ac:dyDescent="0.25">
      <c r="C12" s="317" t="s">
        <v>364</v>
      </c>
      <c r="D12" s="309"/>
      <c r="E12" s="135">
        <f>SUM(E13:E19)</f>
        <v>299336097.98000002</v>
      </c>
      <c r="F12" s="135">
        <f>SUM(F13:F19)</f>
        <v>3612235.94</v>
      </c>
      <c r="G12" s="192">
        <f t="shared" ref="G12:J12" si="1">SUM(G13:G19)</f>
        <v>302948333.91999996</v>
      </c>
      <c r="H12" s="220">
        <f t="shared" si="1"/>
        <v>112100177.69</v>
      </c>
      <c r="I12" s="220">
        <f t="shared" si="1"/>
        <v>109367756.60000001</v>
      </c>
      <c r="J12" s="220">
        <f t="shared" si="1"/>
        <v>190848156.22999999</v>
      </c>
      <c r="L12" s="225"/>
    </row>
    <row r="13" spans="3:18" x14ac:dyDescent="0.25">
      <c r="C13" s="36"/>
      <c r="D13" s="38" t="s">
        <v>365</v>
      </c>
      <c r="E13" s="135">
        <v>90812804.549999997</v>
      </c>
      <c r="F13" s="135">
        <v>0</v>
      </c>
      <c r="G13" s="242">
        <f t="shared" ref="G13:G41" si="2">+E13+F13</f>
        <v>90812804.549999997</v>
      </c>
      <c r="H13" s="135">
        <v>44125162.600000001</v>
      </c>
      <c r="I13" s="238">
        <v>44125162.600000001</v>
      </c>
      <c r="J13" s="250">
        <f t="shared" ref="J13:J16" si="3">G13-H13</f>
        <v>46687641.949999996</v>
      </c>
    </row>
    <row r="14" spans="3:18" x14ac:dyDescent="0.25">
      <c r="C14" s="36"/>
      <c r="D14" s="38" t="s">
        <v>366</v>
      </c>
      <c r="E14" s="135">
        <v>0</v>
      </c>
      <c r="F14" s="135">
        <v>0</v>
      </c>
      <c r="G14" s="250">
        <f t="shared" si="2"/>
        <v>0</v>
      </c>
      <c r="H14" s="135">
        <v>0</v>
      </c>
      <c r="I14" s="135">
        <v>0</v>
      </c>
      <c r="J14" s="250">
        <f t="shared" si="3"/>
        <v>0</v>
      </c>
    </row>
    <row r="15" spans="3:18" x14ac:dyDescent="0.25">
      <c r="C15" s="36"/>
      <c r="D15" s="38" t="s">
        <v>367</v>
      </c>
      <c r="E15" s="135">
        <v>67240177.109999999</v>
      </c>
      <c r="F15" s="220">
        <v>0</v>
      </c>
      <c r="G15" s="250">
        <f t="shared" si="2"/>
        <v>67240177.109999999</v>
      </c>
      <c r="H15" s="135">
        <v>19996149.16</v>
      </c>
      <c r="I15" s="238">
        <v>19996149.16</v>
      </c>
      <c r="J15" s="250">
        <f t="shared" si="3"/>
        <v>47244027.950000003</v>
      </c>
    </row>
    <row r="16" spans="3:18" x14ac:dyDescent="0.25">
      <c r="C16" s="36"/>
      <c r="D16" s="38" t="s">
        <v>368</v>
      </c>
      <c r="E16" s="135">
        <v>1589224.06</v>
      </c>
      <c r="F16" s="226">
        <v>0</v>
      </c>
      <c r="G16" s="250">
        <f t="shared" si="2"/>
        <v>1589224.06</v>
      </c>
      <c r="H16" s="135">
        <v>0</v>
      </c>
      <c r="I16" s="135">
        <v>0</v>
      </c>
      <c r="J16" s="250">
        <f t="shared" si="3"/>
        <v>1589224.06</v>
      </c>
    </row>
    <row r="17" spans="3:13" x14ac:dyDescent="0.25">
      <c r="C17" s="36"/>
      <c r="D17" s="38" t="s">
        <v>369</v>
      </c>
      <c r="E17" s="135">
        <v>139693892.25999999</v>
      </c>
      <c r="F17" s="135">
        <v>3612235.94</v>
      </c>
      <c r="G17" s="238">
        <f>+E17+F17</f>
        <v>143306128.19999999</v>
      </c>
      <c r="H17" s="135">
        <v>47978865.93</v>
      </c>
      <c r="I17" s="135">
        <v>45246444.840000004</v>
      </c>
      <c r="J17" s="242">
        <f>G17-H17</f>
        <v>95327262.269999981</v>
      </c>
      <c r="M17" s="121"/>
    </row>
    <row r="18" spans="3:13" x14ac:dyDescent="0.25">
      <c r="C18" s="36"/>
      <c r="D18" s="38" t="s">
        <v>370</v>
      </c>
      <c r="E18" s="135">
        <v>0</v>
      </c>
      <c r="F18" s="135">
        <v>0</v>
      </c>
      <c r="G18" s="238">
        <f t="shared" si="2"/>
        <v>0</v>
      </c>
      <c r="H18" s="135">
        <v>0</v>
      </c>
      <c r="I18" s="135">
        <v>0</v>
      </c>
      <c r="J18" s="250">
        <f t="shared" ref="J18:J19" si="4">G18-H18</f>
        <v>0</v>
      </c>
    </row>
    <row r="19" spans="3:13" x14ac:dyDescent="0.25">
      <c r="C19" s="36"/>
      <c r="D19" s="38" t="s">
        <v>371</v>
      </c>
      <c r="E19" s="135">
        <v>0</v>
      </c>
      <c r="F19" s="135">
        <v>0</v>
      </c>
      <c r="G19" s="238">
        <f t="shared" si="2"/>
        <v>0</v>
      </c>
      <c r="H19" s="135">
        <v>0</v>
      </c>
      <c r="I19" s="135">
        <v>0</v>
      </c>
      <c r="J19" s="250">
        <f t="shared" si="4"/>
        <v>0</v>
      </c>
    </row>
    <row r="20" spans="3:13" x14ac:dyDescent="0.25">
      <c r="C20" s="317" t="s">
        <v>372</v>
      </c>
      <c r="D20" s="309"/>
      <c r="E20" s="135">
        <f>SUM(E21:E30)</f>
        <v>12639590.810000002</v>
      </c>
      <c r="F20" s="224">
        <f t="shared" ref="F20:I20" si="5">SUM(F21:F30)</f>
        <v>0</v>
      </c>
      <c r="G20" s="224">
        <f t="shared" si="5"/>
        <v>12639590.810000002</v>
      </c>
      <c r="H20" s="224">
        <f t="shared" si="5"/>
        <v>3649602.46</v>
      </c>
      <c r="I20" s="231">
        <f t="shared" si="5"/>
        <v>3635394.46</v>
      </c>
      <c r="J20" s="235">
        <f>SUM(J21:J30)</f>
        <v>8989988.3499999996</v>
      </c>
    </row>
    <row r="21" spans="3:13" x14ac:dyDescent="0.25">
      <c r="C21" s="317"/>
      <c r="D21" s="38" t="s">
        <v>373</v>
      </c>
      <c r="E21" s="135">
        <v>8247136.6100000003</v>
      </c>
      <c r="F21" s="223">
        <v>0</v>
      </c>
      <c r="G21" s="238">
        <f t="shared" si="2"/>
        <v>8247136.6100000003</v>
      </c>
      <c r="H21" s="135">
        <v>966919.57</v>
      </c>
      <c r="I21" s="238">
        <v>955435.57</v>
      </c>
      <c r="J21" s="250">
        <f t="shared" ref="J21:J41" si="6">G21-H21</f>
        <v>7280217.04</v>
      </c>
    </row>
    <row r="22" spans="3:13" x14ac:dyDescent="0.25">
      <c r="C22" s="317"/>
      <c r="D22" s="38" t="s">
        <v>374</v>
      </c>
      <c r="E22" s="135"/>
      <c r="F22" s="135"/>
      <c r="G22" s="242"/>
      <c r="H22" s="135"/>
      <c r="I22" s="135"/>
      <c r="J22" s="250">
        <f t="shared" si="6"/>
        <v>0</v>
      </c>
    </row>
    <row r="23" spans="3:13" x14ac:dyDescent="0.25">
      <c r="C23" s="36"/>
      <c r="D23" s="38" t="s">
        <v>375</v>
      </c>
      <c r="E23" s="135">
        <v>662484.6</v>
      </c>
      <c r="F23" s="223">
        <v>0</v>
      </c>
      <c r="G23" s="242">
        <f t="shared" si="2"/>
        <v>662484.6</v>
      </c>
      <c r="H23" s="135">
        <v>460004.73</v>
      </c>
      <c r="I23" s="135">
        <v>458380.73</v>
      </c>
      <c r="J23" s="250">
        <f t="shared" si="6"/>
        <v>202479.87</v>
      </c>
    </row>
    <row r="24" spans="3:13" x14ac:dyDescent="0.25">
      <c r="C24" s="36"/>
      <c r="D24" s="38" t="s">
        <v>376</v>
      </c>
      <c r="E24" s="135">
        <v>0</v>
      </c>
      <c r="F24" s="135">
        <v>0</v>
      </c>
      <c r="G24" s="242">
        <f t="shared" si="2"/>
        <v>0</v>
      </c>
      <c r="H24" s="135">
        <v>0</v>
      </c>
      <c r="I24" s="135">
        <v>0</v>
      </c>
      <c r="J24" s="250">
        <f t="shared" si="6"/>
        <v>0</v>
      </c>
    </row>
    <row r="25" spans="3:13" x14ac:dyDescent="0.25">
      <c r="C25" s="36"/>
      <c r="D25" s="38" t="s">
        <v>377</v>
      </c>
      <c r="E25" s="135">
        <v>384307.08</v>
      </c>
      <c r="F25" s="135">
        <v>0</v>
      </c>
      <c r="G25" s="242">
        <f t="shared" si="2"/>
        <v>384307.08</v>
      </c>
      <c r="H25" s="135">
        <v>184481.12</v>
      </c>
      <c r="I25" s="135">
        <v>184481.12</v>
      </c>
      <c r="J25" s="250">
        <f t="shared" si="6"/>
        <v>199825.96000000002</v>
      </c>
    </row>
    <row r="26" spans="3:13" x14ac:dyDescent="0.25">
      <c r="C26" s="36"/>
      <c r="D26" s="38" t="s">
        <v>378</v>
      </c>
      <c r="E26" s="135">
        <v>639016.80000000005</v>
      </c>
      <c r="F26" s="135">
        <v>0</v>
      </c>
      <c r="G26" s="242">
        <f t="shared" si="2"/>
        <v>639016.80000000005</v>
      </c>
      <c r="H26" s="135">
        <v>25820.71</v>
      </c>
      <c r="I26" s="135">
        <v>25820.71</v>
      </c>
      <c r="J26" s="250">
        <f t="shared" si="6"/>
        <v>613196.09000000008</v>
      </c>
    </row>
    <row r="27" spans="3:13" x14ac:dyDescent="0.25">
      <c r="C27" s="36"/>
      <c r="D27" s="38" t="s">
        <v>379</v>
      </c>
      <c r="E27" s="135">
        <v>2217284.79</v>
      </c>
      <c r="F27" s="135">
        <v>0</v>
      </c>
      <c r="G27" s="242">
        <f t="shared" si="2"/>
        <v>2217284.79</v>
      </c>
      <c r="H27" s="135">
        <v>911399.49</v>
      </c>
      <c r="I27" s="135">
        <v>910299.49</v>
      </c>
      <c r="J27" s="250">
        <f t="shared" si="6"/>
        <v>1305885.3</v>
      </c>
    </row>
    <row r="28" spans="3:13" x14ac:dyDescent="0.25">
      <c r="C28" s="36"/>
      <c r="D28" s="38" t="s">
        <v>380</v>
      </c>
      <c r="E28" s="135">
        <v>303750</v>
      </c>
      <c r="F28" s="135">
        <v>0</v>
      </c>
      <c r="G28" s="242">
        <f t="shared" si="2"/>
        <v>303750</v>
      </c>
      <c r="H28" s="135">
        <v>612182.85</v>
      </c>
      <c r="I28" s="238">
        <v>612182.85</v>
      </c>
      <c r="J28" s="250">
        <f t="shared" si="6"/>
        <v>-308432.84999999998</v>
      </c>
    </row>
    <row r="29" spans="3:13" x14ac:dyDescent="0.25">
      <c r="C29" s="36"/>
      <c r="D29" s="38" t="s">
        <v>381</v>
      </c>
      <c r="E29" s="135">
        <v>0</v>
      </c>
      <c r="F29" s="135">
        <v>0</v>
      </c>
      <c r="G29" s="242">
        <f t="shared" si="2"/>
        <v>0</v>
      </c>
      <c r="H29" s="135">
        <v>0</v>
      </c>
      <c r="I29" s="135">
        <v>0</v>
      </c>
      <c r="J29" s="250">
        <f t="shared" si="6"/>
        <v>0</v>
      </c>
    </row>
    <row r="30" spans="3:13" x14ac:dyDescent="0.25">
      <c r="C30" s="36"/>
      <c r="D30" s="38" t="s">
        <v>382</v>
      </c>
      <c r="E30" s="135">
        <v>185610.93</v>
      </c>
      <c r="F30" s="135">
        <v>0</v>
      </c>
      <c r="G30" s="242">
        <f t="shared" si="2"/>
        <v>185610.93</v>
      </c>
      <c r="H30" s="135">
        <v>488793.99</v>
      </c>
      <c r="I30" s="135">
        <v>488793.99</v>
      </c>
      <c r="J30" s="250">
        <f t="shared" si="6"/>
        <v>-303183.06</v>
      </c>
    </row>
    <row r="31" spans="3:13" x14ac:dyDescent="0.25">
      <c r="C31" s="317" t="s">
        <v>383</v>
      </c>
      <c r="D31" s="309"/>
      <c r="E31" s="135">
        <f t="shared" ref="E31:J31" si="7">SUM(E32:E41)</f>
        <v>28314646.190000001</v>
      </c>
      <c r="F31" s="223">
        <f t="shared" si="7"/>
        <v>0</v>
      </c>
      <c r="G31" s="226">
        <f t="shared" si="7"/>
        <v>28314646.190000001</v>
      </c>
      <c r="H31" s="223">
        <f t="shared" si="7"/>
        <v>8864901.0099999998</v>
      </c>
      <c r="I31" s="223">
        <f t="shared" si="7"/>
        <v>8843353.5099999998</v>
      </c>
      <c r="J31" s="223">
        <f t="shared" si="7"/>
        <v>19449745.18</v>
      </c>
    </row>
    <row r="32" spans="3:13" x14ac:dyDescent="0.25">
      <c r="C32" s="36"/>
      <c r="D32" s="38" t="s">
        <v>384</v>
      </c>
      <c r="E32" s="135">
        <v>5197297.74</v>
      </c>
      <c r="F32" s="135">
        <v>0</v>
      </c>
      <c r="G32" s="238">
        <f t="shared" si="2"/>
        <v>5197297.74</v>
      </c>
      <c r="H32" s="135">
        <v>2245433.73</v>
      </c>
      <c r="I32" s="238">
        <v>2242169.73</v>
      </c>
      <c r="J32" s="250">
        <f t="shared" si="6"/>
        <v>2951864.0100000002</v>
      </c>
    </row>
    <row r="33" spans="3:10" x14ac:dyDescent="0.25">
      <c r="C33" s="36"/>
      <c r="D33" s="38" t="s">
        <v>385</v>
      </c>
      <c r="E33" s="135">
        <v>3051279.98</v>
      </c>
      <c r="F33" s="135">
        <v>0</v>
      </c>
      <c r="G33" s="238">
        <f t="shared" si="2"/>
        <v>3051279.98</v>
      </c>
      <c r="H33" s="135">
        <v>1617008.85</v>
      </c>
      <c r="I33" s="238">
        <v>1617008.85</v>
      </c>
      <c r="J33" s="250">
        <f t="shared" si="6"/>
        <v>1434271.13</v>
      </c>
    </row>
    <row r="34" spans="3:10" x14ac:dyDescent="0.25">
      <c r="C34" s="36"/>
      <c r="D34" s="38" t="s">
        <v>386</v>
      </c>
      <c r="E34" s="135">
        <v>7284613.3300000001</v>
      </c>
      <c r="F34" s="223">
        <v>0</v>
      </c>
      <c r="G34" s="238">
        <f t="shared" si="2"/>
        <v>7284613.3300000001</v>
      </c>
      <c r="H34" s="135">
        <v>1191267.27</v>
      </c>
      <c r="I34" s="238">
        <v>1191267.27</v>
      </c>
      <c r="J34" s="250">
        <f t="shared" si="6"/>
        <v>6093346.0600000005</v>
      </c>
    </row>
    <row r="35" spans="3:10" x14ac:dyDescent="0.25">
      <c r="C35" s="36"/>
      <c r="D35" s="38" t="s">
        <v>387</v>
      </c>
      <c r="E35" s="135">
        <v>367881.56</v>
      </c>
      <c r="F35" s="135">
        <v>0</v>
      </c>
      <c r="G35" s="238">
        <f t="shared" si="2"/>
        <v>367881.56</v>
      </c>
      <c r="H35" s="135">
        <v>206496.5</v>
      </c>
      <c r="I35" s="135">
        <v>206496.5</v>
      </c>
      <c r="J35" s="250">
        <f t="shared" si="6"/>
        <v>161385.06</v>
      </c>
    </row>
    <row r="36" spans="3:10" x14ac:dyDescent="0.25">
      <c r="C36" s="317"/>
      <c r="D36" s="38" t="s">
        <v>388</v>
      </c>
      <c r="E36" s="135">
        <v>5243173.3499999996</v>
      </c>
      <c r="F36" s="135">
        <v>0</v>
      </c>
      <c r="G36" s="238">
        <f t="shared" si="2"/>
        <v>5243173.3499999996</v>
      </c>
      <c r="H36" s="135">
        <v>1732213.94</v>
      </c>
      <c r="I36" s="135">
        <v>1732213.94</v>
      </c>
      <c r="J36" s="250">
        <f t="shared" si="6"/>
        <v>3510959.4099999997</v>
      </c>
    </row>
    <row r="37" spans="3:10" x14ac:dyDescent="0.25">
      <c r="C37" s="317"/>
      <c r="D37" s="38" t="s">
        <v>389</v>
      </c>
      <c r="E37" s="135"/>
      <c r="F37" s="135"/>
      <c r="G37" s="238"/>
      <c r="H37" s="135"/>
      <c r="I37" s="135"/>
      <c r="J37" s="250">
        <f t="shared" si="6"/>
        <v>0</v>
      </c>
    </row>
    <row r="38" spans="3:10" x14ac:dyDescent="0.25">
      <c r="C38" s="36"/>
      <c r="D38" s="38" t="s">
        <v>390</v>
      </c>
      <c r="E38" s="135">
        <v>252362</v>
      </c>
      <c r="F38" s="135">
        <v>0</v>
      </c>
      <c r="G38" s="238">
        <f t="shared" si="2"/>
        <v>252362</v>
      </c>
      <c r="H38" s="135">
        <v>202984.74</v>
      </c>
      <c r="I38" s="238">
        <v>194864.74</v>
      </c>
      <c r="J38" s="250">
        <f t="shared" si="6"/>
        <v>49377.260000000009</v>
      </c>
    </row>
    <row r="39" spans="3:10" x14ac:dyDescent="0.25">
      <c r="C39" s="36"/>
      <c r="D39" s="38" t="s">
        <v>391</v>
      </c>
      <c r="E39" s="135">
        <v>746468.09</v>
      </c>
      <c r="F39" s="135">
        <v>0</v>
      </c>
      <c r="G39" s="238">
        <f t="shared" si="2"/>
        <v>746468.09</v>
      </c>
      <c r="H39" s="135">
        <v>108537.67</v>
      </c>
      <c r="I39" s="135">
        <v>98374.17</v>
      </c>
      <c r="J39" s="250">
        <f t="shared" si="6"/>
        <v>637930.41999999993</v>
      </c>
    </row>
    <row r="40" spans="3:10" x14ac:dyDescent="0.25">
      <c r="C40" s="36"/>
      <c r="D40" s="38" t="s">
        <v>392</v>
      </c>
      <c r="E40" s="135">
        <v>350000</v>
      </c>
      <c r="F40" s="135">
        <v>0</v>
      </c>
      <c r="G40" s="238">
        <f t="shared" si="2"/>
        <v>350000</v>
      </c>
      <c r="H40" s="135">
        <v>38061.910000000003</v>
      </c>
      <c r="I40" s="238">
        <v>38061.910000000003</v>
      </c>
      <c r="J40" s="250">
        <f t="shared" si="6"/>
        <v>311938.08999999997</v>
      </c>
    </row>
    <row r="41" spans="3:10" x14ac:dyDescent="0.25">
      <c r="C41" s="36"/>
      <c r="D41" s="38" t="s">
        <v>393</v>
      </c>
      <c r="E41" s="135">
        <v>5821570.1399999997</v>
      </c>
      <c r="F41" s="135">
        <v>0</v>
      </c>
      <c r="G41" s="238">
        <f t="shared" si="2"/>
        <v>5821570.1399999997</v>
      </c>
      <c r="H41" s="135">
        <v>1522896.4</v>
      </c>
      <c r="I41" s="238">
        <v>1522896.4</v>
      </c>
      <c r="J41" s="250">
        <f t="shared" si="6"/>
        <v>4298673.74</v>
      </c>
    </row>
    <row r="42" spans="3:10" x14ac:dyDescent="0.25">
      <c r="C42" s="317" t="s">
        <v>394</v>
      </c>
      <c r="D42" s="309"/>
      <c r="E42" s="135">
        <v>0</v>
      </c>
      <c r="F42" s="135">
        <f>SUM(F44:F52)</f>
        <v>0</v>
      </c>
      <c r="G42" s="135">
        <f t="shared" ref="G42:J42" si="8">SUM(G44:G52)</f>
        <v>0</v>
      </c>
      <c r="H42" s="135">
        <f t="shared" si="8"/>
        <v>0</v>
      </c>
      <c r="I42" s="135">
        <f t="shared" si="8"/>
        <v>0</v>
      </c>
      <c r="J42" s="135">
        <f t="shared" si="8"/>
        <v>0</v>
      </c>
    </row>
    <row r="43" spans="3:10" x14ac:dyDescent="0.25">
      <c r="C43" s="317" t="s">
        <v>395</v>
      </c>
      <c r="D43" s="309"/>
      <c r="E43" s="135"/>
      <c r="F43" s="135"/>
      <c r="G43" s="135"/>
      <c r="H43" s="135"/>
      <c r="I43" s="135"/>
      <c r="J43" s="135"/>
    </row>
    <row r="44" spans="3:10" x14ac:dyDescent="0.25">
      <c r="C44" s="36"/>
      <c r="D44" s="38" t="s">
        <v>396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250">
        <f t="shared" ref="J44:J52" si="9">G44-H44</f>
        <v>0</v>
      </c>
    </row>
    <row r="45" spans="3:10" x14ac:dyDescent="0.25">
      <c r="C45" s="36"/>
      <c r="D45" s="38" t="s">
        <v>397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250">
        <f t="shared" si="9"/>
        <v>0</v>
      </c>
    </row>
    <row r="46" spans="3:10" x14ac:dyDescent="0.25">
      <c r="C46" s="36"/>
      <c r="D46" s="38" t="s">
        <v>398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250">
        <f t="shared" si="9"/>
        <v>0</v>
      </c>
    </row>
    <row r="47" spans="3:10" x14ac:dyDescent="0.25">
      <c r="C47" s="36"/>
      <c r="D47" s="38" t="s">
        <v>399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250">
        <f t="shared" si="9"/>
        <v>0</v>
      </c>
    </row>
    <row r="48" spans="3:10" x14ac:dyDescent="0.25">
      <c r="C48" s="36"/>
      <c r="D48" s="38" t="s">
        <v>400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250">
        <f t="shared" si="9"/>
        <v>0</v>
      </c>
    </row>
    <row r="49" spans="3:10" x14ac:dyDescent="0.25">
      <c r="C49" s="36"/>
      <c r="D49" s="38" t="s">
        <v>401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250">
        <f t="shared" si="9"/>
        <v>0</v>
      </c>
    </row>
    <row r="50" spans="3:10" x14ac:dyDescent="0.25">
      <c r="C50" s="36"/>
      <c r="D50" s="38" t="s">
        <v>402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250">
        <f t="shared" si="9"/>
        <v>0</v>
      </c>
    </row>
    <row r="51" spans="3:10" x14ac:dyDescent="0.25">
      <c r="C51" s="36"/>
      <c r="D51" s="38" t="s">
        <v>403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250">
        <f t="shared" si="9"/>
        <v>0</v>
      </c>
    </row>
    <row r="52" spans="3:10" x14ac:dyDescent="0.25">
      <c r="C52" s="36"/>
      <c r="D52" s="38" t="s">
        <v>404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250">
        <f t="shared" si="9"/>
        <v>0</v>
      </c>
    </row>
    <row r="53" spans="3:10" x14ac:dyDescent="0.25">
      <c r="C53" s="317" t="s">
        <v>405</v>
      </c>
      <c r="D53" s="309"/>
      <c r="E53" s="135">
        <f>SUM(E55:E63)</f>
        <v>7861475.4299999997</v>
      </c>
      <c r="F53" s="238">
        <f t="shared" ref="F53:J53" si="10">SUM(F55:F63)</f>
        <v>2240174</v>
      </c>
      <c r="G53" s="238">
        <f t="shared" si="10"/>
        <v>10101649.43</v>
      </c>
      <c r="H53" s="238">
        <f t="shared" si="10"/>
        <v>4616479.67</v>
      </c>
      <c r="I53" s="238">
        <f t="shared" si="10"/>
        <v>4616479.67</v>
      </c>
      <c r="J53" s="238">
        <f t="shared" si="10"/>
        <v>5485169.7599999998</v>
      </c>
    </row>
    <row r="54" spans="3:10" x14ac:dyDescent="0.25">
      <c r="C54" s="317" t="s">
        <v>406</v>
      </c>
      <c r="D54" s="309"/>
      <c r="E54" s="135"/>
      <c r="F54" s="135"/>
      <c r="G54" s="135"/>
      <c r="H54" s="135"/>
      <c r="I54" s="135"/>
      <c r="J54" s="135"/>
    </row>
    <row r="55" spans="3:10" x14ac:dyDescent="0.25">
      <c r="C55" s="36"/>
      <c r="D55" s="38" t="s">
        <v>407</v>
      </c>
      <c r="E55" s="233">
        <v>4022638.87</v>
      </c>
      <c r="F55" s="135">
        <v>2240174</v>
      </c>
      <c r="G55" s="238">
        <f t="shared" ref="G55:G63" si="11">+E55+F55</f>
        <v>6262812.8700000001</v>
      </c>
      <c r="H55" s="135">
        <v>436117.63</v>
      </c>
      <c r="I55" s="238">
        <v>436117.63</v>
      </c>
      <c r="J55" s="250">
        <f t="shared" ref="J55:J63" si="12">G55-H55</f>
        <v>5826695.2400000002</v>
      </c>
    </row>
    <row r="56" spans="3:10" x14ac:dyDescent="0.25">
      <c r="C56" s="36"/>
      <c r="D56" s="38" t="s">
        <v>408</v>
      </c>
      <c r="E56" s="135">
        <v>0</v>
      </c>
      <c r="F56" s="135">
        <v>0</v>
      </c>
      <c r="G56" s="238">
        <f t="shared" si="11"/>
        <v>0</v>
      </c>
      <c r="H56" s="135">
        <v>0</v>
      </c>
      <c r="I56" s="238">
        <v>0</v>
      </c>
      <c r="J56" s="250">
        <f t="shared" si="12"/>
        <v>0</v>
      </c>
    </row>
    <row r="57" spans="3:10" x14ac:dyDescent="0.25">
      <c r="C57" s="36"/>
      <c r="D57" s="38" t="s">
        <v>409</v>
      </c>
      <c r="E57" s="135">
        <v>0</v>
      </c>
      <c r="F57" s="135">
        <v>0</v>
      </c>
      <c r="G57" s="238">
        <f t="shared" si="11"/>
        <v>0</v>
      </c>
      <c r="H57" s="135">
        <v>152934.39999999999</v>
      </c>
      <c r="I57" s="135">
        <v>152934.39999999999</v>
      </c>
      <c r="J57" s="250">
        <f t="shared" si="12"/>
        <v>-152934.39999999999</v>
      </c>
    </row>
    <row r="58" spans="3:10" x14ac:dyDescent="0.25">
      <c r="C58" s="36"/>
      <c r="D58" s="38" t="s">
        <v>410</v>
      </c>
      <c r="E58" s="135">
        <v>0</v>
      </c>
      <c r="F58" s="135">
        <v>0</v>
      </c>
      <c r="G58" s="238">
        <f t="shared" si="11"/>
        <v>0</v>
      </c>
      <c r="H58" s="135">
        <v>0</v>
      </c>
      <c r="I58" s="135">
        <v>0</v>
      </c>
      <c r="J58" s="250">
        <f t="shared" si="12"/>
        <v>0</v>
      </c>
    </row>
    <row r="59" spans="3:10" x14ac:dyDescent="0.25">
      <c r="C59" s="36"/>
      <c r="D59" s="38" t="s">
        <v>411</v>
      </c>
      <c r="E59" s="233">
        <v>0</v>
      </c>
      <c r="F59" s="135">
        <v>0</v>
      </c>
      <c r="G59" s="238">
        <f t="shared" si="11"/>
        <v>0</v>
      </c>
      <c r="H59" s="135">
        <v>0</v>
      </c>
      <c r="I59" s="135">
        <v>0</v>
      </c>
      <c r="J59" s="250">
        <f t="shared" si="12"/>
        <v>0</v>
      </c>
    </row>
    <row r="60" spans="3:10" x14ac:dyDescent="0.25">
      <c r="C60" s="36"/>
      <c r="D60" s="38" t="s">
        <v>412</v>
      </c>
      <c r="E60" s="135">
        <v>0</v>
      </c>
      <c r="F60" s="135">
        <v>0</v>
      </c>
      <c r="G60" s="238">
        <f t="shared" si="11"/>
        <v>0</v>
      </c>
      <c r="H60" s="135">
        <v>189925.64</v>
      </c>
      <c r="I60" s="224">
        <v>189925.64</v>
      </c>
      <c r="J60" s="250">
        <f t="shared" si="12"/>
        <v>-189925.64</v>
      </c>
    </row>
    <row r="61" spans="3:10" x14ac:dyDescent="0.25">
      <c r="C61" s="36"/>
      <c r="D61" s="38" t="s">
        <v>413</v>
      </c>
      <c r="E61" s="135">
        <v>0</v>
      </c>
      <c r="F61" s="135">
        <v>0</v>
      </c>
      <c r="G61" s="238">
        <f t="shared" si="11"/>
        <v>0</v>
      </c>
      <c r="H61" s="135">
        <v>0</v>
      </c>
      <c r="I61" s="135">
        <v>0</v>
      </c>
      <c r="J61" s="250">
        <f t="shared" si="12"/>
        <v>0</v>
      </c>
    </row>
    <row r="62" spans="3:10" x14ac:dyDescent="0.25">
      <c r="C62" s="36"/>
      <c r="D62" s="38" t="s">
        <v>414</v>
      </c>
      <c r="E62" s="135">
        <v>3838836.56</v>
      </c>
      <c r="F62" s="135">
        <v>0</v>
      </c>
      <c r="G62" s="238">
        <f t="shared" si="11"/>
        <v>3838836.56</v>
      </c>
      <c r="H62" s="135">
        <v>3837502</v>
      </c>
      <c r="I62" s="238">
        <v>3837502</v>
      </c>
      <c r="J62" s="250">
        <f t="shared" si="12"/>
        <v>1334.5600000000559</v>
      </c>
    </row>
    <row r="63" spans="3:10" x14ac:dyDescent="0.25">
      <c r="C63" s="36"/>
      <c r="D63" s="38" t="s">
        <v>415</v>
      </c>
      <c r="E63" s="135">
        <v>0</v>
      </c>
      <c r="F63" s="135">
        <v>0</v>
      </c>
      <c r="G63" s="238">
        <f t="shared" si="11"/>
        <v>0</v>
      </c>
      <c r="H63" s="135">
        <v>0</v>
      </c>
      <c r="I63" s="135">
        <v>0</v>
      </c>
      <c r="J63" s="250">
        <f t="shared" si="12"/>
        <v>0</v>
      </c>
    </row>
    <row r="64" spans="3:10" x14ac:dyDescent="0.25">
      <c r="C64" s="317" t="s">
        <v>416</v>
      </c>
      <c r="D64" s="309"/>
      <c r="E64" s="135">
        <f>SUM(E65:E67)</f>
        <v>8302079.9800000004</v>
      </c>
      <c r="F64" s="135">
        <f t="shared" ref="F64:I64" si="13">SUM(F65:F67)</f>
        <v>13909200.380000001</v>
      </c>
      <c r="G64" s="135">
        <f t="shared" si="13"/>
        <v>22211280.359999999</v>
      </c>
      <c r="H64" s="135">
        <f t="shared" si="13"/>
        <v>2006789.46</v>
      </c>
      <c r="I64" s="135">
        <f t="shared" si="13"/>
        <v>2006789.46</v>
      </c>
      <c r="J64" s="197">
        <f t="shared" ref="J64" si="14">+G64-H64</f>
        <v>20204490.899999999</v>
      </c>
    </row>
    <row r="65" spans="3:10" x14ac:dyDescent="0.25">
      <c r="C65" s="36"/>
      <c r="D65" s="38" t="s">
        <v>417</v>
      </c>
      <c r="E65" s="233">
        <v>0</v>
      </c>
      <c r="F65" s="135">
        <v>0</v>
      </c>
      <c r="G65" s="135">
        <f>+E65+F65</f>
        <v>0</v>
      </c>
      <c r="H65" s="135">
        <v>0</v>
      </c>
      <c r="I65" s="135">
        <v>0</v>
      </c>
      <c r="J65" s="250">
        <f t="shared" ref="J65:J67" si="15">G65-H65</f>
        <v>0</v>
      </c>
    </row>
    <row r="66" spans="3:10" x14ac:dyDescent="0.25">
      <c r="C66" s="36"/>
      <c r="D66" s="38" t="s">
        <v>418</v>
      </c>
      <c r="E66" s="135">
        <v>8302079.9800000004</v>
      </c>
      <c r="F66" s="135">
        <v>13909200.380000001</v>
      </c>
      <c r="G66" s="135">
        <f>F66+E66</f>
        <v>22211280.359999999</v>
      </c>
      <c r="H66" s="135">
        <v>2006789.46</v>
      </c>
      <c r="I66" s="135">
        <v>2006789.46</v>
      </c>
      <c r="J66" s="250">
        <f t="shared" si="15"/>
        <v>20204490.899999999</v>
      </c>
    </row>
    <row r="67" spans="3:10" x14ac:dyDescent="0.25">
      <c r="C67" s="36"/>
      <c r="D67" s="38" t="s">
        <v>419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250">
        <f t="shared" si="15"/>
        <v>0</v>
      </c>
    </row>
    <row r="68" spans="3:10" x14ac:dyDescent="0.25">
      <c r="C68" s="317" t="s">
        <v>420</v>
      </c>
      <c r="D68" s="309"/>
      <c r="E68" s="135">
        <f>SUM(E71:E77)</f>
        <v>0</v>
      </c>
      <c r="F68" s="135">
        <f t="shared" ref="F68:J68" si="16">SUM(F71:F77)</f>
        <v>0</v>
      </c>
      <c r="G68" s="135">
        <f t="shared" si="16"/>
        <v>0</v>
      </c>
      <c r="H68" s="135">
        <f t="shared" si="16"/>
        <v>0</v>
      </c>
      <c r="I68" s="135">
        <f t="shared" si="16"/>
        <v>0</v>
      </c>
      <c r="J68" s="135">
        <f t="shared" si="16"/>
        <v>0</v>
      </c>
    </row>
    <row r="69" spans="3:10" x14ac:dyDescent="0.25">
      <c r="C69" s="317" t="s">
        <v>421</v>
      </c>
      <c r="D69" s="309"/>
      <c r="E69" s="135"/>
      <c r="F69" s="135"/>
      <c r="G69" s="135"/>
      <c r="H69" s="135"/>
      <c r="I69" s="135"/>
      <c r="J69" s="135"/>
    </row>
    <row r="70" spans="3:10" x14ac:dyDescent="0.25">
      <c r="C70" s="36"/>
      <c r="D70" s="38" t="s">
        <v>422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250">
        <f t="shared" ref="J70:J77" si="17">G70-H70</f>
        <v>0</v>
      </c>
    </row>
    <row r="71" spans="3:10" x14ac:dyDescent="0.25">
      <c r="C71" s="36"/>
      <c r="D71" s="38" t="s">
        <v>423</v>
      </c>
      <c r="E71" s="135">
        <v>0</v>
      </c>
      <c r="F71" s="135">
        <v>0</v>
      </c>
      <c r="G71" s="135">
        <v>0</v>
      </c>
      <c r="H71" s="135">
        <v>0</v>
      </c>
      <c r="I71" s="135">
        <v>0</v>
      </c>
      <c r="J71" s="250">
        <f t="shared" si="17"/>
        <v>0</v>
      </c>
    </row>
    <row r="72" spans="3:10" x14ac:dyDescent="0.25">
      <c r="C72" s="36"/>
      <c r="D72" s="38" t="s">
        <v>424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250">
        <f t="shared" si="17"/>
        <v>0</v>
      </c>
    </row>
    <row r="73" spans="3:10" x14ac:dyDescent="0.25">
      <c r="C73" s="36"/>
      <c r="D73" s="38" t="s">
        <v>425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250">
        <f t="shared" si="17"/>
        <v>0</v>
      </c>
    </row>
    <row r="74" spans="3:10" x14ac:dyDescent="0.25">
      <c r="C74" s="36"/>
      <c r="D74" s="38" t="s">
        <v>426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250">
        <f t="shared" si="17"/>
        <v>0</v>
      </c>
    </row>
    <row r="75" spans="3:10" x14ac:dyDescent="0.25">
      <c r="C75" s="36"/>
      <c r="D75" s="38" t="s">
        <v>427</v>
      </c>
      <c r="E75" s="135">
        <v>0</v>
      </c>
      <c r="F75" s="135">
        <v>0</v>
      </c>
      <c r="G75" s="135">
        <v>0</v>
      </c>
      <c r="H75" s="135">
        <v>0</v>
      </c>
      <c r="I75" s="135">
        <v>0</v>
      </c>
      <c r="J75" s="250">
        <f t="shared" si="17"/>
        <v>0</v>
      </c>
    </row>
    <row r="76" spans="3:10" x14ac:dyDescent="0.25">
      <c r="C76" s="36"/>
      <c r="D76" s="38" t="s">
        <v>428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250">
        <f t="shared" si="17"/>
        <v>0</v>
      </c>
    </row>
    <row r="77" spans="3:10" x14ac:dyDescent="0.25">
      <c r="C77" s="36"/>
      <c r="D77" s="38" t="s">
        <v>429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250">
        <f t="shared" si="17"/>
        <v>0</v>
      </c>
    </row>
    <row r="78" spans="3:10" x14ac:dyDescent="0.25">
      <c r="C78" s="317" t="s">
        <v>430</v>
      </c>
      <c r="D78" s="309"/>
      <c r="E78" s="135">
        <f>+E79+E80+E81</f>
        <v>0</v>
      </c>
      <c r="F78" s="135">
        <f t="shared" ref="F78:I78" si="18">+F79+F80+F81</f>
        <v>0</v>
      </c>
      <c r="G78" s="135">
        <v>0</v>
      </c>
      <c r="H78" s="135">
        <f t="shared" si="18"/>
        <v>0</v>
      </c>
      <c r="I78" s="135">
        <f t="shared" si="18"/>
        <v>0</v>
      </c>
      <c r="J78" s="135">
        <f>+G78</f>
        <v>0</v>
      </c>
    </row>
    <row r="79" spans="3:10" x14ac:dyDescent="0.25">
      <c r="C79" s="36"/>
      <c r="D79" s="38" t="s">
        <v>431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250">
        <f t="shared" ref="J79:J81" si="19">G79-H79</f>
        <v>0</v>
      </c>
    </row>
    <row r="80" spans="3:10" x14ac:dyDescent="0.25">
      <c r="C80" s="36"/>
      <c r="D80" s="38" t="s">
        <v>432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250">
        <f t="shared" si="19"/>
        <v>0</v>
      </c>
    </row>
    <row r="81" spans="3:10" x14ac:dyDescent="0.25">
      <c r="C81" s="36"/>
      <c r="D81" s="38" t="s">
        <v>433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250">
        <f t="shared" si="19"/>
        <v>0</v>
      </c>
    </row>
    <row r="82" spans="3:10" x14ac:dyDescent="0.25">
      <c r="C82" s="317" t="s">
        <v>434</v>
      </c>
      <c r="D82" s="309"/>
      <c r="E82" s="135">
        <f>SUM(E84:E89)</f>
        <v>0</v>
      </c>
      <c r="F82" s="135">
        <f>+F83</f>
        <v>0</v>
      </c>
      <c r="G82" s="238">
        <f t="shared" ref="G82:J82" si="20">+G83</f>
        <v>0</v>
      </c>
      <c r="H82" s="238">
        <f t="shared" si="20"/>
        <v>0</v>
      </c>
      <c r="I82" s="238">
        <f t="shared" si="20"/>
        <v>0</v>
      </c>
      <c r="J82" s="238">
        <f t="shared" si="20"/>
        <v>0</v>
      </c>
    </row>
    <row r="83" spans="3:10" x14ac:dyDescent="0.25">
      <c r="C83" s="36"/>
      <c r="D83" s="38" t="s">
        <v>435</v>
      </c>
      <c r="E83" s="135">
        <v>0</v>
      </c>
      <c r="F83" s="135">
        <v>0</v>
      </c>
      <c r="G83" s="238">
        <v>0</v>
      </c>
      <c r="H83" s="135">
        <v>0</v>
      </c>
      <c r="I83" s="238">
        <v>0</v>
      </c>
      <c r="J83" s="250">
        <f t="shared" ref="J83:J89" si="21">G83-H83</f>
        <v>0</v>
      </c>
    </row>
    <row r="84" spans="3:10" x14ac:dyDescent="0.25">
      <c r="C84" s="36"/>
      <c r="D84" s="38" t="s">
        <v>436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250">
        <f t="shared" si="21"/>
        <v>0</v>
      </c>
    </row>
    <row r="85" spans="3:10" x14ac:dyDescent="0.25">
      <c r="C85" s="36"/>
      <c r="D85" s="38" t="s">
        <v>437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250">
        <f t="shared" si="21"/>
        <v>0</v>
      </c>
    </row>
    <row r="86" spans="3:10" x14ac:dyDescent="0.25">
      <c r="C86" s="36"/>
      <c r="D86" s="38" t="s">
        <v>438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250">
        <f t="shared" si="21"/>
        <v>0</v>
      </c>
    </row>
    <row r="87" spans="3:10" x14ac:dyDescent="0.25">
      <c r="C87" s="36"/>
      <c r="D87" s="38" t="s">
        <v>439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250">
        <f t="shared" si="21"/>
        <v>0</v>
      </c>
    </row>
    <row r="88" spans="3:10" x14ac:dyDescent="0.25">
      <c r="C88" s="36"/>
      <c r="D88" s="38" t="s">
        <v>440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250">
        <f t="shared" si="21"/>
        <v>0</v>
      </c>
    </row>
    <row r="89" spans="3:10" x14ac:dyDescent="0.25">
      <c r="C89" s="36"/>
      <c r="D89" s="38" t="s">
        <v>441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250">
        <f t="shared" si="21"/>
        <v>0</v>
      </c>
    </row>
    <row r="90" spans="3:10" x14ac:dyDescent="0.25">
      <c r="C90" s="330"/>
      <c r="D90" s="331"/>
      <c r="E90" s="35" t="s">
        <v>648</v>
      </c>
      <c r="F90" s="34"/>
      <c r="G90" s="35"/>
      <c r="H90" s="34"/>
      <c r="I90" s="35"/>
      <c r="J90" s="39"/>
    </row>
  </sheetData>
  <mergeCells count="26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90:D90"/>
    <mergeCell ref="C64:D64"/>
    <mergeCell ref="C68:D68"/>
    <mergeCell ref="C69:D6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83"/>
  <sheetViews>
    <sheetView topLeftCell="A10" workbookViewId="0">
      <selection activeCell="C8" sqref="C8:I8"/>
    </sheetView>
  </sheetViews>
  <sheetFormatPr baseColWidth="10" defaultRowHeight="15" x14ac:dyDescent="0.25"/>
  <cols>
    <col min="2" max="2" width="0" hidden="1" customWidth="1"/>
    <col min="3" max="3" width="35.14062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</cols>
  <sheetData>
    <row r="5" spans="3:9" ht="22.5" customHeight="1" x14ac:dyDescent="0.25">
      <c r="C5" s="332" t="s">
        <v>443</v>
      </c>
      <c r="D5" s="332"/>
      <c r="E5" s="332"/>
      <c r="F5" s="332"/>
      <c r="G5" s="332"/>
      <c r="H5" s="332"/>
      <c r="I5" s="332"/>
    </row>
    <row r="6" spans="3:9" x14ac:dyDescent="0.25">
      <c r="C6" s="295" t="s">
        <v>645</v>
      </c>
      <c r="D6" s="296"/>
      <c r="E6" s="296"/>
      <c r="F6" s="296"/>
      <c r="G6" s="296"/>
      <c r="H6" s="296"/>
      <c r="I6" s="297"/>
    </row>
    <row r="7" spans="3:9" x14ac:dyDescent="0.25">
      <c r="C7" s="298" t="s">
        <v>357</v>
      </c>
      <c r="D7" s="271"/>
      <c r="E7" s="271"/>
      <c r="F7" s="271"/>
      <c r="G7" s="271"/>
      <c r="H7" s="271"/>
      <c r="I7" s="299"/>
    </row>
    <row r="8" spans="3:9" x14ac:dyDescent="0.25">
      <c r="C8" s="298" t="s">
        <v>444</v>
      </c>
      <c r="D8" s="271"/>
      <c r="E8" s="271"/>
      <c r="F8" s="271"/>
      <c r="G8" s="271"/>
      <c r="H8" s="271"/>
      <c r="I8" s="299"/>
    </row>
    <row r="9" spans="3:9" x14ac:dyDescent="0.25">
      <c r="C9" s="300" t="s">
        <v>682</v>
      </c>
      <c r="D9" s="278"/>
      <c r="E9" s="278"/>
      <c r="F9" s="278"/>
      <c r="G9" s="278"/>
      <c r="H9" s="278"/>
      <c r="I9" s="333"/>
    </row>
    <row r="10" spans="3:9" x14ac:dyDescent="0.25">
      <c r="C10" s="334" t="s">
        <v>1</v>
      </c>
      <c r="D10" s="280"/>
      <c r="E10" s="280"/>
      <c r="F10" s="280"/>
      <c r="G10" s="280"/>
      <c r="H10" s="280"/>
      <c r="I10" s="335"/>
    </row>
    <row r="11" spans="3:9" x14ac:dyDescent="0.25">
      <c r="C11" s="281" t="s">
        <v>2</v>
      </c>
      <c r="D11" s="281" t="s">
        <v>359</v>
      </c>
      <c r="E11" s="281"/>
      <c r="F11" s="281"/>
      <c r="G11" s="281"/>
      <c r="H11" s="281"/>
      <c r="I11" s="281" t="s">
        <v>445</v>
      </c>
    </row>
    <row r="12" spans="3:9" x14ac:dyDescent="0.25">
      <c r="C12" s="271"/>
      <c r="D12" s="271" t="s">
        <v>221</v>
      </c>
      <c r="E12" s="212" t="s">
        <v>269</v>
      </c>
      <c r="F12" s="271" t="s">
        <v>271</v>
      </c>
      <c r="G12" s="271" t="s">
        <v>222</v>
      </c>
      <c r="H12" s="271" t="s">
        <v>224</v>
      </c>
      <c r="I12" s="271"/>
    </row>
    <row r="13" spans="3:9" x14ac:dyDescent="0.25">
      <c r="C13" s="280"/>
      <c r="D13" s="280"/>
      <c r="E13" s="216" t="s">
        <v>270</v>
      </c>
      <c r="F13" s="280"/>
      <c r="G13" s="280"/>
      <c r="H13" s="280"/>
      <c r="I13" s="280"/>
    </row>
    <row r="14" spans="3:9" x14ac:dyDescent="0.25">
      <c r="C14" s="236" t="s">
        <v>446</v>
      </c>
      <c r="D14" s="257">
        <f>D16</f>
        <v>356453890.39000005</v>
      </c>
      <c r="E14" s="257">
        <f t="shared" ref="E14:I14" si="0">E16</f>
        <v>19761610.32</v>
      </c>
      <c r="F14" s="257">
        <f t="shared" si="0"/>
        <v>376215500.71000004</v>
      </c>
      <c r="G14" s="257">
        <f t="shared" si="0"/>
        <v>131237950.29000001</v>
      </c>
      <c r="H14" s="257">
        <f t="shared" si="0"/>
        <v>128469773.69999999</v>
      </c>
      <c r="I14" s="258">
        <f t="shared" si="0"/>
        <v>244977550.42000002</v>
      </c>
    </row>
    <row r="15" spans="3:9" x14ac:dyDescent="0.25">
      <c r="C15" s="203"/>
      <c r="D15" s="251"/>
      <c r="E15" s="251"/>
      <c r="F15" s="251"/>
      <c r="G15" s="251"/>
      <c r="H15" s="251"/>
      <c r="I15" s="250"/>
    </row>
    <row r="16" spans="3:9" x14ac:dyDescent="0.25">
      <c r="C16" s="204" t="s">
        <v>656</v>
      </c>
      <c r="D16" s="251">
        <f>SUM(D18:D69)</f>
        <v>356453890.39000005</v>
      </c>
      <c r="E16" s="251">
        <f t="shared" ref="E16:I16" si="1">SUM(E18:E69)</f>
        <v>19761610.32</v>
      </c>
      <c r="F16" s="251">
        <f t="shared" si="1"/>
        <v>376215500.71000004</v>
      </c>
      <c r="G16" s="251">
        <f t="shared" si="1"/>
        <v>131237950.29000001</v>
      </c>
      <c r="H16" s="251">
        <f t="shared" si="1"/>
        <v>128469773.69999999</v>
      </c>
      <c r="I16" s="250">
        <f t="shared" si="1"/>
        <v>244977550.42000002</v>
      </c>
    </row>
    <row r="17" spans="3:9" s="202" customFormat="1" x14ac:dyDescent="0.25">
      <c r="C17" s="205" t="s">
        <v>645</v>
      </c>
      <c r="D17" s="206"/>
      <c r="E17" s="205"/>
      <c r="F17" s="206"/>
      <c r="G17" s="206"/>
      <c r="H17" s="206"/>
      <c r="I17" s="206"/>
    </row>
    <row r="18" spans="3:9" s="202" customFormat="1" x14ac:dyDescent="0.25">
      <c r="C18" s="205" t="s">
        <v>654</v>
      </c>
      <c r="D18" s="206">
        <v>18778318.530000001</v>
      </c>
      <c r="E18" s="222">
        <v>0</v>
      </c>
      <c r="F18" s="206">
        <f>+E18+D18</f>
        <v>18778318.530000001</v>
      </c>
      <c r="G18" s="206">
        <v>6467563.0999999996</v>
      </c>
      <c r="H18" s="206">
        <v>6449450.4299999997</v>
      </c>
      <c r="I18" s="206">
        <f t="shared" ref="I18:I69" si="2">+F18-G18</f>
        <v>12310755.430000002</v>
      </c>
    </row>
    <row r="19" spans="3:9" s="202" customFormat="1" x14ac:dyDescent="0.25">
      <c r="C19" s="205" t="s">
        <v>683</v>
      </c>
      <c r="D19" s="206">
        <v>2771239.64</v>
      </c>
      <c r="E19" s="222">
        <v>0</v>
      </c>
      <c r="F19" s="206">
        <f t="shared" ref="F19:F69" si="3">+E19+D19</f>
        <v>2771239.64</v>
      </c>
      <c r="G19" s="206">
        <v>954821.02</v>
      </c>
      <c r="H19" s="206">
        <v>930977.6</v>
      </c>
      <c r="I19" s="206">
        <f t="shared" si="2"/>
        <v>1816418.62</v>
      </c>
    </row>
    <row r="20" spans="3:9" s="202" customFormat="1" ht="24" x14ac:dyDescent="0.25">
      <c r="C20" s="205" t="s">
        <v>684</v>
      </c>
      <c r="D20" s="206">
        <v>5223878.68</v>
      </c>
      <c r="E20" s="222">
        <v>0</v>
      </c>
      <c r="F20" s="206">
        <f t="shared" si="3"/>
        <v>5223878.68</v>
      </c>
      <c r="G20" s="206">
        <v>1887251.51</v>
      </c>
      <c r="H20" s="206">
        <v>1863970.7</v>
      </c>
      <c r="I20" s="206">
        <f t="shared" si="2"/>
        <v>3336627.17</v>
      </c>
    </row>
    <row r="21" spans="3:9" s="202" customFormat="1" ht="24" x14ac:dyDescent="0.25">
      <c r="C21" s="205" t="s">
        <v>685</v>
      </c>
      <c r="D21" s="206">
        <v>5798074.3499999996</v>
      </c>
      <c r="E21" s="222">
        <v>0</v>
      </c>
      <c r="F21" s="206">
        <f t="shared" si="3"/>
        <v>5798074.3499999996</v>
      </c>
      <c r="G21" s="206">
        <v>1756405.5</v>
      </c>
      <c r="H21" s="206">
        <v>1730199.01</v>
      </c>
      <c r="I21" s="206">
        <f t="shared" si="2"/>
        <v>4041668.8499999996</v>
      </c>
    </row>
    <row r="22" spans="3:9" s="202" customFormat="1" ht="24" x14ac:dyDescent="0.25">
      <c r="C22" s="205" t="s">
        <v>686</v>
      </c>
      <c r="D22" s="206">
        <v>4424514.8499999996</v>
      </c>
      <c r="E22" s="222">
        <v>0</v>
      </c>
      <c r="F22" s="206">
        <f t="shared" si="3"/>
        <v>4424514.8499999996</v>
      </c>
      <c r="G22" s="206">
        <v>1395482.21</v>
      </c>
      <c r="H22" s="206">
        <v>1379667.79</v>
      </c>
      <c r="I22" s="206">
        <f t="shared" si="2"/>
        <v>3029032.6399999997</v>
      </c>
    </row>
    <row r="23" spans="3:9" s="202" customFormat="1" x14ac:dyDescent="0.25">
      <c r="C23" s="205" t="s">
        <v>687</v>
      </c>
      <c r="D23" s="206">
        <v>1968967.01</v>
      </c>
      <c r="E23" s="222">
        <v>0</v>
      </c>
      <c r="F23" s="206">
        <f t="shared" si="3"/>
        <v>1968967.01</v>
      </c>
      <c r="G23" s="206">
        <v>775411.18</v>
      </c>
      <c r="H23" s="206">
        <v>774496.25</v>
      </c>
      <c r="I23" s="206">
        <f t="shared" si="2"/>
        <v>1193555.83</v>
      </c>
    </row>
    <row r="24" spans="3:9" s="202" customFormat="1" x14ac:dyDescent="0.25">
      <c r="C24" s="205" t="s">
        <v>688</v>
      </c>
      <c r="D24" s="206">
        <v>1385881.6000000001</v>
      </c>
      <c r="E24" s="222">
        <v>0</v>
      </c>
      <c r="F24" s="206">
        <f>+E24+D24</f>
        <v>1385881.6000000001</v>
      </c>
      <c r="G24" s="206">
        <v>347245.8</v>
      </c>
      <c r="H24" s="206">
        <v>346412.08</v>
      </c>
      <c r="I24" s="206">
        <f>+F24-G24</f>
        <v>1038635.8</v>
      </c>
    </row>
    <row r="25" spans="3:9" s="202" customFormat="1" x14ac:dyDescent="0.25">
      <c r="C25" s="205" t="s">
        <v>689</v>
      </c>
      <c r="D25" s="206">
        <v>6743039.6600000001</v>
      </c>
      <c r="E25" s="222">
        <v>0</v>
      </c>
      <c r="F25" s="206">
        <f t="shared" ref="F25:F30" si="4">+E25+D25</f>
        <v>6743039.6600000001</v>
      </c>
      <c r="G25" s="206">
        <v>2255138</v>
      </c>
      <c r="H25" s="206">
        <v>2222963.0699999998</v>
      </c>
      <c r="I25" s="206">
        <f t="shared" ref="I25:I30" si="5">+F25-G25</f>
        <v>4487901.66</v>
      </c>
    </row>
    <row r="26" spans="3:9" s="202" customFormat="1" x14ac:dyDescent="0.25">
      <c r="C26" s="205" t="s">
        <v>690</v>
      </c>
      <c r="D26" s="206">
        <v>7658568.7199999997</v>
      </c>
      <c r="E26" s="222">
        <v>0</v>
      </c>
      <c r="F26" s="206">
        <f t="shared" si="4"/>
        <v>7658568.7199999997</v>
      </c>
      <c r="G26" s="206">
        <v>2613323.63</v>
      </c>
      <c r="H26" s="206">
        <v>2556584.54</v>
      </c>
      <c r="I26" s="206">
        <f t="shared" si="5"/>
        <v>5045245.09</v>
      </c>
    </row>
    <row r="27" spans="3:9" s="202" customFormat="1" x14ac:dyDescent="0.25">
      <c r="C27" s="205" t="s">
        <v>691</v>
      </c>
      <c r="D27" s="206">
        <v>6295135.6600000001</v>
      </c>
      <c r="E27" s="222">
        <v>0</v>
      </c>
      <c r="F27" s="206">
        <f t="shared" si="4"/>
        <v>6295135.6600000001</v>
      </c>
      <c r="G27" s="206">
        <v>2227806.9</v>
      </c>
      <c r="H27" s="206">
        <v>2215136.87</v>
      </c>
      <c r="I27" s="206">
        <f t="shared" si="5"/>
        <v>4067328.7600000002</v>
      </c>
    </row>
    <row r="28" spans="3:9" s="202" customFormat="1" x14ac:dyDescent="0.25">
      <c r="C28" s="205" t="s">
        <v>692</v>
      </c>
      <c r="D28" s="206">
        <v>5314521.41</v>
      </c>
      <c r="E28" s="222">
        <v>0</v>
      </c>
      <c r="F28" s="206">
        <f t="shared" si="4"/>
        <v>5314521.41</v>
      </c>
      <c r="G28" s="206">
        <v>2247552.1</v>
      </c>
      <c r="H28" s="206">
        <v>2230654.75</v>
      </c>
      <c r="I28" s="206">
        <f t="shared" si="5"/>
        <v>3066969.31</v>
      </c>
    </row>
    <row r="29" spans="3:9" s="202" customFormat="1" x14ac:dyDescent="0.25">
      <c r="C29" s="205" t="s">
        <v>659</v>
      </c>
      <c r="D29" s="206">
        <v>1903328.86</v>
      </c>
      <c r="E29" s="222">
        <v>0</v>
      </c>
      <c r="F29" s="206">
        <f t="shared" si="4"/>
        <v>1903328.86</v>
      </c>
      <c r="G29" s="206">
        <v>610528.99</v>
      </c>
      <c r="H29" s="206">
        <v>602698.92000000004</v>
      </c>
      <c r="I29" s="206">
        <f t="shared" si="5"/>
        <v>1292799.8700000001</v>
      </c>
    </row>
    <row r="30" spans="3:9" s="202" customFormat="1" x14ac:dyDescent="0.25">
      <c r="C30" s="205" t="s">
        <v>693</v>
      </c>
      <c r="D30" s="206">
        <v>657460.14</v>
      </c>
      <c r="E30" s="222">
        <v>0</v>
      </c>
      <c r="F30" s="206">
        <f t="shared" si="4"/>
        <v>657460.14</v>
      </c>
      <c r="G30" s="206">
        <v>258177.86</v>
      </c>
      <c r="H30" s="206">
        <v>258177.86</v>
      </c>
      <c r="I30" s="206">
        <f t="shared" si="5"/>
        <v>399282.28</v>
      </c>
    </row>
    <row r="31" spans="3:9" x14ac:dyDescent="0.25">
      <c r="C31" s="205" t="s">
        <v>655</v>
      </c>
      <c r="D31" s="206">
        <v>10750718.01</v>
      </c>
      <c r="E31" s="222">
        <v>0</v>
      </c>
      <c r="F31" s="206">
        <f>+E31+D31</f>
        <v>10750718.01</v>
      </c>
      <c r="G31" s="206">
        <v>3993258.28</v>
      </c>
      <c r="H31" s="206">
        <v>3931106.19</v>
      </c>
      <c r="I31" s="206">
        <f>+F31-G31</f>
        <v>6757459.7300000004</v>
      </c>
    </row>
    <row r="32" spans="3:9" x14ac:dyDescent="0.25">
      <c r="C32" s="205" t="s">
        <v>660</v>
      </c>
      <c r="D32" s="206">
        <v>7531285.4100000001</v>
      </c>
      <c r="E32" s="222">
        <v>0</v>
      </c>
      <c r="F32" s="206">
        <f t="shared" si="3"/>
        <v>7531285.4100000001</v>
      </c>
      <c r="G32" s="206">
        <v>2938292.16</v>
      </c>
      <c r="H32" s="206">
        <v>2825173.97</v>
      </c>
      <c r="I32" s="206">
        <f t="shared" si="2"/>
        <v>4592993.25</v>
      </c>
    </row>
    <row r="33" spans="3:9" x14ac:dyDescent="0.25">
      <c r="C33" s="205" t="s">
        <v>661</v>
      </c>
      <c r="D33" s="206">
        <v>8317965.8399999999</v>
      </c>
      <c r="E33" s="222">
        <v>13909200.380000001</v>
      </c>
      <c r="F33" s="206">
        <f t="shared" si="3"/>
        <v>22227166.219999999</v>
      </c>
      <c r="G33" s="206">
        <v>2966292.94</v>
      </c>
      <c r="H33" s="206">
        <v>2882852.37</v>
      </c>
      <c r="I33" s="206">
        <f t="shared" si="2"/>
        <v>19260873.279999997</v>
      </c>
    </row>
    <row r="34" spans="3:9" x14ac:dyDescent="0.25">
      <c r="C34" s="205" t="s">
        <v>694</v>
      </c>
      <c r="D34" s="206">
        <v>8143605.5899999999</v>
      </c>
      <c r="E34" s="222">
        <v>0</v>
      </c>
      <c r="F34" s="206">
        <f t="shared" si="3"/>
        <v>8143605.5899999999</v>
      </c>
      <c r="G34" s="206">
        <v>2632139.21</v>
      </c>
      <c r="H34" s="206">
        <v>2587336.79</v>
      </c>
      <c r="I34" s="206">
        <f t="shared" si="2"/>
        <v>5511466.3799999999</v>
      </c>
    </row>
    <row r="35" spans="3:9" ht="24" x14ac:dyDescent="0.25">
      <c r="C35" s="205" t="s">
        <v>695</v>
      </c>
      <c r="D35" s="206">
        <v>12725306.359999999</v>
      </c>
      <c r="E35" s="222">
        <v>0</v>
      </c>
      <c r="F35" s="206">
        <f t="shared" si="3"/>
        <v>12725306.359999999</v>
      </c>
      <c r="G35" s="206">
        <v>4488791.01</v>
      </c>
      <c r="H35" s="206">
        <v>4450944.76</v>
      </c>
      <c r="I35" s="206">
        <f t="shared" si="2"/>
        <v>8236515.3499999996</v>
      </c>
    </row>
    <row r="36" spans="3:9" x14ac:dyDescent="0.25">
      <c r="C36" s="205" t="s">
        <v>696</v>
      </c>
      <c r="D36" s="206">
        <v>7394830.4400000004</v>
      </c>
      <c r="E36" s="222">
        <v>0</v>
      </c>
      <c r="F36" s="206">
        <f t="shared" si="3"/>
        <v>7394830.4400000004</v>
      </c>
      <c r="G36" s="206">
        <v>2805973.83</v>
      </c>
      <c r="H36" s="206">
        <v>2785291.07</v>
      </c>
      <c r="I36" s="206">
        <f t="shared" si="2"/>
        <v>4588856.6100000003</v>
      </c>
    </row>
    <row r="37" spans="3:9" ht="24" x14ac:dyDescent="0.25">
      <c r="C37" s="205" t="s">
        <v>697</v>
      </c>
      <c r="D37" s="206">
        <v>8439281.6099999994</v>
      </c>
      <c r="E37" s="222">
        <v>0</v>
      </c>
      <c r="F37" s="206">
        <f t="shared" si="3"/>
        <v>8439281.6099999994</v>
      </c>
      <c r="G37" s="206">
        <v>3386361.71</v>
      </c>
      <c r="H37" s="206">
        <v>3298752.02</v>
      </c>
      <c r="I37" s="206">
        <f t="shared" si="2"/>
        <v>5052919.8999999994</v>
      </c>
    </row>
    <row r="38" spans="3:9" x14ac:dyDescent="0.25">
      <c r="C38" s="205" t="s">
        <v>698</v>
      </c>
      <c r="D38" s="206">
        <v>8082205.0599999996</v>
      </c>
      <c r="E38" s="222">
        <v>0</v>
      </c>
      <c r="F38" s="206">
        <f t="shared" si="3"/>
        <v>8082205.0599999996</v>
      </c>
      <c r="G38" s="206">
        <v>3027212.73</v>
      </c>
      <c r="H38" s="206">
        <v>2941549.69</v>
      </c>
      <c r="I38" s="206">
        <f t="shared" si="2"/>
        <v>5054992.33</v>
      </c>
    </row>
    <row r="39" spans="3:9" x14ac:dyDescent="0.25">
      <c r="C39" s="205" t="s">
        <v>699</v>
      </c>
      <c r="D39" s="206">
        <v>7540558.1200000001</v>
      </c>
      <c r="E39" s="222">
        <v>0</v>
      </c>
      <c r="F39" s="206">
        <f t="shared" si="3"/>
        <v>7540558.1200000001</v>
      </c>
      <c r="G39" s="206">
        <v>2726852.21</v>
      </c>
      <c r="H39" s="206">
        <v>2687693.19</v>
      </c>
      <c r="I39" s="206">
        <f t="shared" si="2"/>
        <v>4813705.91</v>
      </c>
    </row>
    <row r="40" spans="3:9" x14ac:dyDescent="0.25">
      <c r="C40" s="205" t="s">
        <v>700</v>
      </c>
      <c r="D40" s="206">
        <v>8168465.4400000004</v>
      </c>
      <c r="E40" s="222">
        <v>0</v>
      </c>
      <c r="F40" s="206">
        <f t="shared" si="3"/>
        <v>8168465.4400000004</v>
      </c>
      <c r="G40" s="206">
        <v>2806401.01</v>
      </c>
      <c r="H40" s="206">
        <v>2776347.96</v>
      </c>
      <c r="I40" s="206">
        <f t="shared" si="2"/>
        <v>5362064.4300000006</v>
      </c>
    </row>
    <row r="41" spans="3:9" x14ac:dyDescent="0.25">
      <c r="C41" s="205" t="s">
        <v>701</v>
      </c>
      <c r="D41" s="206">
        <v>7196069.9199999999</v>
      </c>
      <c r="E41" s="222">
        <v>0</v>
      </c>
      <c r="F41" s="206">
        <f t="shared" si="3"/>
        <v>7196069.9199999999</v>
      </c>
      <c r="G41" s="206">
        <v>2780499.28</v>
      </c>
      <c r="H41" s="206">
        <v>2701925.15</v>
      </c>
      <c r="I41" s="206">
        <f t="shared" si="2"/>
        <v>4415570.6400000006</v>
      </c>
    </row>
    <row r="42" spans="3:9" ht="24" x14ac:dyDescent="0.25">
      <c r="C42" s="259" t="s">
        <v>702</v>
      </c>
      <c r="D42" s="255">
        <v>9733194.0399999991</v>
      </c>
      <c r="E42" s="256">
        <v>0</v>
      </c>
      <c r="F42" s="255">
        <f t="shared" si="3"/>
        <v>9733194.0399999991</v>
      </c>
      <c r="G42" s="255">
        <v>3735167.15</v>
      </c>
      <c r="H42" s="255">
        <v>3658470.09</v>
      </c>
      <c r="I42" s="255">
        <f t="shared" si="2"/>
        <v>5998026.8899999987</v>
      </c>
    </row>
    <row r="43" spans="3:9" x14ac:dyDescent="0.25">
      <c r="C43" s="259" t="s">
        <v>703</v>
      </c>
      <c r="D43" s="255">
        <v>7910418.6399999997</v>
      </c>
      <c r="E43" s="222">
        <v>0</v>
      </c>
      <c r="F43" s="206">
        <f t="shared" si="3"/>
        <v>7910418.6399999997</v>
      </c>
      <c r="G43" s="255">
        <v>2331078.89</v>
      </c>
      <c r="H43" s="255">
        <v>2298152.0699999998</v>
      </c>
      <c r="I43" s="255">
        <f t="shared" si="2"/>
        <v>5579339.75</v>
      </c>
    </row>
    <row r="44" spans="3:9" x14ac:dyDescent="0.25">
      <c r="C44" s="259" t="s">
        <v>704</v>
      </c>
      <c r="D44" s="255">
        <v>6279299.8200000003</v>
      </c>
      <c r="E44" s="222">
        <v>0</v>
      </c>
      <c r="F44" s="206">
        <f t="shared" si="3"/>
        <v>6279299.8200000003</v>
      </c>
      <c r="G44" s="255">
        <v>4242210.24</v>
      </c>
      <c r="H44" s="255">
        <v>4199271.1500000004</v>
      </c>
      <c r="I44" s="255">
        <f t="shared" si="2"/>
        <v>2037089.58</v>
      </c>
    </row>
    <row r="45" spans="3:9" x14ac:dyDescent="0.25">
      <c r="C45" s="259" t="s">
        <v>705</v>
      </c>
      <c r="D45" s="255">
        <v>19347844.859999999</v>
      </c>
      <c r="E45" s="222">
        <v>0</v>
      </c>
      <c r="F45" s="206">
        <f t="shared" si="3"/>
        <v>19347844.859999999</v>
      </c>
      <c r="G45" s="255">
        <v>8829836.3399999999</v>
      </c>
      <c r="H45" s="255">
        <v>8795656.7599999998</v>
      </c>
      <c r="I45" s="255">
        <f t="shared" si="2"/>
        <v>10518008.52</v>
      </c>
    </row>
    <row r="46" spans="3:9" s="202" customFormat="1" x14ac:dyDescent="0.25">
      <c r="C46" s="259" t="s">
        <v>706</v>
      </c>
      <c r="D46" s="255">
        <v>7502277.4400000004</v>
      </c>
      <c r="E46" s="222">
        <v>0</v>
      </c>
      <c r="F46" s="206">
        <f t="shared" si="3"/>
        <v>7502277.4400000004</v>
      </c>
      <c r="G46" s="255">
        <v>3182779.06</v>
      </c>
      <c r="H46" s="255">
        <v>3058518.8</v>
      </c>
      <c r="I46" s="255">
        <f t="shared" si="2"/>
        <v>4319498.3800000008</v>
      </c>
    </row>
    <row r="47" spans="3:9" x14ac:dyDescent="0.25">
      <c r="C47" s="259" t="s">
        <v>662</v>
      </c>
      <c r="D47" s="255">
        <v>11128087.07</v>
      </c>
      <c r="E47" s="222">
        <v>0</v>
      </c>
      <c r="F47" s="206">
        <f t="shared" si="3"/>
        <v>11128087.07</v>
      </c>
      <c r="G47" s="255">
        <v>3268219.61</v>
      </c>
      <c r="H47" s="255">
        <v>3171076.74</v>
      </c>
      <c r="I47" s="255">
        <f t="shared" si="2"/>
        <v>7859867.4600000009</v>
      </c>
    </row>
    <row r="48" spans="3:9" s="202" customFormat="1" ht="24" x14ac:dyDescent="0.25">
      <c r="C48" s="259" t="s">
        <v>663</v>
      </c>
      <c r="D48" s="255">
        <v>21257402.649999999</v>
      </c>
      <c r="E48" s="222">
        <v>0</v>
      </c>
      <c r="F48" s="206">
        <f t="shared" si="3"/>
        <v>21257402.649999999</v>
      </c>
      <c r="G48" s="255">
        <v>5642148.8700000001</v>
      </c>
      <c r="H48" s="255">
        <v>5573229.7300000004</v>
      </c>
      <c r="I48" s="255">
        <v>15615253.779999999</v>
      </c>
    </row>
    <row r="49" spans="3:9" s="202" customFormat="1" ht="24" x14ac:dyDescent="0.25">
      <c r="C49" s="205" t="s">
        <v>707</v>
      </c>
      <c r="D49" s="206">
        <v>4369089.22</v>
      </c>
      <c r="E49" s="222">
        <v>0</v>
      </c>
      <c r="F49" s="206">
        <f t="shared" si="3"/>
        <v>4369089.22</v>
      </c>
      <c r="G49" s="206">
        <v>1488116.33</v>
      </c>
      <c r="H49" s="206">
        <v>1468679.95</v>
      </c>
      <c r="I49" s="255">
        <f t="shared" si="2"/>
        <v>2880972.8899999997</v>
      </c>
    </row>
    <row r="50" spans="3:9" s="202" customFormat="1" x14ac:dyDescent="0.25">
      <c r="C50" s="205" t="s">
        <v>708</v>
      </c>
      <c r="D50" s="206">
        <v>8751864.3000000007</v>
      </c>
      <c r="E50" s="222">
        <v>0</v>
      </c>
      <c r="F50" s="206">
        <f t="shared" si="3"/>
        <v>8751864.3000000007</v>
      </c>
      <c r="G50" s="206">
        <v>3153934.62</v>
      </c>
      <c r="H50" s="206">
        <v>3112817.46</v>
      </c>
      <c r="I50" s="255">
        <f t="shared" si="2"/>
        <v>5597929.6800000006</v>
      </c>
    </row>
    <row r="51" spans="3:9" s="202" customFormat="1" x14ac:dyDescent="0.25">
      <c r="C51" s="205" t="s">
        <v>709</v>
      </c>
      <c r="D51" s="206">
        <v>7052171.1299999999</v>
      </c>
      <c r="E51" s="222">
        <v>0</v>
      </c>
      <c r="F51" s="206">
        <f t="shared" si="3"/>
        <v>7052171.1299999999</v>
      </c>
      <c r="G51" s="206">
        <v>2540604.04</v>
      </c>
      <c r="H51" s="206">
        <v>2522969.56</v>
      </c>
      <c r="I51" s="206">
        <f t="shared" si="2"/>
        <v>4511567.09</v>
      </c>
    </row>
    <row r="52" spans="3:9" s="202" customFormat="1" x14ac:dyDescent="0.25">
      <c r="C52" s="205" t="s">
        <v>710</v>
      </c>
      <c r="D52" s="206">
        <v>5751813.8799999999</v>
      </c>
      <c r="E52" s="222">
        <v>0</v>
      </c>
      <c r="F52" s="206">
        <f t="shared" si="3"/>
        <v>5751813.8799999999</v>
      </c>
      <c r="G52" s="206">
        <v>1984506.1</v>
      </c>
      <c r="H52" s="206">
        <v>1946965.65</v>
      </c>
      <c r="I52" s="206">
        <f t="shared" si="2"/>
        <v>3767307.78</v>
      </c>
    </row>
    <row r="53" spans="3:9" s="202" customFormat="1" ht="24" x14ac:dyDescent="0.25">
      <c r="C53" s="205" t="s">
        <v>711</v>
      </c>
      <c r="D53" s="206">
        <v>832733.84</v>
      </c>
      <c r="E53" s="222">
        <v>0</v>
      </c>
      <c r="F53" s="206">
        <f t="shared" si="3"/>
        <v>832733.84</v>
      </c>
      <c r="G53" s="206">
        <v>505783.88</v>
      </c>
      <c r="H53" s="206">
        <v>499847.15</v>
      </c>
      <c r="I53" s="206">
        <f t="shared" si="2"/>
        <v>326949.95999999996</v>
      </c>
    </row>
    <row r="54" spans="3:9" s="202" customFormat="1" x14ac:dyDescent="0.25">
      <c r="C54" s="205" t="s">
        <v>712</v>
      </c>
      <c r="D54" s="206">
        <v>8359936.0499999998</v>
      </c>
      <c r="E54" s="222">
        <v>0</v>
      </c>
      <c r="F54" s="206">
        <f t="shared" si="3"/>
        <v>8359936.0499999998</v>
      </c>
      <c r="G54" s="206">
        <v>128646.38</v>
      </c>
      <c r="H54" s="206">
        <v>128646.38</v>
      </c>
      <c r="I54" s="206">
        <f t="shared" si="2"/>
        <v>8231289.6699999999</v>
      </c>
    </row>
    <row r="55" spans="3:9" s="202" customFormat="1" ht="24" x14ac:dyDescent="0.25">
      <c r="C55" s="205" t="s">
        <v>664</v>
      </c>
      <c r="D55" s="206">
        <v>10551910.52</v>
      </c>
      <c r="E55" s="222">
        <v>0</v>
      </c>
      <c r="F55" s="206">
        <f t="shared" si="3"/>
        <v>10551910.52</v>
      </c>
      <c r="G55" s="206">
        <v>5460750.9500000002</v>
      </c>
      <c r="H55" s="206">
        <v>5422481.4800000004</v>
      </c>
      <c r="I55" s="206">
        <f t="shared" si="2"/>
        <v>5091159.5699999994</v>
      </c>
    </row>
    <row r="56" spans="3:9" s="202" customFormat="1" x14ac:dyDescent="0.25">
      <c r="C56" s="205" t="s">
        <v>665</v>
      </c>
      <c r="D56" s="206">
        <v>1257340.54</v>
      </c>
      <c r="E56" s="222">
        <v>0</v>
      </c>
      <c r="F56" s="206">
        <f t="shared" si="3"/>
        <v>1257340.54</v>
      </c>
      <c r="G56" s="206">
        <v>479392.52</v>
      </c>
      <c r="H56" s="206">
        <v>473458.21</v>
      </c>
      <c r="I56" s="206">
        <f t="shared" si="2"/>
        <v>777948.02</v>
      </c>
    </row>
    <row r="57" spans="3:9" s="202" customFormat="1" x14ac:dyDescent="0.25">
      <c r="C57" s="205" t="s">
        <v>666</v>
      </c>
      <c r="D57" s="206">
        <v>7628842.4699999997</v>
      </c>
      <c r="E57" s="222">
        <v>2240174</v>
      </c>
      <c r="F57" s="206">
        <f t="shared" si="3"/>
        <v>9869016.4699999988</v>
      </c>
      <c r="G57" s="206">
        <v>2982044</v>
      </c>
      <c r="H57" s="206">
        <v>2960395.1</v>
      </c>
      <c r="I57" s="206">
        <f t="shared" si="2"/>
        <v>6886972.4699999988</v>
      </c>
    </row>
    <row r="58" spans="3:9" s="202" customFormat="1" x14ac:dyDescent="0.25">
      <c r="C58" s="205" t="s">
        <v>713</v>
      </c>
      <c r="D58" s="206">
        <v>2621060.73</v>
      </c>
      <c r="E58" s="222">
        <v>0</v>
      </c>
      <c r="F58" s="206">
        <f t="shared" si="3"/>
        <v>2621060.73</v>
      </c>
      <c r="G58" s="206">
        <v>871770.65</v>
      </c>
      <c r="H58" s="206">
        <v>823681.77</v>
      </c>
      <c r="I58" s="206">
        <f t="shared" si="2"/>
        <v>1749290.08</v>
      </c>
    </row>
    <row r="59" spans="3:9" s="202" customFormat="1" ht="24" x14ac:dyDescent="0.25">
      <c r="C59" s="205" t="s">
        <v>714</v>
      </c>
      <c r="D59" s="206">
        <v>2538858.8199999998</v>
      </c>
      <c r="E59" s="222">
        <v>0</v>
      </c>
      <c r="F59" s="206">
        <f t="shared" si="3"/>
        <v>2538858.8199999998</v>
      </c>
      <c r="G59" s="206">
        <v>924172.9</v>
      </c>
      <c r="H59" s="206">
        <v>913255.44</v>
      </c>
      <c r="I59" s="206">
        <f t="shared" si="2"/>
        <v>1614685.92</v>
      </c>
    </row>
    <row r="60" spans="3:9" s="202" customFormat="1" x14ac:dyDescent="0.25">
      <c r="C60" s="205" t="s">
        <v>715</v>
      </c>
      <c r="D60" s="206">
        <v>7669420.0599999996</v>
      </c>
      <c r="E60" s="222">
        <v>0</v>
      </c>
      <c r="F60" s="206">
        <f t="shared" si="3"/>
        <v>7669420.0599999996</v>
      </c>
      <c r="G60" s="206">
        <v>3374736.98</v>
      </c>
      <c r="H60" s="206">
        <v>3335784.44</v>
      </c>
      <c r="I60" s="206">
        <f t="shared" si="2"/>
        <v>4294683.08</v>
      </c>
    </row>
    <row r="61" spans="3:9" s="202" customFormat="1" x14ac:dyDescent="0.25">
      <c r="C61" s="205" t="s">
        <v>716</v>
      </c>
      <c r="D61" s="206">
        <v>6715984.3899999997</v>
      </c>
      <c r="E61" s="222">
        <v>0</v>
      </c>
      <c r="F61" s="206">
        <f t="shared" si="3"/>
        <v>6715984.3899999997</v>
      </c>
      <c r="G61" s="206">
        <v>2368517.5299999998</v>
      </c>
      <c r="H61" s="206">
        <v>2316825.36</v>
      </c>
      <c r="I61" s="206">
        <f t="shared" si="2"/>
        <v>4347466.8599999994</v>
      </c>
    </row>
    <row r="62" spans="3:9" s="202" customFormat="1" ht="24" x14ac:dyDescent="0.25">
      <c r="C62" s="205" t="s">
        <v>717</v>
      </c>
      <c r="D62" s="206">
        <v>16245143.68</v>
      </c>
      <c r="E62" s="222">
        <v>0</v>
      </c>
      <c r="F62" s="206">
        <f t="shared" si="3"/>
        <v>16245143.68</v>
      </c>
      <c r="G62" s="206">
        <v>7561346.9699999997</v>
      </c>
      <c r="H62" s="206">
        <v>6627521.2400000002</v>
      </c>
      <c r="I62" s="206">
        <f t="shared" si="2"/>
        <v>8683796.7100000009</v>
      </c>
    </row>
    <row r="63" spans="3:9" s="202" customFormat="1" x14ac:dyDescent="0.25">
      <c r="C63" s="205" t="s">
        <v>667</v>
      </c>
      <c r="D63" s="206">
        <v>5427415.7199999997</v>
      </c>
      <c r="E63" s="222">
        <v>0</v>
      </c>
      <c r="F63" s="206">
        <f t="shared" si="3"/>
        <v>5427415.7199999997</v>
      </c>
      <c r="G63" s="206">
        <v>2663188.04</v>
      </c>
      <c r="H63" s="206">
        <v>2629988.37</v>
      </c>
      <c r="I63" s="206">
        <f t="shared" si="2"/>
        <v>2764227.6799999997</v>
      </c>
    </row>
    <row r="64" spans="3:9" s="202" customFormat="1" x14ac:dyDescent="0.25">
      <c r="C64" s="205" t="s">
        <v>718</v>
      </c>
      <c r="D64" s="206">
        <v>1375964.57</v>
      </c>
      <c r="E64" s="222">
        <v>0</v>
      </c>
      <c r="F64" s="206">
        <f t="shared" si="3"/>
        <v>1375964.57</v>
      </c>
      <c r="G64" s="206">
        <v>620750.87</v>
      </c>
      <c r="H64" s="206">
        <v>620750.87</v>
      </c>
      <c r="I64" s="206">
        <f t="shared" si="2"/>
        <v>755213.70000000007</v>
      </c>
    </row>
    <row r="65" spans="3:9" s="202" customFormat="1" ht="24" x14ac:dyDescent="0.25">
      <c r="C65" s="205" t="s">
        <v>719</v>
      </c>
      <c r="D65" s="206">
        <v>1015888.46</v>
      </c>
      <c r="E65" s="222">
        <v>0</v>
      </c>
      <c r="F65" s="206">
        <f t="shared" si="3"/>
        <v>1015888.46</v>
      </c>
      <c r="G65" s="206">
        <v>430051.07</v>
      </c>
      <c r="H65" s="206">
        <v>430051.07</v>
      </c>
      <c r="I65" s="206">
        <f t="shared" si="2"/>
        <v>585837.3899999999</v>
      </c>
    </row>
    <row r="66" spans="3:9" s="202" customFormat="1" x14ac:dyDescent="0.25">
      <c r="C66" s="205" t="s">
        <v>720</v>
      </c>
      <c r="D66" s="206">
        <v>2640937.7200000002</v>
      </c>
      <c r="E66" s="222">
        <v>3612235.94</v>
      </c>
      <c r="F66" s="206">
        <f t="shared" si="3"/>
        <v>6253173.6600000001</v>
      </c>
      <c r="G66" s="206">
        <v>895551.8</v>
      </c>
      <c r="H66" s="206">
        <v>893175.96</v>
      </c>
      <c r="I66" s="206">
        <f t="shared" si="2"/>
        <v>5357621.8600000003</v>
      </c>
    </row>
    <row r="67" spans="3:9" s="202" customFormat="1" x14ac:dyDescent="0.25">
      <c r="C67" s="205" t="s">
        <v>721</v>
      </c>
      <c r="D67" s="206">
        <v>1388051.1</v>
      </c>
      <c r="E67" s="222">
        <v>0</v>
      </c>
      <c r="F67" s="206">
        <f t="shared" si="3"/>
        <v>1388051.1</v>
      </c>
      <c r="G67" s="206">
        <v>467032.8</v>
      </c>
      <c r="H67" s="206">
        <v>456630.31</v>
      </c>
      <c r="I67" s="206">
        <f t="shared" si="2"/>
        <v>921018.3</v>
      </c>
    </row>
    <row r="68" spans="3:9" s="202" customFormat="1" ht="24" x14ac:dyDescent="0.25">
      <c r="C68" s="205" t="s">
        <v>722</v>
      </c>
      <c r="D68" s="206">
        <v>7645409</v>
      </c>
      <c r="E68" s="222">
        <v>0</v>
      </c>
      <c r="F68" s="206">
        <f t="shared" si="3"/>
        <v>7645409</v>
      </c>
      <c r="G68" s="206">
        <v>1835975.4</v>
      </c>
      <c r="H68" s="206">
        <v>1818176.81</v>
      </c>
      <c r="I68" s="206">
        <f t="shared" si="2"/>
        <v>5809433.5999999996</v>
      </c>
    </row>
    <row r="69" spans="3:9" s="202" customFormat="1" x14ac:dyDescent="0.25">
      <c r="C69" s="205" t="s">
        <v>668</v>
      </c>
      <c r="D69" s="206">
        <v>242308.76</v>
      </c>
      <c r="E69" s="222">
        <v>0</v>
      </c>
      <c r="F69" s="206">
        <f t="shared" si="3"/>
        <v>242308.76</v>
      </c>
      <c r="G69" s="206">
        <v>920854.13</v>
      </c>
      <c r="H69" s="206">
        <v>882932.75</v>
      </c>
      <c r="I69" s="206">
        <f t="shared" si="2"/>
        <v>-678545.37</v>
      </c>
    </row>
    <row r="70" spans="3:9" x14ac:dyDescent="0.25">
      <c r="C70" s="204"/>
      <c r="D70" s="146"/>
      <c r="E70" s="252"/>
      <c r="F70" s="253"/>
      <c r="G70" s="252"/>
      <c r="H70" s="253"/>
      <c r="I70" s="252"/>
    </row>
    <row r="71" spans="3:9" x14ac:dyDescent="0.25">
      <c r="C71" s="237" t="s">
        <v>454</v>
      </c>
      <c r="D71" s="251">
        <v>0</v>
      </c>
      <c r="E71" s="251">
        <f t="shared" ref="E71:H71" si="6">SUM(E73:E80)</f>
        <v>0</v>
      </c>
      <c r="F71" s="251">
        <f t="shared" si="6"/>
        <v>0</v>
      </c>
      <c r="G71" s="251">
        <f t="shared" si="6"/>
        <v>0</v>
      </c>
      <c r="H71" s="251">
        <f t="shared" si="6"/>
        <v>0</v>
      </c>
      <c r="I71" s="250">
        <f>+F71</f>
        <v>0</v>
      </c>
    </row>
    <row r="72" spans="3:9" x14ac:dyDescent="0.25">
      <c r="C72" s="237" t="s">
        <v>455</v>
      </c>
      <c r="D72" s="251"/>
      <c r="E72" s="251"/>
      <c r="F72" s="251"/>
      <c r="G72" s="251"/>
      <c r="H72" s="251"/>
      <c r="I72" s="250"/>
    </row>
    <row r="73" spans="3:9" x14ac:dyDescent="0.25">
      <c r="C73" s="204" t="s">
        <v>649</v>
      </c>
      <c r="D73" s="251">
        <v>0</v>
      </c>
      <c r="E73" s="251">
        <v>0</v>
      </c>
      <c r="F73" s="251">
        <v>0</v>
      </c>
      <c r="G73" s="251">
        <v>0</v>
      </c>
      <c r="H73" s="251">
        <v>0</v>
      </c>
      <c r="I73" s="250">
        <f>+F73</f>
        <v>0</v>
      </c>
    </row>
    <row r="74" spans="3:9" x14ac:dyDescent="0.25">
      <c r="C74" s="204" t="s">
        <v>447</v>
      </c>
      <c r="D74" s="251">
        <v>0</v>
      </c>
      <c r="E74" s="251">
        <v>0</v>
      </c>
      <c r="F74" s="251">
        <v>0</v>
      </c>
      <c r="G74" s="251">
        <v>0</v>
      </c>
      <c r="H74" s="251">
        <v>0</v>
      </c>
      <c r="I74" s="250">
        <v>0</v>
      </c>
    </row>
    <row r="75" spans="3:9" x14ac:dyDescent="0.25">
      <c r="C75" s="204" t="s">
        <v>448</v>
      </c>
      <c r="D75" s="251">
        <v>0</v>
      </c>
      <c r="E75" s="251">
        <v>0</v>
      </c>
      <c r="F75" s="251">
        <v>0</v>
      </c>
      <c r="G75" s="251">
        <v>0</v>
      </c>
      <c r="H75" s="251">
        <v>0</v>
      </c>
      <c r="I75" s="250">
        <v>0</v>
      </c>
    </row>
    <row r="76" spans="3:9" x14ac:dyDescent="0.25">
      <c r="C76" s="204" t="s">
        <v>449</v>
      </c>
      <c r="D76" s="251">
        <v>0</v>
      </c>
      <c r="E76" s="251">
        <v>0</v>
      </c>
      <c r="F76" s="251">
        <v>0</v>
      </c>
      <c r="G76" s="251">
        <v>0</v>
      </c>
      <c r="H76" s="251">
        <v>0</v>
      </c>
      <c r="I76" s="250">
        <v>0</v>
      </c>
    </row>
    <row r="77" spans="3:9" x14ac:dyDescent="0.25">
      <c r="C77" s="204" t="s">
        <v>450</v>
      </c>
      <c r="D77" s="251">
        <v>0</v>
      </c>
      <c r="E77" s="251">
        <v>0</v>
      </c>
      <c r="F77" s="251">
        <v>0</v>
      </c>
      <c r="G77" s="251">
        <v>0</v>
      </c>
      <c r="H77" s="251">
        <v>0</v>
      </c>
      <c r="I77" s="250">
        <v>0</v>
      </c>
    </row>
    <row r="78" spans="3:9" x14ac:dyDescent="0.25">
      <c r="C78" s="204" t="s">
        <v>451</v>
      </c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0">
        <v>0</v>
      </c>
    </row>
    <row r="79" spans="3:9" x14ac:dyDescent="0.25">
      <c r="C79" s="204" t="s">
        <v>452</v>
      </c>
      <c r="D79" s="251">
        <v>0</v>
      </c>
      <c r="E79" s="251">
        <v>0</v>
      </c>
      <c r="F79" s="251">
        <v>0</v>
      </c>
      <c r="G79" s="251">
        <v>0</v>
      </c>
      <c r="H79" s="251">
        <v>0</v>
      </c>
      <c r="I79" s="250">
        <v>0</v>
      </c>
    </row>
    <row r="80" spans="3:9" x14ac:dyDescent="0.25">
      <c r="C80" s="204" t="s">
        <v>453</v>
      </c>
      <c r="D80" s="251">
        <v>0</v>
      </c>
      <c r="E80" s="251">
        <v>0</v>
      </c>
      <c r="F80" s="251">
        <v>0</v>
      </c>
      <c r="G80" s="251">
        <v>0</v>
      </c>
      <c r="H80" s="251">
        <v>0</v>
      </c>
      <c r="I80" s="250">
        <v>0</v>
      </c>
    </row>
    <row r="81" spans="3:9" x14ac:dyDescent="0.25">
      <c r="C81" s="254"/>
      <c r="D81" s="146"/>
      <c r="E81" s="252"/>
      <c r="F81" s="253"/>
      <c r="G81" s="252"/>
      <c r="H81" s="253"/>
      <c r="I81" s="252"/>
    </row>
    <row r="82" spans="3:9" x14ac:dyDescent="0.25">
      <c r="C82" s="203" t="s">
        <v>442</v>
      </c>
      <c r="D82" s="251">
        <f>+D14+D71</f>
        <v>356453890.39000005</v>
      </c>
      <c r="E82" s="251">
        <f t="shared" ref="E82:I82" si="7">+E14+E71</f>
        <v>19761610.32</v>
      </c>
      <c r="F82" s="251">
        <f t="shared" si="7"/>
        <v>376215500.71000004</v>
      </c>
      <c r="G82" s="251">
        <f t="shared" si="7"/>
        <v>131237950.29000001</v>
      </c>
      <c r="H82" s="251">
        <f t="shared" si="7"/>
        <v>128469773.69999999</v>
      </c>
      <c r="I82" s="250">
        <f t="shared" si="7"/>
        <v>244977550.42000002</v>
      </c>
    </row>
    <row r="83" spans="3:9" x14ac:dyDescent="0.25">
      <c r="C83" s="108"/>
      <c r="D83" s="151"/>
      <c r="E83" s="149"/>
      <c r="F83" s="150"/>
      <c r="G83" s="149"/>
      <c r="H83" s="150"/>
      <c r="I83" s="149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0"/>
  <sheetViews>
    <sheetView topLeftCell="A70" workbookViewId="0">
      <selection activeCell="C4" sqref="C4:J100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337" t="s">
        <v>645</v>
      </c>
      <c r="D4" s="338"/>
      <c r="E4" s="338"/>
      <c r="F4" s="338"/>
      <c r="G4" s="338"/>
      <c r="H4" s="338"/>
      <c r="I4" s="338"/>
      <c r="J4" s="339"/>
    </row>
    <row r="5" spans="3:10" x14ac:dyDescent="0.25">
      <c r="C5" s="340" t="s">
        <v>357</v>
      </c>
      <c r="D5" s="281"/>
      <c r="E5" s="281"/>
      <c r="F5" s="281"/>
      <c r="G5" s="281"/>
      <c r="H5" s="281"/>
      <c r="I5" s="281"/>
      <c r="J5" s="341"/>
    </row>
    <row r="6" spans="3:10" x14ac:dyDescent="0.25">
      <c r="C6" s="298" t="s">
        <v>456</v>
      </c>
      <c r="D6" s="271"/>
      <c r="E6" s="271"/>
      <c r="F6" s="271"/>
      <c r="G6" s="271"/>
      <c r="H6" s="271"/>
      <c r="I6" s="271"/>
      <c r="J6" s="299"/>
    </row>
    <row r="7" spans="3:10" x14ac:dyDescent="0.25">
      <c r="C7" s="300" t="s">
        <v>723</v>
      </c>
      <c r="D7" s="271"/>
      <c r="E7" s="271"/>
      <c r="F7" s="271"/>
      <c r="G7" s="271"/>
      <c r="H7" s="271"/>
      <c r="I7" s="271"/>
      <c r="J7" s="299"/>
    </row>
    <row r="8" spans="3:10" x14ac:dyDescent="0.25">
      <c r="C8" s="334" t="s">
        <v>1</v>
      </c>
      <c r="D8" s="280"/>
      <c r="E8" s="280"/>
      <c r="F8" s="280"/>
      <c r="G8" s="280"/>
      <c r="H8" s="280"/>
      <c r="I8" s="280"/>
      <c r="J8" s="335"/>
    </row>
    <row r="9" spans="3:10" x14ac:dyDescent="0.25">
      <c r="C9" s="281" t="s">
        <v>2</v>
      </c>
      <c r="D9" s="281"/>
      <c r="E9" s="281" t="s">
        <v>359</v>
      </c>
      <c r="F9" s="281"/>
      <c r="G9" s="281"/>
      <c r="H9" s="281"/>
      <c r="I9" s="281"/>
      <c r="J9" s="281" t="s">
        <v>445</v>
      </c>
    </row>
    <row r="10" spans="3:10" x14ac:dyDescent="0.25">
      <c r="C10" s="271"/>
      <c r="D10" s="271"/>
      <c r="E10" s="271" t="s">
        <v>221</v>
      </c>
      <c r="F10" s="212" t="s">
        <v>269</v>
      </c>
      <c r="G10" s="271" t="s">
        <v>271</v>
      </c>
      <c r="H10" s="271" t="s">
        <v>222</v>
      </c>
      <c r="I10" s="271" t="s">
        <v>224</v>
      </c>
      <c r="J10" s="271"/>
    </row>
    <row r="11" spans="3:10" x14ac:dyDescent="0.25">
      <c r="C11" s="280"/>
      <c r="D11" s="280"/>
      <c r="E11" s="280"/>
      <c r="F11" s="216" t="s">
        <v>270</v>
      </c>
      <c r="G11" s="280"/>
      <c r="H11" s="280"/>
      <c r="I11" s="280"/>
      <c r="J11" s="280"/>
    </row>
    <row r="12" spans="3:10" x14ac:dyDescent="0.25">
      <c r="C12" s="320"/>
      <c r="D12" s="321"/>
      <c r="E12" s="41"/>
      <c r="F12" s="200"/>
      <c r="G12" s="200"/>
      <c r="H12" s="45"/>
      <c r="I12" s="200"/>
      <c r="J12" s="200"/>
    </row>
    <row r="13" spans="3:10" x14ac:dyDescent="0.25">
      <c r="C13" s="316" t="s">
        <v>457</v>
      </c>
      <c r="D13" s="306"/>
      <c r="E13" s="247">
        <f>+E14+E24+E34</f>
        <v>356453890.39000005</v>
      </c>
      <c r="F13" s="246">
        <f t="shared" ref="F13:J13" si="0">+F14+F24+F34</f>
        <v>19761610.32</v>
      </c>
      <c r="G13" s="246">
        <f t="shared" si="0"/>
        <v>376215500.71000004</v>
      </c>
      <c r="H13" s="248">
        <f t="shared" si="0"/>
        <v>131237950.29000001</v>
      </c>
      <c r="I13" s="246">
        <f t="shared" si="0"/>
        <v>128469773.69999999</v>
      </c>
      <c r="J13" s="246">
        <f t="shared" si="0"/>
        <v>244977550.42000002</v>
      </c>
    </row>
    <row r="14" spans="3:10" x14ac:dyDescent="0.25">
      <c r="C14" s="316" t="s">
        <v>458</v>
      </c>
      <c r="D14" s="306"/>
      <c r="E14" s="167">
        <f>SUM(E15:E22)</f>
        <v>356453890.39000005</v>
      </c>
      <c r="F14" s="163">
        <f t="shared" ref="F14:I14" si="1">SUM(F15:F22)</f>
        <v>19761610.32</v>
      </c>
      <c r="G14" s="163">
        <f t="shared" si="1"/>
        <v>376215500.71000004</v>
      </c>
      <c r="H14" s="136">
        <f t="shared" si="1"/>
        <v>131237950.29000001</v>
      </c>
      <c r="I14" s="163">
        <f t="shared" si="1"/>
        <v>128469773.69999999</v>
      </c>
      <c r="J14" s="163">
        <f>+G14-H14</f>
        <v>244977550.42000002</v>
      </c>
    </row>
    <row r="15" spans="3:10" x14ac:dyDescent="0.25">
      <c r="C15" s="37"/>
      <c r="D15" s="38" t="s">
        <v>459</v>
      </c>
      <c r="E15" s="167">
        <v>0</v>
      </c>
      <c r="F15" s="163">
        <v>0</v>
      </c>
      <c r="G15" s="163">
        <v>0</v>
      </c>
      <c r="H15" s="136">
        <v>0</v>
      </c>
      <c r="I15" s="163">
        <v>0</v>
      </c>
      <c r="J15" s="163">
        <v>0</v>
      </c>
    </row>
    <row r="16" spans="3:10" x14ac:dyDescent="0.25">
      <c r="C16" s="37"/>
      <c r="D16" s="38" t="s">
        <v>460</v>
      </c>
      <c r="E16" s="167">
        <f>+'FORMATO 6B'!D16</f>
        <v>356453890.39000005</v>
      </c>
      <c r="F16" s="163">
        <f>+'FORMATO 6B'!E16</f>
        <v>19761610.32</v>
      </c>
      <c r="G16" s="163">
        <f>+'FORMATO 6B'!F14</f>
        <v>376215500.71000004</v>
      </c>
      <c r="H16" s="136">
        <f>+'FORMATO 6B'!G16</f>
        <v>131237950.29000001</v>
      </c>
      <c r="I16" s="163">
        <f>+'FORMATO 6B'!H16</f>
        <v>128469773.69999999</v>
      </c>
      <c r="J16" s="163">
        <f>+G16-H16</f>
        <v>244977550.42000002</v>
      </c>
    </row>
    <row r="17" spans="3:10" x14ac:dyDescent="0.25">
      <c r="C17" s="37"/>
      <c r="D17" s="38" t="s">
        <v>461</v>
      </c>
      <c r="E17" s="167">
        <v>0</v>
      </c>
      <c r="F17" s="163">
        <v>0</v>
      </c>
      <c r="G17" s="163">
        <v>0</v>
      </c>
      <c r="H17" s="136">
        <v>0</v>
      </c>
      <c r="I17" s="163">
        <v>0</v>
      </c>
      <c r="J17" s="163">
        <v>0</v>
      </c>
    </row>
    <row r="18" spans="3:10" x14ac:dyDescent="0.25">
      <c r="C18" s="37"/>
      <c r="D18" s="38" t="s">
        <v>462</v>
      </c>
      <c r="E18" s="167">
        <v>0</v>
      </c>
      <c r="F18" s="163">
        <v>0</v>
      </c>
      <c r="G18" s="163">
        <v>0</v>
      </c>
      <c r="H18" s="136">
        <v>0</v>
      </c>
      <c r="I18" s="163">
        <v>0</v>
      </c>
      <c r="J18" s="163">
        <v>0</v>
      </c>
    </row>
    <row r="19" spans="3:10" x14ac:dyDescent="0.25">
      <c r="C19" s="37"/>
      <c r="D19" s="38" t="s">
        <v>463</v>
      </c>
      <c r="E19" s="167">
        <v>0</v>
      </c>
      <c r="F19" s="163">
        <v>0</v>
      </c>
      <c r="G19" s="163">
        <v>0</v>
      </c>
      <c r="H19" s="136">
        <v>0</v>
      </c>
      <c r="I19" s="163">
        <v>0</v>
      </c>
      <c r="J19" s="163">
        <v>0</v>
      </c>
    </row>
    <row r="20" spans="3:10" x14ac:dyDescent="0.25">
      <c r="C20" s="37"/>
      <c r="D20" s="38" t="s">
        <v>464</v>
      </c>
      <c r="E20" s="167">
        <v>0</v>
      </c>
      <c r="F20" s="163">
        <v>0</v>
      </c>
      <c r="G20" s="163">
        <v>0</v>
      </c>
      <c r="H20" s="136">
        <v>0</v>
      </c>
      <c r="I20" s="163">
        <v>0</v>
      </c>
      <c r="J20" s="163">
        <v>0</v>
      </c>
    </row>
    <row r="21" spans="3:10" x14ac:dyDescent="0.25">
      <c r="C21" s="37"/>
      <c r="D21" s="38" t="s">
        <v>465</v>
      </c>
      <c r="E21" s="167">
        <v>0</v>
      </c>
      <c r="F21" s="163">
        <v>0</v>
      </c>
      <c r="G21" s="163">
        <v>0</v>
      </c>
      <c r="H21" s="136">
        <v>0</v>
      </c>
      <c r="I21" s="163">
        <v>0</v>
      </c>
      <c r="J21" s="163">
        <v>0</v>
      </c>
    </row>
    <row r="22" spans="3:10" x14ac:dyDescent="0.25">
      <c r="C22" s="37"/>
      <c r="D22" s="38" t="s">
        <v>466</v>
      </c>
      <c r="E22" s="167">
        <v>0</v>
      </c>
      <c r="F22" s="163">
        <v>0</v>
      </c>
      <c r="G22" s="163">
        <v>0</v>
      </c>
      <c r="H22" s="136">
        <v>0</v>
      </c>
      <c r="I22" s="163">
        <v>0</v>
      </c>
      <c r="J22" s="163">
        <v>0</v>
      </c>
    </row>
    <row r="23" spans="3:10" x14ac:dyDescent="0.25">
      <c r="C23" s="37"/>
      <c r="D23" s="38"/>
      <c r="E23" s="146"/>
      <c r="F23" s="140"/>
      <c r="G23" s="140"/>
      <c r="H23" s="141"/>
      <c r="I23" s="140"/>
      <c r="J23" s="140"/>
    </row>
    <row r="24" spans="3:10" x14ac:dyDescent="0.25">
      <c r="C24" s="316" t="s">
        <v>467</v>
      </c>
      <c r="D24" s="306"/>
      <c r="E24" s="167">
        <f>SUM(E26:E32)</f>
        <v>0</v>
      </c>
      <c r="F24" s="163">
        <f t="shared" ref="F24:J24" si="2">SUM(F26:F32)</f>
        <v>0</v>
      </c>
      <c r="G24" s="163">
        <f t="shared" si="2"/>
        <v>0</v>
      </c>
      <c r="H24" s="136">
        <f t="shared" si="2"/>
        <v>0</v>
      </c>
      <c r="I24" s="163">
        <f t="shared" si="2"/>
        <v>0</v>
      </c>
      <c r="J24" s="163">
        <f t="shared" si="2"/>
        <v>0</v>
      </c>
    </row>
    <row r="25" spans="3:10" x14ac:dyDescent="0.25">
      <c r="C25" s="37"/>
      <c r="D25" s="38" t="s">
        <v>468</v>
      </c>
      <c r="E25" s="167">
        <v>0</v>
      </c>
      <c r="F25" s="163">
        <v>0</v>
      </c>
      <c r="G25" s="163">
        <v>0</v>
      </c>
      <c r="H25" s="136">
        <v>0</v>
      </c>
      <c r="I25" s="163">
        <v>0</v>
      </c>
      <c r="J25" s="163">
        <v>0</v>
      </c>
    </row>
    <row r="26" spans="3:10" x14ac:dyDescent="0.25">
      <c r="C26" s="37"/>
      <c r="D26" s="38" t="s">
        <v>469</v>
      </c>
      <c r="E26" s="167">
        <v>0</v>
      </c>
      <c r="F26" s="163">
        <v>0</v>
      </c>
      <c r="G26" s="163">
        <v>0</v>
      </c>
      <c r="H26" s="136">
        <v>0</v>
      </c>
      <c r="I26" s="163">
        <v>0</v>
      </c>
      <c r="J26" s="163">
        <v>0</v>
      </c>
    </row>
    <row r="27" spans="3:10" x14ac:dyDescent="0.25">
      <c r="C27" s="37"/>
      <c r="D27" s="38" t="s">
        <v>470</v>
      </c>
      <c r="E27" s="167">
        <v>0</v>
      </c>
      <c r="F27" s="163">
        <v>0</v>
      </c>
      <c r="G27" s="163">
        <v>0</v>
      </c>
      <c r="H27" s="136">
        <v>0</v>
      </c>
      <c r="I27" s="163">
        <v>0</v>
      </c>
      <c r="J27" s="163">
        <v>0</v>
      </c>
    </row>
    <row r="28" spans="3:10" x14ac:dyDescent="0.25">
      <c r="C28" s="317"/>
      <c r="D28" s="38" t="s">
        <v>471</v>
      </c>
      <c r="E28" s="167">
        <v>0</v>
      </c>
      <c r="F28" s="163">
        <v>0</v>
      </c>
      <c r="G28" s="163">
        <v>0</v>
      </c>
      <c r="H28" s="136">
        <v>0</v>
      </c>
      <c r="I28" s="163">
        <v>0</v>
      </c>
      <c r="J28" s="163">
        <v>0</v>
      </c>
    </row>
    <row r="29" spans="3:10" x14ac:dyDescent="0.25">
      <c r="C29" s="317"/>
      <c r="D29" s="38" t="s">
        <v>472</v>
      </c>
      <c r="E29" s="167"/>
      <c r="F29" s="163"/>
      <c r="G29" s="163"/>
      <c r="H29" s="136"/>
      <c r="I29" s="163"/>
      <c r="J29" s="163"/>
    </row>
    <row r="30" spans="3:10" x14ac:dyDescent="0.25">
      <c r="C30" s="37"/>
      <c r="D30" s="38" t="s">
        <v>473</v>
      </c>
      <c r="E30" s="167">
        <v>0</v>
      </c>
      <c r="F30" s="163">
        <v>0</v>
      </c>
      <c r="G30" s="163">
        <v>0</v>
      </c>
      <c r="H30" s="136">
        <v>0</v>
      </c>
      <c r="I30" s="163">
        <v>0</v>
      </c>
      <c r="J30" s="163">
        <v>0</v>
      </c>
    </row>
    <row r="31" spans="3:10" x14ac:dyDescent="0.25">
      <c r="C31" s="37"/>
      <c r="D31" s="38" t="s">
        <v>474</v>
      </c>
      <c r="E31" s="167">
        <v>0</v>
      </c>
      <c r="F31" s="163">
        <v>0</v>
      </c>
      <c r="G31" s="163">
        <v>0</v>
      </c>
      <c r="H31" s="136">
        <v>0</v>
      </c>
      <c r="I31" s="163">
        <v>0</v>
      </c>
      <c r="J31" s="163">
        <v>0</v>
      </c>
    </row>
    <row r="32" spans="3:10" x14ac:dyDescent="0.25">
      <c r="C32" s="37"/>
      <c r="D32" s="38" t="s">
        <v>475</v>
      </c>
      <c r="E32" s="167">
        <v>0</v>
      </c>
      <c r="F32" s="163">
        <v>0</v>
      </c>
      <c r="G32" s="163">
        <v>0</v>
      </c>
      <c r="H32" s="136">
        <v>0</v>
      </c>
      <c r="I32" s="163">
        <v>0</v>
      </c>
      <c r="J32" s="163">
        <v>0</v>
      </c>
    </row>
    <row r="33" spans="3:10" x14ac:dyDescent="0.25">
      <c r="C33" s="37"/>
      <c r="D33" s="38"/>
      <c r="E33" s="146"/>
      <c r="F33" s="140"/>
      <c r="G33" s="140"/>
      <c r="H33" s="141"/>
      <c r="I33" s="140"/>
      <c r="J33" s="140"/>
    </row>
    <row r="34" spans="3:10" x14ac:dyDescent="0.25">
      <c r="C34" s="316" t="s">
        <v>476</v>
      </c>
      <c r="D34" s="306"/>
      <c r="E34" s="167">
        <f>SUM(E36:E45)</f>
        <v>0</v>
      </c>
      <c r="F34" s="163">
        <f t="shared" ref="F34:J34" si="3">SUM(F36:F45)</f>
        <v>0</v>
      </c>
      <c r="G34" s="163">
        <f t="shared" si="3"/>
        <v>0</v>
      </c>
      <c r="H34" s="164">
        <f t="shared" si="3"/>
        <v>0</v>
      </c>
      <c r="I34" s="163">
        <f t="shared" si="3"/>
        <v>0</v>
      </c>
      <c r="J34" s="163">
        <f t="shared" si="3"/>
        <v>0</v>
      </c>
    </row>
    <row r="35" spans="3:10" x14ac:dyDescent="0.25">
      <c r="C35" s="316" t="s">
        <v>477</v>
      </c>
      <c r="D35" s="306"/>
      <c r="E35" s="167"/>
      <c r="F35" s="163"/>
      <c r="G35" s="163"/>
      <c r="H35" s="164"/>
      <c r="I35" s="163"/>
      <c r="J35" s="163"/>
    </row>
    <row r="36" spans="3:10" x14ac:dyDescent="0.25">
      <c r="C36" s="317"/>
      <c r="D36" s="38" t="s">
        <v>478</v>
      </c>
      <c r="E36" s="167">
        <v>0</v>
      </c>
      <c r="F36" s="163">
        <v>0</v>
      </c>
      <c r="G36" s="163">
        <v>0</v>
      </c>
      <c r="H36" s="164">
        <v>0</v>
      </c>
      <c r="I36" s="163">
        <v>0</v>
      </c>
      <c r="J36" s="163">
        <v>0</v>
      </c>
    </row>
    <row r="37" spans="3:10" x14ac:dyDescent="0.25">
      <c r="C37" s="317"/>
      <c r="D37" s="38" t="s">
        <v>479</v>
      </c>
      <c r="E37" s="167"/>
      <c r="F37" s="163"/>
      <c r="G37" s="163"/>
      <c r="H37" s="164"/>
      <c r="I37" s="163"/>
      <c r="J37" s="163"/>
    </row>
    <row r="38" spans="3:10" x14ac:dyDescent="0.25">
      <c r="C38" s="37"/>
      <c r="D38" s="38" t="s">
        <v>480</v>
      </c>
      <c r="E38" s="167">
        <v>0</v>
      </c>
      <c r="F38" s="163">
        <v>0</v>
      </c>
      <c r="G38" s="163">
        <v>0</v>
      </c>
      <c r="H38" s="164">
        <v>0</v>
      </c>
      <c r="I38" s="163">
        <v>0</v>
      </c>
      <c r="J38" s="163">
        <v>0</v>
      </c>
    </row>
    <row r="39" spans="3:10" x14ac:dyDescent="0.25">
      <c r="C39" s="37"/>
      <c r="D39" s="38" t="s">
        <v>481</v>
      </c>
      <c r="E39" s="167">
        <v>0</v>
      </c>
      <c r="F39" s="163">
        <v>0</v>
      </c>
      <c r="G39" s="163">
        <v>0</v>
      </c>
      <c r="H39" s="164">
        <v>0</v>
      </c>
      <c r="I39" s="163">
        <v>0</v>
      </c>
      <c r="J39" s="163">
        <v>0</v>
      </c>
    </row>
    <row r="40" spans="3:10" x14ac:dyDescent="0.25">
      <c r="C40" s="37"/>
      <c r="D40" s="38" t="s">
        <v>482</v>
      </c>
      <c r="E40" s="167">
        <v>0</v>
      </c>
      <c r="F40" s="163">
        <v>0</v>
      </c>
      <c r="G40" s="163">
        <v>0</v>
      </c>
      <c r="H40" s="164">
        <v>0</v>
      </c>
      <c r="I40" s="163">
        <v>0</v>
      </c>
      <c r="J40" s="163">
        <v>0</v>
      </c>
    </row>
    <row r="41" spans="3:10" x14ac:dyDescent="0.25">
      <c r="C41" s="37"/>
      <c r="D41" s="38" t="s">
        <v>483</v>
      </c>
      <c r="E41" s="167">
        <v>0</v>
      </c>
      <c r="F41" s="163">
        <v>0</v>
      </c>
      <c r="G41" s="163">
        <v>0</v>
      </c>
      <c r="H41" s="164">
        <v>0</v>
      </c>
      <c r="I41" s="163">
        <v>0</v>
      </c>
      <c r="J41" s="163">
        <v>0</v>
      </c>
    </row>
    <row r="42" spans="3:10" x14ac:dyDescent="0.25">
      <c r="C42" s="37"/>
      <c r="D42" s="38" t="s">
        <v>484</v>
      </c>
      <c r="E42" s="167">
        <v>0</v>
      </c>
      <c r="F42" s="163">
        <v>0</v>
      </c>
      <c r="G42" s="163">
        <v>0</v>
      </c>
      <c r="H42" s="164">
        <v>0</v>
      </c>
      <c r="I42" s="163">
        <v>0</v>
      </c>
      <c r="J42" s="163">
        <v>0</v>
      </c>
    </row>
    <row r="43" spans="3:10" x14ac:dyDescent="0.25">
      <c r="C43" s="37"/>
      <c r="D43" s="38" t="s">
        <v>485</v>
      </c>
      <c r="E43" s="167">
        <v>0</v>
      </c>
      <c r="F43" s="163">
        <v>0</v>
      </c>
      <c r="G43" s="163">
        <v>0</v>
      </c>
      <c r="H43" s="164">
        <v>0</v>
      </c>
      <c r="I43" s="163">
        <v>0</v>
      </c>
      <c r="J43" s="163">
        <v>0</v>
      </c>
    </row>
    <row r="44" spans="3:10" x14ac:dyDescent="0.25">
      <c r="C44" s="37"/>
      <c r="D44" s="38" t="s">
        <v>486</v>
      </c>
      <c r="E44" s="167">
        <v>0</v>
      </c>
      <c r="F44" s="163">
        <v>0</v>
      </c>
      <c r="G44" s="163">
        <v>0</v>
      </c>
      <c r="H44" s="164">
        <v>0</v>
      </c>
      <c r="I44" s="163">
        <v>0</v>
      </c>
      <c r="J44" s="163">
        <v>0</v>
      </c>
    </row>
    <row r="45" spans="3:10" x14ac:dyDescent="0.25">
      <c r="C45" s="37"/>
      <c r="D45" s="38" t="s">
        <v>487</v>
      </c>
      <c r="E45" s="167">
        <v>0</v>
      </c>
      <c r="F45" s="163">
        <v>0</v>
      </c>
      <c r="G45" s="163">
        <v>0</v>
      </c>
      <c r="H45" s="164">
        <v>0</v>
      </c>
      <c r="I45" s="163">
        <v>0</v>
      </c>
      <c r="J45" s="163">
        <v>0</v>
      </c>
    </row>
    <row r="46" spans="3:10" x14ac:dyDescent="0.25">
      <c r="C46" s="161"/>
      <c r="D46" s="162"/>
      <c r="E46" s="164"/>
      <c r="F46" s="163"/>
      <c r="G46" s="163"/>
      <c r="H46" s="164"/>
      <c r="I46" s="163"/>
      <c r="J46" s="163"/>
    </row>
    <row r="47" spans="3:10" x14ac:dyDescent="0.25">
      <c r="C47" s="316" t="s">
        <v>488</v>
      </c>
      <c r="D47" s="336"/>
      <c r="E47" s="164">
        <f>SUM(E49:E54)</f>
        <v>0</v>
      </c>
      <c r="F47" s="163">
        <f t="shared" ref="F47:J47" si="4">SUM(F49:F54)</f>
        <v>0</v>
      </c>
      <c r="G47" s="163">
        <f t="shared" si="4"/>
        <v>0</v>
      </c>
      <c r="H47" s="164">
        <f t="shared" si="4"/>
        <v>0</v>
      </c>
      <c r="I47" s="163">
        <f t="shared" si="4"/>
        <v>0</v>
      </c>
      <c r="J47" s="163">
        <f t="shared" si="4"/>
        <v>0</v>
      </c>
    </row>
    <row r="48" spans="3:10" x14ac:dyDescent="0.25">
      <c r="C48" s="316" t="s">
        <v>489</v>
      </c>
      <c r="D48" s="336"/>
      <c r="E48" s="164"/>
      <c r="F48" s="163"/>
      <c r="G48" s="163"/>
      <c r="H48" s="164"/>
      <c r="I48" s="163"/>
      <c r="J48" s="163"/>
    </row>
    <row r="49" spans="3:10" x14ac:dyDescent="0.25">
      <c r="C49" s="317"/>
      <c r="D49" s="119" t="s">
        <v>490</v>
      </c>
      <c r="E49" s="164">
        <v>0</v>
      </c>
      <c r="F49" s="163">
        <v>0</v>
      </c>
      <c r="G49" s="163">
        <v>0</v>
      </c>
      <c r="H49" s="164">
        <v>0</v>
      </c>
      <c r="I49" s="163">
        <v>0</v>
      </c>
      <c r="J49" s="163">
        <v>0</v>
      </c>
    </row>
    <row r="50" spans="3:10" x14ac:dyDescent="0.25">
      <c r="C50" s="317"/>
      <c r="D50" s="119" t="s">
        <v>491</v>
      </c>
      <c r="E50" s="164"/>
      <c r="F50" s="163"/>
      <c r="G50" s="163"/>
      <c r="H50" s="164"/>
      <c r="I50" s="163"/>
      <c r="J50" s="163"/>
    </row>
    <row r="51" spans="3:10" x14ac:dyDescent="0.25">
      <c r="C51" s="317"/>
      <c r="D51" s="119" t="s">
        <v>492</v>
      </c>
      <c r="E51" s="164">
        <v>0</v>
      </c>
      <c r="F51" s="163">
        <v>0</v>
      </c>
      <c r="G51" s="163">
        <v>0</v>
      </c>
      <c r="H51" s="164">
        <v>0</v>
      </c>
      <c r="I51" s="163">
        <v>0</v>
      </c>
      <c r="J51" s="163">
        <v>0</v>
      </c>
    </row>
    <row r="52" spans="3:10" x14ac:dyDescent="0.25">
      <c r="C52" s="317"/>
      <c r="D52" s="119" t="s">
        <v>493</v>
      </c>
      <c r="E52" s="164"/>
      <c r="F52" s="163"/>
      <c r="G52" s="163"/>
      <c r="H52" s="164"/>
      <c r="I52" s="163"/>
      <c r="J52" s="163"/>
    </row>
    <row r="53" spans="3:10" x14ac:dyDescent="0.25">
      <c r="C53" s="161"/>
      <c r="D53" s="119" t="s">
        <v>494</v>
      </c>
      <c r="E53" s="164">
        <v>0</v>
      </c>
      <c r="F53" s="163">
        <v>0</v>
      </c>
      <c r="G53" s="163">
        <v>0</v>
      </c>
      <c r="H53" s="164">
        <v>0</v>
      </c>
      <c r="I53" s="163">
        <v>0</v>
      </c>
      <c r="J53" s="163">
        <v>0</v>
      </c>
    </row>
    <row r="54" spans="3:10" x14ac:dyDescent="0.25">
      <c r="C54" s="161"/>
      <c r="D54" s="119" t="s">
        <v>495</v>
      </c>
      <c r="E54" s="164">
        <v>0</v>
      </c>
      <c r="F54" s="163">
        <v>0</v>
      </c>
      <c r="G54" s="163">
        <v>0</v>
      </c>
      <c r="H54" s="164">
        <v>0</v>
      </c>
      <c r="I54" s="163">
        <v>0</v>
      </c>
      <c r="J54" s="163">
        <v>0</v>
      </c>
    </row>
    <row r="55" spans="3:10" x14ac:dyDescent="0.25">
      <c r="C55" s="161"/>
      <c r="D55" s="119"/>
      <c r="E55" s="141"/>
      <c r="F55" s="140"/>
      <c r="G55" s="140"/>
      <c r="H55" s="141"/>
      <c r="I55" s="140"/>
      <c r="J55" s="140"/>
    </row>
    <row r="56" spans="3:10" x14ac:dyDescent="0.25">
      <c r="C56" s="316" t="s">
        <v>496</v>
      </c>
      <c r="D56" s="336"/>
      <c r="E56" s="164">
        <f>SUM(E58:E65)</f>
        <v>0</v>
      </c>
      <c r="F56" s="163">
        <f t="shared" ref="F56:J56" si="5">SUM(F58:F65)</f>
        <v>0</v>
      </c>
      <c r="G56" s="163">
        <v>0</v>
      </c>
      <c r="H56" s="164">
        <f t="shared" si="5"/>
        <v>0</v>
      </c>
      <c r="I56" s="163">
        <f t="shared" si="5"/>
        <v>0</v>
      </c>
      <c r="J56" s="163">
        <f t="shared" si="5"/>
        <v>0</v>
      </c>
    </row>
    <row r="57" spans="3:10" x14ac:dyDescent="0.25">
      <c r="C57" s="316" t="s">
        <v>458</v>
      </c>
      <c r="D57" s="336"/>
      <c r="E57" s="164">
        <f>SUM(E59:E65)</f>
        <v>0</v>
      </c>
      <c r="F57" s="163">
        <f t="shared" ref="F57:I57" si="6">SUM(F59:F65)</f>
        <v>0</v>
      </c>
      <c r="G57" s="163">
        <v>0</v>
      </c>
      <c r="H57" s="164">
        <f t="shared" si="6"/>
        <v>0</v>
      </c>
      <c r="I57" s="163">
        <f t="shared" si="6"/>
        <v>0</v>
      </c>
      <c r="J57" s="163">
        <f>+G57</f>
        <v>0</v>
      </c>
    </row>
    <row r="58" spans="3:10" x14ac:dyDescent="0.25">
      <c r="C58" s="161"/>
      <c r="D58" s="119" t="s">
        <v>459</v>
      </c>
      <c r="E58" s="193">
        <v>0</v>
      </c>
      <c r="F58" s="193">
        <v>0</v>
      </c>
      <c r="G58" s="193">
        <v>0</v>
      </c>
      <c r="H58" s="193">
        <v>0</v>
      </c>
      <c r="I58" s="193">
        <v>0</v>
      </c>
      <c r="J58" s="193">
        <v>0</v>
      </c>
    </row>
    <row r="59" spans="3:10" x14ac:dyDescent="0.25">
      <c r="C59" s="161"/>
      <c r="D59" s="119" t="s">
        <v>460</v>
      </c>
      <c r="E59" s="164">
        <v>0</v>
      </c>
      <c r="F59" s="163">
        <v>0</v>
      </c>
      <c r="G59" s="192">
        <v>0</v>
      </c>
      <c r="H59" s="164">
        <v>0</v>
      </c>
      <c r="I59" s="163">
        <v>0</v>
      </c>
      <c r="J59" s="163">
        <f>+G59</f>
        <v>0</v>
      </c>
    </row>
    <row r="60" spans="3:10" x14ac:dyDescent="0.25">
      <c r="C60" s="161"/>
      <c r="D60" s="119" t="s">
        <v>461</v>
      </c>
      <c r="E60" s="164">
        <v>0</v>
      </c>
      <c r="F60" s="163">
        <v>0</v>
      </c>
      <c r="G60" s="163">
        <v>0</v>
      </c>
      <c r="H60" s="164">
        <v>0</v>
      </c>
      <c r="I60" s="163">
        <v>0</v>
      </c>
      <c r="J60" s="163">
        <v>0</v>
      </c>
    </row>
    <row r="61" spans="3:10" x14ac:dyDescent="0.25">
      <c r="C61" s="161"/>
      <c r="D61" s="119" t="s">
        <v>462</v>
      </c>
      <c r="E61" s="164">
        <v>0</v>
      </c>
      <c r="F61" s="163">
        <v>0</v>
      </c>
      <c r="G61" s="163">
        <v>0</v>
      </c>
      <c r="H61" s="164">
        <v>0</v>
      </c>
      <c r="I61" s="163">
        <v>0</v>
      </c>
      <c r="J61" s="163">
        <v>0</v>
      </c>
    </row>
    <row r="62" spans="3:10" x14ac:dyDescent="0.25">
      <c r="C62" s="161"/>
      <c r="D62" s="119" t="s">
        <v>463</v>
      </c>
      <c r="E62" s="164">
        <v>0</v>
      </c>
      <c r="F62" s="163">
        <v>0</v>
      </c>
      <c r="G62" s="163">
        <v>0</v>
      </c>
      <c r="H62" s="164">
        <v>0</v>
      </c>
      <c r="I62" s="163">
        <v>0</v>
      </c>
      <c r="J62" s="163">
        <v>0</v>
      </c>
    </row>
    <row r="63" spans="3:10" x14ac:dyDescent="0.25">
      <c r="C63" s="161"/>
      <c r="D63" s="119" t="s">
        <v>464</v>
      </c>
      <c r="E63" s="164">
        <v>0</v>
      </c>
      <c r="F63" s="163">
        <v>0</v>
      </c>
      <c r="G63" s="163">
        <v>0</v>
      </c>
      <c r="H63" s="164">
        <v>0</v>
      </c>
      <c r="I63" s="163">
        <v>0</v>
      </c>
      <c r="J63" s="163">
        <v>0</v>
      </c>
    </row>
    <row r="64" spans="3:10" x14ac:dyDescent="0.25">
      <c r="C64" s="161"/>
      <c r="D64" s="119" t="s">
        <v>465</v>
      </c>
      <c r="E64" s="164">
        <v>0</v>
      </c>
      <c r="F64" s="163">
        <v>0</v>
      </c>
      <c r="G64" s="163">
        <v>0</v>
      </c>
      <c r="H64" s="164">
        <v>0</v>
      </c>
      <c r="I64" s="163">
        <v>0</v>
      </c>
      <c r="J64" s="163">
        <v>0</v>
      </c>
    </row>
    <row r="65" spans="3:10" x14ac:dyDescent="0.25">
      <c r="C65" s="161"/>
      <c r="D65" s="119" t="s">
        <v>466</v>
      </c>
      <c r="E65" s="164">
        <v>0</v>
      </c>
      <c r="F65" s="163">
        <v>0</v>
      </c>
      <c r="G65" s="163">
        <v>0</v>
      </c>
      <c r="H65" s="164">
        <v>0</v>
      </c>
      <c r="I65" s="163">
        <v>0</v>
      </c>
      <c r="J65" s="163">
        <v>0</v>
      </c>
    </row>
    <row r="66" spans="3:10" x14ac:dyDescent="0.25">
      <c r="C66" s="161"/>
      <c r="D66" s="119"/>
      <c r="E66" s="141"/>
      <c r="F66" s="140"/>
      <c r="G66" s="140"/>
      <c r="H66" s="141"/>
      <c r="I66" s="140"/>
      <c r="J66" s="140"/>
    </row>
    <row r="67" spans="3:10" x14ac:dyDescent="0.25">
      <c r="C67" s="316" t="s">
        <v>467</v>
      </c>
      <c r="D67" s="336"/>
      <c r="E67" s="164">
        <f>SUM(E68:E75)</f>
        <v>0</v>
      </c>
      <c r="F67" s="163">
        <f t="shared" ref="F67:J67" si="7">SUM(F68:F75)</f>
        <v>0</v>
      </c>
      <c r="G67" s="163">
        <f t="shared" si="7"/>
        <v>0</v>
      </c>
      <c r="H67" s="164">
        <f t="shared" si="7"/>
        <v>0</v>
      </c>
      <c r="I67" s="163">
        <f t="shared" si="7"/>
        <v>0</v>
      </c>
      <c r="J67" s="163">
        <f t="shared" si="7"/>
        <v>0</v>
      </c>
    </row>
    <row r="68" spans="3:10" x14ac:dyDescent="0.25">
      <c r="C68" s="161"/>
      <c r="D68" s="119" t="s">
        <v>468</v>
      </c>
      <c r="E68" s="164">
        <v>0</v>
      </c>
      <c r="F68" s="163">
        <v>0</v>
      </c>
      <c r="G68" s="163">
        <v>0</v>
      </c>
      <c r="H68" s="164">
        <v>0</v>
      </c>
      <c r="I68" s="163">
        <v>0</v>
      </c>
      <c r="J68" s="163">
        <v>0</v>
      </c>
    </row>
    <row r="69" spans="3:10" x14ac:dyDescent="0.25">
      <c r="C69" s="161"/>
      <c r="D69" s="119" t="s">
        <v>469</v>
      </c>
      <c r="E69" s="164">
        <v>0</v>
      </c>
      <c r="F69" s="163">
        <v>0</v>
      </c>
      <c r="G69" s="163">
        <v>0</v>
      </c>
      <c r="H69" s="164">
        <v>0</v>
      </c>
      <c r="I69" s="163">
        <v>0</v>
      </c>
      <c r="J69" s="163">
        <v>0</v>
      </c>
    </row>
    <row r="70" spans="3:10" x14ac:dyDescent="0.25">
      <c r="C70" s="161"/>
      <c r="D70" s="119" t="s">
        <v>470</v>
      </c>
      <c r="E70" s="164">
        <v>0</v>
      </c>
      <c r="F70" s="163">
        <v>0</v>
      </c>
      <c r="G70" s="163">
        <v>0</v>
      </c>
      <c r="H70" s="164">
        <v>0</v>
      </c>
      <c r="I70" s="163">
        <v>0</v>
      </c>
      <c r="J70" s="163">
        <v>0</v>
      </c>
    </row>
    <row r="71" spans="3:10" x14ac:dyDescent="0.25">
      <c r="C71" s="317"/>
      <c r="D71" s="119" t="s">
        <v>471</v>
      </c>
      <c r="E71" s="164">
        <v>0</v>
      </c>
      <c r="F71" s="163">
        <v>0</v>
      </c>
      <c r="G71" s="163">
        <v>0</v>
      </c>
      <c r="H71" s="164">
        <v>0</v>
      </c>
      <c r="I71" s="163">
        <v>0</v>
      </c>
      <c r="J71" s="163">
        <v>0</v>
      </c>
    </row>
    <row r="72" spans="3:10" x14ac:dyDescent="0.25">
      <c r="C72" s="317"/>
      <c r="D72" s="119" t="s">
        <v>472</v>
      </c>
      <c r="E72" s="164"/>
      <c r="F72" s="163"/>
      <c r="G72" s="163"/>
      <c r="H72" s="164"/>
      <c r="I72" s="163"/>
      <c r="J72" s="163"/>
    </row>
    <row r="73" spans="3:10" x14ac:dyDescent="0.25">
      <c r="C73" s="161"/>
      <c r="D73" s="119" t="s">
        <v>473</v>
      </c>
      <c r="E73" s="164">
        <v>0</v>
      </c>
      <c r="F73" s="163">
        <v>0</v>
      </c>
      <c r="G73" s="163">
        <v>0</v>
      </c>
      <c r="H73" s="164">
        <v>0</v>
      </c>
      <c r="I73" s="163">
        <v>0</v>
      </c>
      <c r="J73" s="163">
        <v>0</v>
      </c>
    </row>
    <row r="74" spans="3:10" x14ac:dyDescent="0.25">
      <c r="C74" s="161"/>
      <c r="D74" s="119" t="s">
        <v>474</v>
      </c>
      <c r="E74" s="164">
        <v>0</v>
      </c>
      <c r="F74" s="163">
        <v>0</v>
      </c>
      <c r="G74" s="163">
        <v>0</v>
      </c>
      <c r="H74" s="164">
        <v>0</v>
      </c>
      <c r="I74" s="163">
        <v>0</v>
      </c>
      <c r="J74" s="163">
        <v>0</v>
      </c>
    </row>
    <row r="75" spans="3:10" x14ac:dyDescent="0.25">
      <c r="C75" s="161"/>
      <c r="D75" s="119" t="s">
        <v>475</v>
      </c>
      <c r="E75" s="164">
        <v>0</v>
      </c>
      <c r="F75" s="163">
        <v>0</v>
      </c>
      <c r="G75" s="163">
        <v>0</v>
      </c>
      <c r="H75" s="164">
        <v>0</v>
      </c>
      <c r="I75" s="163">
        <v>0</v>
      </c>
      <c r="J75" s="163">
        <v>0</v>
      </c>
    </row>
    <row r="76" spans="3:10" x14ac:dyDescent="0.25">
      <c r="C76" s="161"/>
      <c r="D76" s="119"/>
      <c r="E76" s="141"/>
      <c r="F76" s="140"/>
      <c r="G76" s="140"/>
      <c r="H76" s="141"/>
      <c r="I76" s="140"/>
      <c r="J76" s="140"/>
    </row>
    <row r="77" spans="3:10" x14ac:dyDescent="0.25">
      <c r="C77" s="316" t="s">
        <v>476</v>
      </c>
      <c r="D77" s="336"/>
      <c r="E77" s="164">
        <f>SUM(E79:E88)</f>
        <v>0</v>
      </c>
      <c r="F77" s="163">
        <f t="shared" ref="F77:J77" si="8">SUM(F79:F88)</f>
        <v>0</v>
      </c>
      <c r="G77" s="163">
        <f t="shared" si="8"/>
        <v>0</v>
      </c>
      <c r="H77" s="164">
        <f t="shared" si="8"/>
        <v>0</v>
      </c>
      <c r="I77" s="163">
        <f t="shared" si="8"/>
        <v>0</v>
      </c>
      <c r="J77" s="163">
        <f t="shared" si="8"/>
        <v>0</v>
      </c>
    </row>
    <row r="78" spans="3:10" x14ac:dyDescent="0.25">
      <c r="C78" s="316" t="s">
        <v>477</v>
      </c>
      <c r="D78" s="336"/>
      <c r="E78" s="164"/>
      <c r="F78" s="163"/>
      <c r="G78" s="163"/>
      <c r="H78" s="164"/>
      <c r="I78" s="163"/>
      <c r="J78" s="163"/>
    </row>
    <row r="79" spans="3:10" x14ac:dyDescent="0.25">
      <c r="C79" s="317"/>
      <c r="D79" s="119" t="s">
        <v>478</v>
      </c>
      <c r="E79" s="164">
        <v>0</v>
      </c>
      <c r="F79" s="163">
        <v>0</v>
      </c>
      <c r="G79" s="163">
        <v>0</v>
      </c>
      <c r="H79" s="164">
        <v>0</v>
      </c>
      <c r="I79" s="163">
        <v>0</v>
      </c>
      <c r="J79" s="163">
        <v>0</v>
      </c>
    </row>
    <row r="80" spans="3:10" x14ac:dyDescent="0.25">
      <c r="C80" s="317"/>
      <c r="D80" s="119" t="s">
        <v>479</v>
      </c>
      <c r="E80" s="164"/>
      <c r="F80" s="163"/>
      <c r="G80" s="163"/>
      <c r="H80" s="164"/>
      <c r="I80" s="163"/>
      <c r="J80" s="163"/>
    </row>
    <row r="81" spans="3:10" x14ac:dyDescent="0.25">
      <c r="C81" s="161"/>
      <c r="D81" s="119" t="s">
        <v>480</v>
      </c>
      <c r="E81" s="164">
        <v>0</v>
      </c>
      <c r="F81" s="163">
        <v>0</v>
      </c>
      <c r="G81" s="163">
        <v>0</v>
      </c>
      <c r="H81" s="164">
        <v>0</v>
      </c>
      <c r="I81" s="163">
        <v>0</v>
      </c>
      <c r="J81" s="163">
        <v>0</v>
      </c>
    </row>
    <row r="82" spans="3:10" x14ac:dyDescent="0.25">
      <c r="C82" s="161"/>
      <c r="D82" s="119" t="s">
        <v>481</v>
      </c>
      <c r="E82" s="164">
        <v>0</v>
      </c>
      <c r="F82" s="163">
        <v>0</v>
      </c>
      <c r="G82" s="163">
        <v>0</v>
      </c>
      <c r="H82" s="164">
        <v>0</v>
      </c>
      <c r="I82" s="163">
        <v>0</v>
      </c>
      <c r="J82" s="163">
        <v>0</v>
      </c>
    </row>
    <row r="83" spans="3:10" x14ac:dyDescent="0.25">
      <c r="C83" s="161"/>
      <c r="D83" s="119" t="s">
        <v>482</v>
      </c>
      <c r="E83" s="164">
        <v>0</v>
      </c>
      <c r="F83" s="163">
        <v>0</v>
      </c>
      <c r="G83" s="163">
        <v>0</v>
      </c>
      <c r="H83" s="164">
        <v>0</v>
      </c>
      <c r="I83" s="163">
        <v>0</v>
      </c>
      <c r="J83" s="163">
        <v>0</v>
      </c>
    </row>
    <row r="84" spans="3:10" x14ac:dyDescent="0.25">
      <c r="C84" s="161"/>
      <c r="D84" s="119" t="s">
        <v>483</v>
      </c>
      <c r="E84" s="164">
        <v>0</v>
      </c>
      <c r="F84" s="163">
        <v>0</v>
      </c>
      <c r="G84" s="163">
        <v>0</v>
      </c>
      <c r="H84" s="164">
        <v>0</v>
      </c>
      <c r="I84" s="163">
        <v>0</v>
      </c>
      <c r="J84" s="163">
        <v>0</v>
      </c>
    </row>
    <row r="85" spans="3:10" x14ac:dyDescent="0.25">
      <c r="C85" s="161"/>
      <c r="D85" s="119" t="s">
        <v>484</v>
      </c>
      <c r="E85" s="164">
        <v>0</v>
      </c>
      <c r="F85" s="163">
        <v>0</v>
      </c>
      <c r="G85" s="163">
        <v>0</v>
      </c>
      <c r="H85" s="164">
        <v>0</v>
      </c>
      <c r="I85" s="163">
        <v>0</v>
      </c>
      <c r="J85" s="163">
        <v>0</v>
      </c>
    </row>
    <row r="86" spans="3:10" x14ac:dyDescent="0.25">
      <c r="C86" s="161"/>
      <c r="D86" s="119" t="s">
        <v>485</v>
      </c>
      <c r="E86" s="164">
        <v>0</v>
      </c>
      <c r="F86" s="163">
        <v>0</v>
      </c>
      <c r="G86" s="163">
        <v>0</v>
      </c>
      <c r="H86" s="164">
        <v>0</v>
      </c>
      <c r="I86" s="163">
        <v>0</v>
      </c>
      <c r="J86" s="163">
        <v>0</v>
      </c>
    </row>
    <row r="87" spans="3:10" x14ac:dyDescent="0.25">
      <c r="C87" s="161"/>
      <c r="D87" s="119" t="s">
        <v>486</v>
      </c>
      <c r="E87" s="164">
        <v>0</v>
      </c>
      <c r="F87" s="163">
        <v>0</v>
      </c>
      <c r="G87" s="163">
        <v>0</v>
      </c>
      <c r="H87" s="164">
        <v>0</v>
      </c>
      <c r="I87" s="163">
        <v>0</v>
      </c>
      <c r="J87" s="163">
        <v>0</v>
      </c>
    </row>
    <row r="88" spans="3:10" x14ac:dyDescent="0.25">
      <c r="C88" s="161"/>
      <c r="D88" s="119" t="s">
        <v>487</v>
      </c>
      <c r="E88" s="164">
        <v>0</v>
      </c>
      <c r="F88" s="163">
        <v>0</v>
      </c>
      <c r="G88" s="163">
        <v>0</v>
      </c>
      <c r="H88" s="164">
        <v>0</v>
      </c>
      <c r="I88" s="163">
        <v>0</v>
      </c>
      <c r="J88" s="163">
        <v>0</v>
      </c>
    </row>
    <row r="89" spans="3:10" x14ac:dyDescent="0.25">
      <c r="C89" s="161"/>
      <c r="D89" s="119"/>
      <c r="E89" s="141"/>
      <c r="F89" s="140"/>
      <c r="G89" s="140"/>
      <c r="H89" s="141"/>
      <c r="I89" s="140"/>
      <c r="J89" s="140"/>
    </row>
    <row r="90" spans="3:10" x14ac:dyDescent="0.25">
      <c r="C90" s="316" t="s">
        <v>488</v>
      </c>
      <c r="D90" s="336"/>
      <c r="E90" s="164">
        <f>SUM(E92:E98)</f>
        <v>0</v>
      </c>
      <c r="F90" s="163">
        <f t="shared" ref="F90:J90" si="9">SUM(F92:F98)</f>
        <v>0</v>
      </c>
      <c r="G90" s="163">
        <f t="shared" si="9"/>
        <v>0</v>
      </c>
      <c r="H90" s="164">
        <f t="shared" si="9"/>
        <v>0</v>
      </c>
      <c r="I90" s="163">
        <f t="shared" si="9"/>
        <v>0</v>
      </c>
      <c r="J90" s="163">
        <f t="shared" si="9"/>
        <v>0</v>
      </c>
    </row>
    <row r="91" spans="3:10" x14ac:dyDescent="0.25">
      <c r="C91" s="316" t="s">
        <v>489</v>
      </c>
      <c r="D91" s="336"/>
      <c r="E91" s="164"/>
      <c r="F91" s="163"/>
      <c r="G91" s="163"/>
      <c r="H91" s="164"/>
      <c r="I91" s="163"/>
      <c r="J91" s="163"/>
    </row>
    <row r="92" spans="3:10" x14ac:dyDescent="0.25">
      <c r="C92" s="317"/>
      <c r="D92" s="119" t="s">
        <v>490</v>
      </c>
      <c r="E92" s="164">
        <v>0</v>
      </c>
      <c r="F92" s="163">
        <v>0</v>
      </c>
      <c r="G92" s="163">
        <v>0</v>
      </c>
      <c r="H92" s="164">
        <v>0</v>
      </c>
      <c r="I92" s="163">
        <v>0</v>
      </c>
      <c r="J92" s="163">
        <v>0</v>
      </c>
    </row>
    <row r="93" spans="3:10" x14ac:dyDescent="0.25">
      <c r="C93" s="317"/>
      <c r="D93" s="119" t="s">
        <v>491</v>
      </c>
      <c r="E93" s="164"/>
      <c r="F93" s="163"/>
      <c r="G93" s="163"/>
      <c r="H93" s="164"/>
      <c r="I93" s="163"/>
      <c r="J93" s="163"/>
    </row>
    <row r="94" spans="3:10" x14ac:dyDescent="0.25">
      <c r="C94" s="317"/>
      <c r="D94" s="119" t="s">
        <v>492</v>
      </c>
      <c r="E94" s="164">
        <v>0</v>
      </c>
      <c r="F94" s="163">
        <v>0</v>
      </c>
      <c r="G94" s="163">
        <v>0</v>
      </c>
      <c r="H94" s="164">
        <v>0</v>
      </c>
      <c r="I94" s="163">
        <v>0</v>
      </c>
      <c r="J94" s="163">
        <v>0</v>
      </c>
    </row>
    <row r="95" spans="3:10" x14ac:dyDescent="0.25">
      <c r="C95" s="317"/>
      <c r="D95" s="119" t="s">
        <v>493</v>
      </c>
      <c r="E95" s="164"/>
      <c r="F95" s="163"/>
      <c r="G95" s="163"/>
      <c r="H95" s="164"/>
      <c r="I95" s="163"/>
      <c r="J95" s="163"/>
    </row>
    <row r="96" spans="3:10" x14ac:dyDescent="0.25">
      <c r="C96" s="161"/>
      <c r="D96" s="119" t="s">
        <v>494</v>
      </c>
      <c r="E96" s="164">
        <v>0</v>
      </c>
      <c r="F96" s="163">
        <v>0</v>
      </c>
      <c r="G96" s="163">
        <v>0</v>
      </c>
      <c r="H96" s="164">
        <v>0</v>
      </c>
      <c r="I96" s="163">
        <v>0</v>
      </c>
      <c r="J96" s="163">
        <v>0</v>
      </c>
    </row>
    <row r="97" spans="3:10" x14ac:dyDescent="0.25">
      <c r="C97" s="161"/>
      <c r="D97" s="119" t="s">
        <v>495</v>
      </c>
      <c r="E97" s="164">
        <v>0</v>
      </c>
      <c r="F97" s="163">
        <v>0</v>
      </c>
      <c r="G97" s="163">
        <v>0</v>
      </c>
      <c r="H97" s="164">
        <v>0</v>
      </c>
      <c r="I97" s="163">
        <v>0</v>
      </c>
      <c r="J97" s="163">
        <v>0</v>
      </c>
    </row>
    <row r="98" spans="3:10" ht="10.5" customHeight="1" x14ac:dyDescent="0.25">
      <c r="C98" s="161"/>
      <c r="D98" s="119"/>
      <c r="E98" s="164"/>
      <c r="F98" s="163"/>
      <c r="G98" s="163"/>
      <c r="H98" s="164"/>
      <c r="I98" s="163"/>
      <c r="J98" s="163"/>
    </row>
    <row r="99" spans="3:10" x14ac:dyDescent="0.25">
      <c r="C99" s="316" t="s">
        <v>497</v>
      </c>
      <c r="D99" s="336"/>
      <c r="E99" s="139">
        <f>+E56+E14</f>
        <v>356453890.39000005</v>
      </c>
      <c r="F99" s="138">
        <f t="shared" ref="F99:J99" si="10">+F56+F14</f>
        <v>19761610.32</v>
      </c>
      <c r="G99" s="138">
        <f t="shared" si="10"/>
        <v>376215500.71000004</v>
      </c>
      <c r="H99" s="139">
        <f t="shared" si="10"/>
        <v>131237950.29000001</v>
      </c>
      <c r="I99" s="138">
        <f t="shared" si="10"/>
        <v>128469773.69999999</v>
      </c>
      <c r="J99" s="138">
        <f t="shared" si="10"/>
        <v>244977550.42000002</v>
      </c>
    </row>
    <row r="100" spans="3:10" x14ac:dyDescent="0.25">
      <c r="C100" s="46"/>
      <c r="D100" s="48"/>
      <c r="E100" s="47"/>
      <c r="F100" s="55"/>
      <c r="G100" s="55"/>
      <c r="H100" s="47"/>
      <c r="I100" s="55"/>
      <c r="J100" s="55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C3:I40"/>
  <sheetViews>
    <sheetView workbookViewId="0">
      <selection activeCell="G25" sqref="G25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337" t="s">
        <v>645</v>
      </c>
      <c r="D3" s="338"/>
      <c r="E3" s="338"/>
      <c r="F3" s="338"/>
      <c r="G3" s="338"/>
      <c r="H3" s="338"/>
      <c r="I3" s="339"/>
    </row>
    <row r="4" spans="3:9" x14ac:dyDescent="0.25">
      <c r="C4" s="298" t="s">
        <v>357</v>
      </c>
      <c r="D4" s="271"/>
      <c r="E4" s="271"/>
      <c r="F4" s="271"/>
      <c r="G4" s="271"/>
      <c r="H4" s="271"/>
      <c r="I4" s="299"/>
    </row>
    <row r="5" spans="3:9" x14ac:dyDescent="0.25">
      <c r="C5" s="298" t="s">
        <v>498</v>
      </c>
      <c r="D5" s="271"/>
      <c r="E5" s="271"/>
      <c r="F5" s="271"/>
      <c r="G5" s="271"/>
      <c r="H5" s="271"/>
      <c r="I5" s="299"/>
    </row>
    <row r="6" spans="3:9" x14ac:dyDescent="0.25">
      <c r="C6" s="300" t="s">
        <v>674</v>
      </c>
      <c r="D6" s="271"/>
      <c r="E6" s="271"/>
      <c r="F6" s="271"/>
      <c r="G6" s="271"/>
      <c r="H6" s="271"/>
      <c r="I6" s="299"/>
    </row>
    <row r="7" spans="3:9" x14ac:dyDescent="0.25">
      <c r="C7" s="298" t="s">
        <v>1</v>
      </c>
      <c r="D7" s="271"/>
      <c r="E7" s="271"/>
      <c r="F7" s="271"/>
      <c r="G7" s="271"/>
      <c r="H7" s="271"/>
      <c r="I7" s="299"/>
    </row>
    <row r="8" spans="3:9" x14ac:dyDescent="0.25">
      <c r="C8" s="281" t="s">
        <v>2</v>
      </c>
      <c r="D8" s="281" t="s">
        <v>359</v>
      </c>
      <c r="E8" s="281"/>
      <c r="F8" s="281"/>
      <c r="G8" s="281"/>
      <c r="H8" s="281"/>
      <c r="I8" s="281" t="s">
        <v>445</v>
      </c>
    </row>
    <row r="9" spans="3:9" x14ac:dyDescent="0.25">
      <c r="C9" s="271"/>
      <c r="D9" s="271" t="s">
        <v>221</v>
      </c>
      <c r="E9" s="212" t="s">
        <v>269</v>
      </c>
      <c r="F9" s="271" t="s">
        <v>271</v>
      </c>
      <c r="G9" s="271" t="s">
        <v>222</v>
      </c>
      <c r="H9" s="271" t="s">
        <v>224</v>
      </c>
      <c r="I9" s="271"/>
    </row>
    <row r="10" spans="3:9" x14ac:dyDescent="0.25">
      <c r="C10" s="280"/>
      <c r="D10" s="280"/>
      <c r="E10" s="216" t="s">
        <v>270</v>
      </c>
      <c r="F10" s="280"/>
      <c r="G10" s="280"/>
      <c r="H10" s="280"/>
      <c r="I10" s="280"/>
    </row>
    <row r="11" spans="3:9" x14ac:dyDescent="0.25">
      <c r="C11" s="209" t="s">
        <v>499</v>
      </c>
      <c r="D11" s="163">
        <f>SUM(D12:D23)</f>
        <v>0</v>
      </c>
      <c r="E11" s="163">
        <f t="shared" ref="E11:I11" si="0">SUM(E12:E23)</f>
        <v>0</v>
      </c>
      <c r="F11" s="163">
        <f t="shared" si="0"/>
        <v>0</v>
      </c>
      <c r="G11" s="163">
        <f t="shared" si="0"/>
        <v>0</v>
      </c>
      <c r="H11" s="163">
        <f t="shared" si="0"/>
        <v>0</v>
      </c>
      <c r="I11" s="163">
        <f t="shared" si="0"/>
        <v>0</v>
      </c>
    </row>
    <row r="12" spans="3:9" x14ac:dyDescent="0.25">
      <c r="C12" s="36" t="s">
        <v>500</v>
      </c>
      <c r="D12" s="163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</row>
    <row r="13" spans="3:9" x14ac:dyDescent="0.25">
      <c r="C13" s="36" t="s">
        <v>501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</row>
    <row r="14" spans="3:9" x14ac:dyDescent="0.25">
      <c r="C14" s="36" t="s">
        <v>502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</row>
    <row r="15" spans="3:9" x14ac:dyDescent="0.25">
      <c r="C15" s="36" t="s">
        <v>503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</row>
    <row r="16" spans="3:9" x14ac:dyDescent="0.25">
      <c r="C16" s="36" t="s">
        <v>504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</row>
    <row r="17" spans="3:9" x14ac:dyDescent="0.25">
      <c r="C17" s="36" t="s">
        <v>505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</row>
    <row r="18" spans="3:9" x14ac:dyDescent="0.25">
      <c r="C18" s="36" t="s">
        <v>506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</row>
    <row r="19" spans="3:9" x14ac:dyDescent="0.25">
      <c r="C19" s="36" t="s">
        <v>507</v>
      </c>
      <c r="D19" s="115"/>
      <c r="E19" s="115"/>
      <c r="F19" s="115"/>
      <c r="G19" s="115"/>
      <c r="H19" s="115"/>
      <c r="I19" s="115"/>
    </row>
    <row r="20" spans="3:9" x14ac:dyDescent="0.25">
      <c r="C20" s="36" t="s">
        <v>508</v>
      </c>
      <c r="D20" s="115"/>
      <c r="E20" s="115"/>
      <c r="F20" s="115"/>
      <c r="G20" s="115"/>
      <c r="H20" s="115"/>
      <c r="I20" s="115"/>
    </row>
    <row r="21" spans="3:9" x14ac:dyDescent="0.25">
      <c r="C21" s="53" t="s">
        <v>509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</row>
    <row r="22" spans="3:9" x14ac:dyDescent="0.25">
      <c r="C22" s="53" t="s">
        <v>510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</row>
    <row r="23" spans="3:9" x14ac:dyDescent="0.25">
      <c r="C23" s="36" t="s">
        <v>511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</row>
    <row r="24" spans="3:9" x14ac:dyDescent="0.25">
      <c r="C24" s="36"/>
      <c r="D24" s="42"/>
      <c r="E24" s="42"/>
      <c r="F24" s="44"/>
      <c r="G24" s="42"/>
      <c r="H24" s="44"/>
      <c r="I24" s="42"/>
    </row>
    <row r="25" spans="3:9" x14ac:dyDescent="0.25">
      <c r="C25" s="54" t="s">
        <v>512</v>
      </c>
      <c r="D25" s="115">
        <f>+D26+D27+D28+D31+D32</f>
        <v>0</v>
      </c>
      <c r="E25" s="115">
        <f t="shared" ref="E25:I25" si="1">+E26+E27+E28+E31+E32</f>
        <v>0</v>
      </c>
      <c r="F25" s="115">
        <f t="shared" si="1"/>
        <v>0</v>
      </c>
      <c r="G25" s="115">
        <f t="shared" si="1"/>
        <v>0</v>
      </c>
      <c r="H25" s="115">
        <f t="shared" si="1"/>
        <v>0</v>
      </c>
      <c r="I25" s="115">
        <f t="shared" si="1"/>
        <v>0</v>
      </c>
    </row>
    <row r="26" spans="3:9" x14ac:dyDescent="0.25">
      <c r="C26" s="36" t="s">
        <v>500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</row>
    <row r="27" spans="3:9" x14ac:dyDescent="0.25">
      <c r="C27" s="36" t="s">
        <v>501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</row>
    <row r="28" spans="3:9" x14ac:dyDescent="0.25">
      <c r="C28" s="36" t="s">
        <v>502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</row>
    <row r="29" spans="3:9" x14ac:dyDescent="0.25">
      <c r="C29" s="36" t="s">
        <v>503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</row>
    <row r="30" spans="3:9" x14ac:dyDescent="0.25">
      <c r="C30" s="36" t="s">
        <v>504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</row>
    <row r="31" spans="3:9" x14ac:dyDescent="0.25">
      <c r="C31" s="36" t="s">
        <v>505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</row>
    <row r="32" spans="3:9" x14ac:dyDescent="0.25">
      <c r="C32" s="36" t="s">
        <v>506</v>
      </c>
      <c r="D32" s="115">
        <f>+D35+D36</f>
        <v>0</v>
      </c>
      <c r="E32" s="115">
        <f t="shared" ref="E32:I32" si="2">+E35+E36</f>
        <v>0</v>
      </c>
      <c r="F32" s="115">
        <f t="shared" si="2"/>
        <v>0</v>
      </c>
      <c r="G32" s="115">
        <f t="shared" si="2"/>
        <v>0</v>
      </c>
      <c r="H32" s="115">
        <f t="shared" si="2"/>
        <v>0</v>
      </c>
      <c r="I32" s="115">
        <f t="shared" si="2"/>
        <v>0</v>
      </c>
    </row>
    <row r="33" spans="3:9" x14ac:dyDescent="0.25">
      <c r="C33" s="36" t="s">
        <v>507</v>
      </c>
      <c r="D33" s="115"/>
      <c r="E33" s="115"/>
      <c r="F33" s="115"/>
      <c r="G33" s="115"/>
      <c r="H33" s="115"/>
      <c r="I33" s="115"/>
    </row>
    <row r="34" spans="3:9" x14ac:dyDescent="0.25">
      <c r="C34" s="36" t="s">
        <v>508</v>
      </c>
      <c r="D34" s="115"/>
      <c r="E34" s="115"/>
      <c r="F34" s="115"/>
      <c r="G34" s="115"/>
      <c r="H34" s="115"/>
      <c r="I34" s="115"/>
    </row>
    <row r="35" spans="3:9" x14ac:dyDescent="0.25">
      <c r="C35" s="53" t="s">
        <v>509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</row>
    <row r="36" spans="3:9" x14ac:dyDescent="0.25">
      <c r="C36" s="53" t="s">
        <v>510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</row>
    <row r="37" spans="3:9" x14ac:dyDescent="0.25">
      <c r="C37" s="36" t="s">
        <v>511</v>
      </c>
      <c r="D37" s="42"/>
      <c r="E37" s="42"/>
      <c r="F37" s="44"/>
      <c r="G37" s="42"/>
      <c r="H37" s="44"/>
      <c r="I37" s="42"/>
    </row>
    <row r="38" spans="3:9" x14ac:dyDescent="0.25">
      <c r="C38" s="54" t="s">
        <v>513</v>
      </c>
      <c r="D38" s="163">
        <f>+D11+D25</f>
        <v>0</v>
      </c>
      <c r="E38" s="163">
        <f t="shared" ref="E38:I38" si="3">+E11+E25</f>
        <v>0</v>
      </c>
      <c r="F38" s="163">
        <f t="shared" si="3"/>
        <v>0</v>
      </c>
      <c r="G38" s="163">
        <f t="shared" si="3"/>
        <v>0</v>
      </c>
      <c r="H38" s="163">
        <f t="shared" si="3"/>
        <v>0</v>
      </c>
      <c r="I38" s="163">
        <f t="shared" si="3"/>
        <v>0</v>
      </c>
    </row>
    <row r="39" spans="3:9" x14ac:dyDescent="0.25">
      <c r="C39" s="54" t="s">
        <v>514</v>
      </c>
      <c r="D39" s="33"/>
      <c r="E39" s="33"/>
      <c r="F39" s="49"/>
      <c r="G39" s="33"/>
      <c r="H39" s="49"/>
      <c r="I39" s="33"/>
    </row>
    <row r="40" spans="3:9" x14ac:dyDescent="0.25">
      <c r="C40" s="50"/>
      <c r="D40" s="52"/>
      <c r="E40" s="52"/>
      <c r="F40" s="51"/>
      <c r="G40" s="52"/>
      <c r="H40" s="51"/>
      <c r="I40" s="52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2020-07-20T15:24:27Z</cp:lastPrinted>
  <dcterms:created xsi:type="dcterms:W3CDTF">2016-11-25T14:52:45Z</dcterms:created>
  <dcterms:modified xsi:type="dcterms:W3CDTF">2020-07-24T19:41:28Z</dcterms:modified>
</cp:coreProperties>
</file>