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1. CUENTA PÚBLICA\CD'S ARMONIZADA 2DO. TRIM. 2020\AUTÓNOMOS Y PODERES\UAT\"/>
    </mc:Choice>
  </mc:AlternateContent>
  <bookViews>
    <workbookView xWindow="0" yWindow="0" windowWidth="19440" windowHeight="9735"/>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D20" i="31" l="1"/>
  <c r="D21" i="31"/>
  <c r="D9" i="31"/>
  <c r="D10" i="31"/>
  <c r="E18" i="23" l="1"/>
  <c r="F18" i="23"/>
  <c r="D35" i="8"/>
  <c r="D25" i="8"/>
  <c r="D21" i="8"/>
  <c r="D13" i="8"/>
  <c r="D11" i="8"/>
  <c r="C8" i="10" l="1"/>
  <c r="B8" i="8"/>
  <c r="D133" i="8"/>
  <c r="D122" i="8"/>
  <c r="D102" i="8"/>
  <c r="C26" i="8"/>
  <c r="E43" i="6"/>
  <c r="G12" i="6"/>
  <c r="D58" i="1" l="1"/>
  <c r="C91" i="8" l="1"/>
  <c r="D12" i="6" l="1"/>
  <c r="D60" i="6" l="1"/>
  <c r="C16" i="8"/>
  <c r="D9" i="8" l="1"/>
  <c r="G9" i="8" s="1"/>
  <c r="D10" i="8"/>
  <c r="G10" i="8" s="1"/>
  <c r="G11" i="8"/>
  <c r="D12" i="8"/>
  <c r="G12" i="8" s="1"/>
  <c r="G13" i="8"/>
  <c r="D14" i="8"/>
  <c r="G14" i="8" s="1"/>
  <c r="D15" i="8"/>
  <c r="G15" i="8" s="1"/>
  <c r="D17" i="8"/>
  <c r="D18" i="8"/>
  <c r="D19" i="8"/>
  <c r="D20" i="8"/>
  <c r="D22" i="8"/>
  <c r="D23" i="8"/>
  <c r="G23" i="8" s="1"/>
  <c r="D24" i="8"/>
  <c r="G25" i="8"/>
  <c r="D27" i="8"/>
  <c r="D28" i="8"/>
  <c r="D29" i="8"/>
  <c r="D30" i="8"/>
  <c r="D31" i="8"/>
  <c r="D32" i="8"/>
  <c r="D33" i="8"/>
  <c r="D34" i="8"/>
  <c r="C7" i="5" l="1"/>
  <c r="D53" i="23" l="1"/>
  <c r="C8" i="5" l="1"/>
  <c r="C6" i="5" s="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C15" i="31"/>
  <c r="C8" i="31" s="1"/>
  <c r="B15" i="31"/>
  <c r="B8" i="31" s="1"/>
  <c r="D14" i="31"/>
  <c r="G14" i="31" s="1"/>
  <c r="G13" i="31"/>
  <c r="D12" i="31"/>
  <c r="G12" i="31" s="1"/>
  <c r="E19" i="31" l="1"/>
  <c r="F19" i="31"/>
  <c r="F30" i="31" s="1"/>
  <c r="B19" i="31"/>
  <c r="B30" i="31" s="1"/>
  <c r="G15" i="31"/>
  <c r="G8" i="31" s="1"/>
  <c r="D26" i="31"/>
  <c r="D22" i="31"/>
  <c r="C19" i="31"/>
  <c r="C30" i="31" s="1"/>
  <c r="D15" i="31"/>
  <c r="D8" i="31" s="1"/>
  <c r="G24" i="31"/>
  <c r="G28" i="31"/>
  <c r="G26" i="31" s="1"/>
  <c r="G19" i="31" l="1"/>
  <c r="G30" i="31" s="1"/>
  <c r="D19" i="31"/>
  <c r="D30" i="31" s="1"/>
  <c r="E101" i="8" l="1"/>
  <c r="C24" i="1"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23" i="23" l="1"/>
  <c r="G23" i="23" s="1"/>
  <c r="G18" i="23" s="1"/>
  <c r="D92" i="8"/>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9" i="10" l="1"/>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G66" i="23" l="1"/>
  <c r="G56" i="23"/>
  <c r="G48" i="23"/>
  <c r="G39" i="23"/>
  <c r="G33"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B7" i="8" s="1"/>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156" i="8" l="1"/>
  <c r="F7" i="8"/>
  <c r="F62" i="6"/>
  <c r="E43" i="5" s="1"/>
  <c r="F82" i="8"/>
  <c r="B62" i="6"/>
  <c r="D71" i="23"/>
  <c r="C71" i="23"/>
  <c r="F71" i="23"/>
  <c r="G71" i="23"/>
  <c r="E71" i="23"/>
  <c r="B71" i="23"/>
  <c r="D64" i="8"/>
  <c r="G72" i="1"/>
  <c r="G57" i="1"/>
  <c r="C45" i="1"/>
  <c r="C59" i="1" s="1"/>
  <c r="D45" i="1"/>
  <c r="D59" i="1" s="1"/>
  <c r="H72" i="1"/>
  <c r="H45" i="1"/>
  <c r="H57" i="1" s="1"/>
  <c r="G82" i="8"/>
  <c r="B82" i="8"/>
  <c r="C12" i="5" s="1"/>
  <c r="C47" i="5" s="1"/>
  <c r="C49" i="5" s="1"/>
  <c r="C50" i="5" s="1"/>
  <c r="E82" i="8"/>
  <c r="D47" i="5" s="1"/>
  <c r="D82" i="8"/>
  <c r="E7" i="8"/>
  <c r="C11" i="5"/>
  <c r="E32" i="5"/>
  <c r="C32" i="5"/>
  <c r="D32" i="5"/>
  <c r="C38" i="5" l="1"/>
  <c r="C40" i="5" s="1"/>
  <c r="C41" i="5" s="1"/>
  <c r="C10" i="5"/>
  <c r="C16" i="5" s="1"/>
  <c r="C17" i="5" s="1"/>
  <c r="C18" i="5" s="1"/>
  <c r="C24" i="5" s="1"/>
  <c r="F156" i="8"/>
  <c r="E47" i="5"/>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s="1"/>
  <c r="E18" i="5" s="1"/>
  <c r="E24" i="5" s="1"/>
  <c r="E52" i="6" l="1"/>
  <c r="E62" i="6" s="1"/>
  <c r="E65" i="6" l="1"/>
  <c r="D6" i="5" l="1"/>
  <c r="D16" i="5" s="1"/>
  <c r="D17" i="5" s="1"/>
  <c r="D18" i="5" s="1"/>
  <c r="D24" i="5" s="1"/>
  <c r="D43" i="5"/>
  <c r="D49" i="5" s="1"/>
  <c r="D50" i="5" s="1"/>
  <c r="E8" i="31"/>
  <c r="E30" i="31" s="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<sst xmlns="http://schemas.openxmlformats.org/spreadsheetml/2006/main" count="643" uniqueCount="454">
  <si>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</si>
  <si>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</si>
  <si>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</si>
  <si>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</si>
  <si>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</si>
  <si>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</si>
  <si>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</si>
  <si>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</si>
  <si>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</si>
  <si>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</si>
  <si>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</si>
  <si>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</si>
  <si>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</si>
  <si>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</si>
  <si>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</si>
  <si>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</si>
  <si>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</si>
  <si>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</si>
  <si>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</si>
  <si>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</si>
  <si>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</si>
  <si>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</si>
  <si>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</si>
  <si>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</si>
  <si>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</si>
  <si>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</si>
  <si>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</si>
  <si>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</si>
  <si>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</si>
  <si>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</si>
  <si>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</si>
  <si>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</si>
  <si>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</si>
  <si>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</si>
  <si>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</si>
  <si>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</si>
  <si>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</si>
  <si>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</si>
  <si>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</si>
  <si>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</si>
  <si>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</si>
  <si>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</si>
  <si>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</si>
  <si>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</si>
  <si>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</si>
  <si>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</si>
  <si>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</si>
  <si>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</si>
  <si>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</si>
  <si>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</si>
  <si>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</si>
  <si>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</si>
  <si>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</si>
  <si>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</si>
  <si>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</si>
  <si>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</si>
  <si>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</si>
  <si>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</si>
  <si>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</si>
  <si>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</si>
  <si>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</si>
  <si>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</si>
  <si>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</si>
  <si>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</si>
  <si>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</si>
  <si>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</si>
  <si>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</si>
  <si>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</si>
  <si>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</si>
  <si>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</si>
  <si>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</si>
  <si>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</si>
  <si>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</si>
  <si>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</si>
  <si>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</si>
  <si>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</si>
  <si>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</si>
  <si>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</si>
  <si>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</si>
  <si>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</si>
  <si>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</si>
  <si>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</si>
  <si>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</si>
  <si>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</si>
  <si>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</si>
  <si>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</si>
  <si>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</si>
  <si>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</si>
  <si>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</si>
  <si>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</si>
  <si>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</si>
  <si>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</si>
  <si>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</si>
  <si>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</si>
  <si>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</si>
  <si>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</si>
  <si>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</si>
  <si>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</si>
  <si>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</si>
  <si>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</si>
  <si>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</si>
  <si>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</si>
  <si>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</si>
  <si>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</si>
  <si>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</si>
  <si>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</si>
  <si>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</si>
  <si>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</si>
  <si>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</si>
  <si>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</si>
  <si>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</si>
  <si>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</si>
  <si>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</si>
  <si>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</si>
  <si>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</si>
  <si>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</si>
  <si>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</si>
  <si>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</si>
  <si>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</si>
  <si>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</si>
  <si>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</si>
  <si>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</si>
  <si>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</si>
  <si>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</si>
  <si>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</si>
  <si>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</si>
  <si>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</si>
  <si>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</si>
  <si>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</si>
  <si>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</si>
  <si>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</si>
  <si>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</si>
  <si>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</si>
  <si>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</si>
  <si>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</si>
  <si>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</si>
  <si>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</si>
  <si>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</si>
  <si>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</si>
  <si>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</si>
  <si>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</si>
  <si>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</si>
  <si>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</si>
  <si>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</si>
  <si>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</si>
  <si>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</si>
  <si>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</si>
  <si>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</si>
  <si>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</si>
  <si>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</si>
  <si>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</si>
  <si>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</si>
  <si>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</si>
  <si>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</si>
  <si>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</si>
  <si>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</si>
  <si>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</si>
  <si>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</si>
  <si>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</si>
  <si>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</si>
  <si>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</si>
  <si>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</si>
  <si>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</si>
  <si>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</si>
  <si>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</si>
  <si>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</si>
  <si>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</si>
  <si>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</si>
  <si>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</si>
  <si>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</si>
  <si>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</si>
  <si>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</si>
  <si>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</si>
  <si>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</si>
  <si>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</si>
  <si>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</si>
  <si>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</si>
  <si>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</si>
  <si>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</si>
  <si>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</si>
  <si>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</si>
  <si>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</si>
  <si>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</si>
  <si>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</si>
  <si>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</si>
  <si>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</si>
  <si>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</si>
  <si>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</si>
  <si>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</si>
  <si>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</si>
  <si>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</si>
  <si>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</si>
  <si>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</si>
  <si>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</si>
  <si>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</si>
  <si>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</si>
  <si>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</si>
  <si>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</si>
  <si>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</si>
  <si>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</si>
  <si>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</si>
  <si>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</si>
  <si>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</si>
  <si>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</si>
  <si>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</si>
  <si>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</si>
  <si>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</si>
  <si>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</si>
  <si>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</si>
  <si>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</si>
  <si>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</si>
  <si>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</si>
  <si>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</si>
  <si>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</si>
  <si>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</si>
  <si>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</si>
  <si>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</si>
  <si>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</si>
  <si>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</si>
  <si>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</si>
  <si>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</si>
  <si>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</si>
  <si>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</si>
  <si>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</si>
  <si>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</si>
  <si>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</si>
  <si>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</si>
  <si>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</si>
  <si>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</si>
  <si>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</si>
  <si>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</si>
  <si>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</si>
  <si>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</si>
  <si>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</si>
  <si>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</si>
  <si>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</si>
  <si>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</si>
  <si>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</si>
  <si>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</si>
  <si>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</si>
  <si>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</si>
  <si>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</si>
  <si>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</si>
  <si>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</si>
  <si>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</si>
  <si>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</si>
  <si>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</si>
  <si>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</si>
  <si>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</si>
  <si>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</si>
  <si>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</si>
  <si>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</si>
  <si>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</si>
  <si>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</si>
  <si>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</si>
  <si>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</si>
  <si>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</si>
  <si>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</si>
  <si>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</si>
  <si>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</si>
  <si>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</si>
  <si>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</si>
  <si>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</si>
  <si>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</si>
  <si>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</si>
  <si>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</si>
  <si>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</si>
  <si>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</si>
  <si>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</si>
  <si>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</si>
  <si>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</si>
  <si>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</si>
  <si>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</si>
  <si>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</si>
  <si>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</si>
  <si>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</si>
  <si>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</si>
  <si>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</si>
  <si>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</si>
  <si>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</si>
  <si>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</si>
  <si>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</si>
  <si>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</si>
  <si>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</si>
  <si>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</si>
  <si>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</si>
  <si>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</si>
  <si>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</si>
  <si>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</si>
  <si>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</si>
  <si>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</si>
  <si>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</si>
  <si>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</si>
  <si>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</si>
  <si>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</si>
  <si>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</si>
  <si>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</si>
  <si>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</si>
  <si>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</si>
  <si>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</si>
  <si>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</si>
  <si>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</si>
  <si>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</si>
  <si>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</si>
  <si>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</si>
  <si>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</si>
  <si>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</si>
  <si>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</si>
  <si>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</si>
  <si>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</si>
  <si>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</si>
  <si>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</si>
  <si>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</si>
  <si>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</si>
  <si>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</si>
  <si>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</si>
  <si>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</si>
  <si>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</si>
  <si>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</si>
  <si>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</si>
  <si>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</si>
  <si>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</si>
  <si>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</si>
  <si>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</si>
  <si>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</si>
  <si>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</si>
  <si>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</si>
  <si>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</si>
  <si>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</si>
  <si>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</si>
  <si>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</si>
  <si>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</si>
  <si>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</si>
  <si>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</si>
  <si>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</si>
  <si>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</si>
  <si>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</si>
  <si>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</si>
  <si>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</si>
  <si>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</si>
  <si>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</si>
  <si>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</si>
  <si>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</si>
  <si>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</si>
  <si>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</si>
  <si>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</si>
  <si>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</si>
  <si>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</si>
  <si>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</si>
  <si>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</si>
  <si>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</si>
  <si>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</si>
  <si>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</si>
  <si>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</si>
  <si>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</si>
  <si>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</si>
  <si>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</si>
  <si>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</si>
  <si>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</si>
  <si>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</si>
  <si>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</si>
  <si>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</si>
  <si>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</si>
  <si>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</si>
  <si>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</si>
  <si>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</si>
  <si>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</si>
  <si>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</si>
  <si>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</si>
  <si>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</si>
  <si>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</si>
  <si>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</si>
  <si>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</si>
  <si>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</si>
  <si>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</si>
  <si>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</si>
  <si>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</si>
  <si>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</si>
  <si>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</si>
  <si>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</si>
  <si>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</si>
  <si>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</si>
  <si>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</si>
  <si>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</si>
  <si>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</si>
  <si>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</si>
  <si>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</si>
  <si>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</si>
  <si>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</si>
  <si>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</si>
  <si>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</si>
  <si>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</si>
  <si>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</si>
  <si>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</si>
  <si>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</si>
  <si>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</si>
  <si>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</si>
  <si>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</si>
  <si>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</si>
  <si>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</si>
  <si>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</si>
  <si>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</si>
  <si>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</si>
  <si>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</si>
  <si>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</si>
  <si>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</si>
  <si>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</si>
  <si>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</si>
  <si>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</si>
  <si>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</si>
  <si>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</si>
  <si>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</si>
  <si>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</si>
  <si>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</si>
  <si>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</si>
  <si>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</si>
  <si>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</si>
  <si>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</si>
  <si>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</si>
  <si>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</si>
  <si>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</si>
  <si>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</si>
  <si>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</si>
  <si>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</si>
  <si>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</si>
  <si>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</si>
  <si>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</si>
  <si>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</si>
  <si>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</si>
  <si>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</si>
  <si>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</si>
  <si>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</si>
  <si>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</si>
  <si>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</si>
  <si>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</si>
  <si>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</si>
  <si>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</si>
  <si>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</si>
  <si>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</si>
  <si>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</si>
  <si>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</si>
  <si>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</si>
  <si>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</si>
  <si>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</si>
  <si>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2019 (e)</t>
  </si>
  <si>
    <t>Saldo al 31 de
diciembre de 2019 (d)</t>
  </si>
  <si>
    <t>30 de junio de 2020 (d)</t>
  </si>
  <si>
    <t>31 de junio de 2020 (d)</t>
  </si>
  <si>
    <t>Del 1 de enero al 30 de junio de 2020</t>
  </si>
  <si>
    <t xml:space="preserve">Del 1 de enero al 30 de junio de 2020 (a) </t>
  </si>
  <si>
    <t xml:space="preserve">Del 1 de enero al 30 de junio de 2020 (b) </t>
  </si>
  <si>
    <t xml:space="preserve">Del 1 de enero al 30 de junio de 2020 (c) </t>
  </si>
  <si>
    <t xml:space="preserve">Del 1 de enero al 30 de junio de 2020 (d) </t>
  </si>
  <si>
    <t>Al 31 de diciembre de 2020 y al 30 de junio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</si>
</sst>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3" fillId="0" borderId="0"/>
    <xf numFmtId="165" fontId="56" fillId="0" borderId="0"/>
    <xf numFmtId="43" fontId="17" fillId="0" borderId="0" applyFont="0" applyFill="0" applyBorder="0" applyAlignment="0" applyProtection="0"/>
    <xf numFmtId="0" fontId="56" fillId="0" borderId="0"/>
    <xf numFmtId="0" fontId="10" fillId="0" borderId="0"/>
    <xf numFmtId="43" fontId="57" fillId="0" borderId="0" applyFont="0" applyFill="0" applyBorder="0" applyAlignment="0" applyProtection="0"/>
    <xf numFmtId="0" fontId="56" fillId="0" borderId="0"/>
    <xf numFmtId="43" fontId="56" fillId="0" borderId="0" applyFont="0" applyFill="0" applyBorder="0" applyAlignment="0" applyProtection="0"/>
    <xf numFmtId="0" fontId="58" fillId="0" borderId="0"/>
    <xf numFmtId="0" fontId="59"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1"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4"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5">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43" fontId="52" fillId="0" borderId="0" xfId="1" applyFont="1" applyFill="1" applyBorder="1" applyAlignment="1">
      <alignment horizontal="left" vertical="top"/>
    </xf>
    <xf numFmtId="3" fontId="54"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60"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1"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1"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3" fillId="34" borderId="18" xfId="0" applyFont="1" applyFill="1" applyBorder="1" applyAlignment="1">
      <alignment horizontal="center" vertical="center" wrapText="1"/>
    </xf>
    <xf numFmtId="0" fontId="63" fillId="34" borderId="15" xfId="0" applyFont="1" applyFill="1" applyBorder="1" applyAlignment="1">
      <alignment horizontal="center" vertical="center" wrapText="1"/>
    </xf>
    <xf numFmtId="0" fontId="64" fillId="34" borderId="20" xfId="0" applyFont="1" applyFill="1" applyBorder="1" applyAlignment="1">
      <alignment horizontal="center" vertical="center" wrapText="1"/>
    </xf>
    <xf numFmtId="0" fontId="63" fillId="34" borderId="30" xfId="0" applyFont="1" applyFill="1" applyBorder="1" applyAlignment="1">
      <alignment horizontal="center" vertical="center" wrapText="1"/>
    </xf>
    <xf numFmtId="0" fontId="63" fillId="34" borderId="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2" fillId="34" borderId="12" xfId="0" applyFont="1" applyFill="1" applyBorder="1" applyAlignment="1">
      <alignment horizontal="left" vertical="center" wrapText="1"/>
    </xf>
    <xf numFmtId="0" fontId="62" fillId="34" borderId="13"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32" xfId="0" applyFont="1" applyFill="1" applyBorder="1" applyAlignment="1">
      <alignment horizontal="center" vertical="center" wrapText="1"/>
    </xf>
    <xf numFmtId="0" fontId="62" fillId="34" borderId="12" xfId="0" applyFont="1" applyFill="1" applyBorder="1" applyAlignment="1">
      <alignment vertical="center" wrapText="1"/>
    </xf>
    <xf numFmtId="0" fontId="62" fillId="34" borderId="13" xfId="0" applyFont="1" applyFill="1" applyBorder="1" applyAlignment="1">
      <alignment vertical="top" wrapText="1"/>
    </xf>
    <xf numFmtId="0" fontId="68" fillId="34" borderId="9" xfId="0" applyFont="1" applyFill="1" applyBorder="1" applyAlignment="1">
      <alignment horizontal="left" vertical="top" wrapText="1"/>
    </xf>
    <xf numFmtId="0" fontId="68" fillId="34" borderId="10" xfId="0" applyFont="1" applyFill="1" applyBorder="1" applyAlignment="1">
      <alignment horizontal="left" vertical="top" wrapText="1"/>
    </xf>
    <xf numFmtId="0" fontId="62" fillId="34" borderId="10" xfId="0" applyFont="1" applyFill="1" applyBorder="1" applyAlignment="1">
      <alignment horizontal="left" vertical="top" wrapText="1"/>
    </xf>
    <xf numFmtId="0" fontId="68" fillId="34" borderId="7" xfId="0" applyFont="1" applyFill="1" applyBorder="1" applyAlignment="1">
      <alignment horizontal="left" vertical="top" wrapText="1"/>
    </xf>
    <xf numFmtId="0" fontId="63" fillId="34" borderId="23" xfId="0" applyFont="1" applyFill="1" applyBorder="1" applyAlignment="1">
      <alignment horizontal="center" vertical="center" wrapText="1"/>
    </xf>
    <xf numFmtId="0" fontId="63" fillId="34" borderId="29" xfId="0" applyFont="1" applyFill="1" applyBorder="1" applyAlignment="1">
      <alignment horizontal="center" vertical="center" wrapText="1"/>
    </xf>
    <xf numFmtId="0" fontId="63"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2" fillId="34" borderId="4" xfId="104" applyFont="1" applyFill="1" applyBorder="1" applyAlignment="1">
      <alignment vertical="center" wrapText="1"/>
    </xf>
    <xf numFmtId="0" fontId="62" fillId="34" borderId="31" xfId="104" applyFont="1" applyFill="1" applyBorder="1" applyAlignment="1">
      <alignment horizontal="center" vertical="center" wrapText="1"/>
    </xf>
    <xf numFmtId="0" fontId="62"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70"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60"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60"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9"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2" fillId="33" borderId="16" xfId="0" applyNumberFormat="1" applyFont="1" applyFill="1" applyBorder="1" applyAlignment="1">
      <alignment horizontal="right" vertical="center"/>
    </xf>
    <xf numFmtId="3" fontId="72" fillId="33" borderId="21" xfId="1" applyNumberFormat="1" applyFont="1" applyFill="1" applyBorder="1" applyAlignment="1">
      <alignment vertical="center" wrapText="1"/>
    </xf>
    <xf numFmtId="0" fontId="63"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1" fillId="0" borderId="55" xfId="1" applyNumberFormat="1" applyFont="1" applyFill="1" applyBorder="1" applyAlignment="1">
      <alignment vertical="center" wrapText="1"/>
    </xf>
    <xf numFmtId="164" fontId="61" fillId="33" borderId="17" xfId="1" applyNumberFormat="1" applyFont="1" applyFill="1" applyBorder="1" applyAlignment="1">
      <alignment vertical="center" wrapText="1"/>
    </xf>
    <xf numFmtId="164" fontId="61" fillId="0" borderId="56" xfId="1" applyNumberFormat="1" applyFont="1" applyFill="1" applyBorder="1" applyAlignment="1">
      <alignment vertical="center" wrapText="1"/>
    </xf>
    <xf numFmtId="164" fontId="60" fillId="0" borderId="55"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1"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1" fillId="33" borderId="56" xfId="1" applyNumberFormat="1" applyFont="1" applyFill="1" applyBorder="1" applyAlignment="1">
      <alignment vertical="center" wrapText="1"/>
    </xf>
    <xf numFmtId="164" fontId="61"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60" fillId="0" borderId="57" xfId="1" applyNumberFormat="1" applyFont="1" applyFill="1" applyBorder="1" applyAlignment="1">
      <alignment vertical="center" wrapText="1"/>
    </xf>
    <xf numFmtId="164" fontId="61" fillId="0" borderId="58"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61"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1"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164" fontId="51" fillId="33" borderId="15" xfId="1" applyNumberFormat="1" applyFont="1" applyFill="1" applyBorder="1" applyAlignment="1">
      <alignment horizontal="right" vertical="center"/>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1" fillId="0" borderId="21" xfId="1" applyNumberFormat="1" applyFont="1" applyFill="1" applyBorder="1" applyAlignment="1">
      <alignment vertical="center" wrapText="1"/>
    </xf>
    <xf numFmtId="43" fontId="17" fillId="0" borderId="0" xfId="1" applyFill="1" applyBorder="1" applyAlignment="1">
      <alignment horizontal="left" vertical="center"/>
    </xf>
    <xf numFmtId="43" fontId="17" fillId="0" borderId="0" xfId="1" applyFill="1" applyBorder="1" applyAlignment="1">
      <alignment horizontal="left" vertical="top"/>
    </xf>
    <xf numFmtId="2" fontId="17" fillId="0" borderId="0" xfId="104" applyNumberFormat="1" applyFill="1" applyBorder="1" applyAlignment="1">
      <alignment horizontal="left" vertical="top"/>
    </xf>
    <xf numFmtId="0" fontId="62" fillId="34" borderId="2" xfId="0" applyFont="1" applyFill="1" applyBorder="1" applyAlignment="1">
      <alignment horizontal="center" vertical="center" wrapText="1"/>
    </xf>
    <xf numFmtId="0" fontId="62" fillId="34" borderId="3" xfId="0" applyFont="1" applyFill="1" applyBorder="1" applyAlignment="1">
      <alignment horizontal="center" vertical="center" wrapText="1"/>
    </xf>
    <xf numFmtId="0" fontId="62" fillId="34" borderId="4" xfId="0" applyFont="1" applyFill="1" applyBorder="1" applyAlignment="1">
      <alignment horizontal="center"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3" fillId="34" borderId="12" xfId="0" applyFont="1" applyFill="1" applyBorder="1" applyAlignment="1">
      <alignment horizontal="center" vertical="center" wrapText="1"/>
    </xf>
    <xf numFmtId="0" fontId="63" fillId="34" borderId="14" xfId="0" applyFont="1" applyFill="1" applyBorder="1" applyAlignment="1">
      <alignment horizontal="center" vertical="center"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52" xfId="0" applyFont="1" applyFill="1" applyBorder="1" applyAlignment="1">
      <alignment horizontal="center" vertical="center" wrapText="1"/>
    </xf>
    <xf numFmtId="0" fontId="62" fillId="34" borderId="16" xfId="0" applyFont="1" applyFill="1" applyBorder="1" applyAlignment="1">
      <alignment horizontal="center" vertical="center" wrapText="1"/>
    </xf>
    <xf numFmtId="0" fontId="62" fillId="34" borderId="17" xfId="0" applyFont="1" applyFill="1" applyBorder="1" applyAlignment="1">
      <alignment horizontal="center" vertical="center" wrapText="1"/>
    </xf>
    <xf numFmtId="0" fontId="62" fillId="34" borderId="19" xfId="0" applyFont="1" applyFill="1" applyBorder="1" applyAlignment="1">
      <alignment horizontal="center" vertical="center" wrapText="1"/>
    </xf>
    <xf numFmtId="0" fontId="62" fillId="34" borderId="46" xfId="0" applyFont="1" applyFill="1" applyBorder="1" applyAlignment="1">
      <alignment horizontal="center" vertical="center" wrapText="1"/>
    </xf>
    <xf numFmtId="0" fontId="62" fillId="34" borderId="53" xfId="0" applyFont="1" applyFill="1" applyBorder="1" applyAlignment="1">
      <alignment horizontal="center" vertical="center" wrapText="1"/>
    </xf>
    <xf numFmtId="0" fontId="63" fillId="34" borderId="9" xfId="0" applyFont="1" applyFill="1" applyBorder="1" applyAlignment="1">
      <alignment horizontal="center" vertical="center" wrapText="1"/>
    </xf>
    <xf numFmtId="0" fontId="65" fillId="34" borderId="11" xfId="0" applyFont="1" applyFill="1" applyBorder="1" applyAlignment="1">
      <alignment horizontal="center" vertical="center" wrapText="1"/>
    </xf>
    <xf numFmtId="0" fontId="63" fillId="34" borderId="11" xfId="0" applyFont="1" applyFill="1" applyBorder="1" applyAlignment="1">
      <alignment horizontal="center" vertical="center" wrapText="1"/>
    </xf>
    <xf numFmtId="0" fontId="65"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5" fillId="33" borderId="9" xfId="0" applyFont="1" applyFill="1" applyBorder="1" applyAlignment="1">
      <alignment horizontal="left" vertical="top" wrapText="1" indent="1"/>
    </xf>
    <xf numFmtId="0" fontId="55" fillId="33" borderId="11" xfId="0" applyFont="1" applyFill="1" applyBorder="1" applyAlignment="1">
      <alignment horizontal="left" vertical="top" wrapText="1" indent="1"/>
    </xf>
    <xf numFmtId="0" fontId="55" fillId="33" borderId="6" xfId="0" applyFont="1" applyFill="1" applyBorder="1" applyAlignment="1">
      <alignment horizontal="left" vertical="top" wrapText="1" indent="1"/>
    </xf>
    <xf numFmtId="0" fontId="55"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52" xfId="0" applyFont="1" applyFill="1" applyBorder="1" applyAlignment="1">
      <alignment horizontal="center" vertical="center" wrapText="1"/>
    </xf>
    <xf numFmtId="0" fontId="66" fillId="34" borderId="16" xfId="0" applyFont="1" applyFill="1" applyBorder="1" applyAlignment="1">
      <alignment horizontal="center" vertical="center" wrapText="1"/>
    </xf>
    <xf numFmtId="0" fontId="66" fillId="34" borderId="0" xfId="0" applyFont="1" applyFill="1" applyBorder="1" applyAlignment="1">
      <alignment horizontal="center" vertical="center" wrapText="1"/>
    </xf>
    <xf numFmtId="0" fontId="66" fillId="34" borderId="17" xfId="0" applyFont="1" applyFill="1" applyBorder="1" applyAlignment="1">
      <alignment horizontal="center" vertical="center" wrapText="1"/>
    </xf>
    <xf numFmtId="0" fontId="66" fillId="34" borderId="19" xfId="0" applyFont="1" applyFill="1" applyBorder="1" applyAlignment="1">
      <alignment horizontal="center" vertical="top" wrapText="1"/>
    </xf>
    <xf numFmtId="0" fontId="66" fillId="34" borderId="46" xfId="0" applyFont="1" applyFill="1" applyBorder="1" applyAlignment="1">
      <alignment horizontal="center" vertical="top" wrapText="1"/>
    </xf>
    <xf numFmtId="0" fontId="66"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7" fillId="34" borderId="9" xfId="0" applyFont="1" applyFill="1" applyBorder="1" applyAlignment="1">
      <alignment horizontal="center" vertical="top" wrapText="1"/>
    </xf>
    <xf numFmtId="0" fontId="67" fillId="34" borderId="10" xfId="0" applyFont="1" applyFill="1" applyBorder="1" applyAlignment="1">
      <alignment horizontal="center" vertical="top" wrapText="1"/>
    </xf>
    <xf numFmtId="0" fontId="67" fillId="34" borderId="0" xfId="0" applyFont="1" applyFill="1" applyBorder="1" applyAlignment="1">
      <alignment horizontal="center" vertical="top" wrapText="1"/>
    </xf>
    <xf numFmtId="0" fontId="67"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2" fillId="34" borderId="48" xfId="0" applyFont="1" applyFill="1" applyBorder="1" applyAlignment="1">
      <alignment horizontal="left" vertical="center" wrapText="1"/>
    </xf>
    <xf numFmtId="0" fontId="62" fillId="34" borderId="13" xfId="0" applyFont="1" applyFill="1" applyBorder="1" applyAlignment="1">
      <alignment horizontal="left" vertical="center" wrapText="1"/>
    </xf>
    <xf numFmtId="0" fontId="62"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2"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7" fillId="34" borderId="2" xfId="0" applyFont="1" applyFill="1" applyBorder="1" applyAlignment="1">
      <alignment horizontal="center" vertical="center" wrapText="1"/>
    </xf>
    <xf numFmtId="0" fontId="67" fillId="34" borderId="3" xfId="0" applyFont="1" applyFill="1" applyBorder="1" applyAlignment="1">
      <alignment horizontal="center" vertical="center" wrapText="1"/>
    </xf>
    <xf numFmtId="0" fontId="67"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7"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2" fillId="34" borderId="2" xfId="0" applyFont="1" applyFill="1" applyBorder="1" applyAlignment="1">
      <alignment horizontal="center" vertical="top" wrapText="1"/>
    </xf>
    <xf numFmtId="0" fontId="62" fillId="34" borderId="3" xfId="0" applyFont="1" applyFill="1" applyBorder="1" applyAlignment="1">
      <alignment horizontal="center" vertical="top" wrapText="1"/>
    </xf>
    <xf numFmtId="0" fontId="62" fillId="34" borderId="4" xfId="0" applyFont="1" applyFill="1" applyBorder="1" applyAlignment="1">
      <alignment horizontal="center" vertical="top" wrapText="1"/>
    </xf>
    <xf numFmtId="0" fontId="62" fillId="34" borderId="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7" xfId="0" applyFont="1" applyFill="1" applyBorder="1" applyAlignment="1">
      <alignment horizontal="center" vertical="top" wrapText="1"/>
    </xf>
    <xf numFmtId="0" fontId="73" fillId="34" borderId="2" xfId="0" applyFont="1" applyFill="1" applyBorder="1" applyAlignment="1">
      <alignment horizontal="center" vertical="center" wrapText="1"/>
    </xf>
    <xf numFmtId="0" fontId="73" fillId="34" borderId="59" xfId="0" applyFont="1" applyFill="1" applyBorder="1" applyAlignment="1">
      <alignment horizontal="center" vertical="center" wrapText="1"/>
    </xf>
    <xf numFmtId="0" fontId="63" fillId="34" borderId="2" xfId="0" applyFont="1" applyFill="1" applyBorder="1" applyAlignment="1">
      <alignment horizontal="center" vertical="top" wrapText="1"/>
    </xf>
    <xf numFmtId="0" fontId="63" fillId="34" borderId="13" xfId="0" applyFont="1" applyFill="1" applyBorder="1" applyAlignment="1">
      <alignment horizontal="center" vertical="top" wrapText="1"/>
    </xf>
    <xf numFmtId="0" fontId="63" fillId="34" borderId="20" xfId="0" applyFont="1" applyFill="1" applyBorder="1" applyAlignment="1">
      <alignment horizontal="center" vertical="center" wrapText="1"/>
    </xf>
    <xf numFmtId="0" fontId="63" fillId="34" borderId="22" xfId="0" applyFont="1" applyFill="1" applyBorder="1" applyAlignment="1">
      <alignment horizontal="center" vertical="center" wrapText="1"/>
    </xf>
    <xf numFmtId="0" fontId="62" fillId="34" borderId="19" xfId="0" applyFont="1" applyFill="1" applyBorder="1" applyAlignment="1">
      <alignment horizontal="center" vertical="top" wrapText="1"/>
    </xf>
    <xf numFmtId="0" fontId="62" fillId="34" borderId="46" xfId="0" applyFont="1" applyFill="1" applyBorder="1" applyAlignment="1">
      <alignment horizontal="center" vertical="top" wrapText="1"/>
    </xf>
    <xf numFmtId="0" fontId="62" fillId="34" borderId="50" xfId="0" applyFont="1" applyFill="1" applyBorder="1" applyAlignment="1">
      <alignment horizontal="center" vertical="top" wrapText="1"/>
    </xf>
    <xf numFmtId="0" fontId="67" fillId="34" borderId="18" xfId="0" applyFont="1" applyFill="1" applyBorder="1" applyAlignment="1">
      <alignment horizontal="center" vertical="center" wrapText="1"/>
    </xf>
    <xf numFmtId="0" fontId="67" fillId="34" borderId="30" xfId="0" applyFont="1" applyFill="1" applyBorder="1" applyAlignment="1">
      <alignment horizontal="center" vertical="center" wrapText="1"/>
    </xf>
    <xf numFmtId="0" fontId="67" fillId="34" borderId="49" xfId="0" applyFont="1" applyFill="1" applyBorder="1" applyAlignment="1">
      <alignment horizontal="center" vertical="center" wrapText="1"/>
    </xf>
    <xf numFmtId="0" fontId="63" fillId="34" borderId="25" xfId="0" applyFont="1" applyFill="1" applyBorder="1" applyAlignment="1">
      <alignment horizontal="center" vertical="center" wrapText="1"/>
    </xf>
    <xf numFmtId="0" fontId="63" fillId="34" borderId="20" xfId="0" applyFont="1" applyFill="1" applyBorder="1" applyAlignment="1">
      <alignment horizontal="center" wrapText="1"/>
    </xf>
    <xf numFmtId="0" fontId="63" fillId="34" borderId="25" xfId="0" applyFont="1" applyFill="1" applyBorder="1" applyAlignment="1">
      <alignment horizontal="center" wrapText="1"/>
    </xf>
    <xf numFmtId="0" fontId="63" fillId="34" borderId="3" xfId="0" applyFont="1" applyFill="1" applyBorder="1" applyAlignment="1">
      <alignment horizontal="center" vertical="center" wrapText="1"/>
    </xf>
    <xf numFmtId="0" fontId="67" fillId="34" borderId="18" xfId="0" applyFont="1" applyFill="1" applyBorder="1" applyAlignment="1">
      <alignment horizontal="center" vertical="top" wrapText="1"/>
    </xf>
    <xf numFmtId="0" fontId="67" fillId="34" borderId="30" xfId="0" applyFont="1" applyFill="1" applyBorder="1" applyAlignment="1">
      <alignment horizontal="center" vertical="top" wrapText="1"/>
    </xf>
    <xf numFmtId="0" fontId="67" fillId="34" borderId="52" xfId="0" applyFont="1" applyFill="1" applyBorder="1" applyAlignment="1">
      <alignment horizontal="center" vertical="top" wrapText="1"/>
    </xf>
    <xf numFmtId="0" fontId="62" fillId="34" borderId="16" xfId="0" applyFont="1" applyFill="1" applyBorder="1" applyAlignment="1">
      <alignment horizontal="left" vertical="top" wrapText="1" indent="14"/>
    </xf>
    <xf numFmtId="0" fontId="62" fillId="34" borderId="0" xfId="0" applyFont="1" applyFill="1" applyBorder="1" applyAlignment="1">
      <alignment horizontal="left" vertical="top" wrapText="1" indent="14"/>
    </xf>
    <xf numFmtId="0" fontId="62" fillId="34" borderId="17" xfId="0" applyFont="1" applyFill="1" applyBorder="1" applyAlignment="1">
      <alignment horizontal="left" vertical="top" wrapText="1" indent="14"/>
    </xf>
    <xf numFmtId="0" fontId="62" fillId="34" borderId="16" xfId="0" applyFont="1" applyFill="1" applyBorder="1" applyAlignment="1">
      <alignment horizontal="center" vertical="top" wrapText="1"/>
    </xf>
    <xf numFmtId="0" fontId="62" fillId="34" borderId="17" xfId="0" applyFont="1" applyFill="1" applyBorder="1" applyAlignment="1">
      <alignment horizontal="center" vertical="top" wrapText="1"/>
    </xf>
    <xf numFmtId="0" fontId="63" fillId="34" borderId="28" xfId="0" applyFont="1" applyFill="1" applyBorder="1" applyAlignment="1">
      <alignment horizontal="center" vertical="center" wrapText="1"/>
    </xf>
    <xf numFmtId="0" fontId="63" fillId="34" borderId="20" xfId="0" applyFont="1" applyFill="1" applyBorder="1" applyAlignment="1">
      <alignment horizontal="left" vertical="center" wrapText="1"/>
    </xf>
    <xf numFmtId="0" fontId="63" fillId="34" borderId="22" xfId="0" applyFont="1" applyFill="1" applyBorder="1" applyAlignment="1">
      <alignment horizontal="left" vertical="center" wrapText="1"/>
    </xf>
    <xf numFmtId="0" fontId="63" fillId="34" borderId="6" xfId="0" applyFont="1" applyFill="1" applyBorder="1" applyAlignment="1">
      <alignment horizontal="center" vertical="center" wrapText="1"/>
    </xf>
    <xf numFmtId="0" fontId="63" fillId="34" borderId="0" xfId="0" applyFont="1" applyFill="1" applyBorder="1" applyAlignment="1">
      <alignment horizontal="center" vertical="center" wrapText="1"/>
    </xf>
    <xf numFmtId="0" fontId="63" fillId="34" borderId="7" xfId="0" applyFont="1" applyFill="1" applyBorder="1" applyAlignment="1">
      <alignment horizontal="center" vertical="center" wrapText="1"/>
    </xf>
    <xf numFmtId="0" fontId="63" fillId="34" borderId="10" xfId="0" applyFont="1" applyFill="1" applyBorder="1" applyAlignment="1">
      <alignment horizontal="center" vertical="center" wrapText="1"/>
    </xf>
    <xf numFmtId="0" fontId="62" fillId="34" borderId="1" xfId="104" applyFont="1" applyFill="1" applyBorder="1" applyAlignment="1">
      <alignment horizontal="center" vertical="center" wrapText="1"/>
    </xf>
    <xf numFmtId="0" fontId="62" fillId="34" borderId="51" xfId="104" applyFont="1" applyFill="1" applyBorder="1" applyAlignment="1">
      <alignment horizontal="center" vertical="center" wrapText="1"/>
    </xf>
    <xf numFmtId="0" fontId="62" fillId="34" borderId="12" xfId="104" applyFont="1" applyFill="1" applyBorder="1" applyAlignment="1">
      <alignment horizontal="center" vertical="top" wrapText="1"/>
    </xf>
    <xf numFmtId="0" fontId="62" fillId="34" borderId="13" xfId="104" applyFont="1" applyFill="1" applyBorder="1" applyAlignment="1">
      <alignment horizontal="center" vertical="top" wrapText="1"/>
    </xf>
    <xf numFmtId="0" fontId="62" fillId="34" borderId="2" xfId="104" applyFont="1" applyFill="1" applyBorder="1" applyAlignment="1">
      <alignment horizontal="center" vertical="center" wrapText="1"/>
    </xf>
    <xf numFmtId="0" fontId="62" fillId="34" borderId="3" xfId="104" applyFont="1" applyFill="1" applyBorder="1" applyAlignment="1">
      <alignment horizontal="center" vertical="center" wrapText="1"/>
    </xf>
    <xf numFmtId="0" fontId="62" fillId="34" borderId="4" xfId="104" applyFont="1" applyFill="1" applyBorder="1" applyAlignment="1">
      <alignment horizontal="center" vertical="center" wrapText="1"/>
    </xf>
    <xf numFmtId="0" fontId="62" fillId="34" borderId="6" xfId="104" applyFont="1" applyFill="1" applyBorder="1" applyAlignment="1">
      <alignment horizontal="center" vertical="top" wrapText="1"/>
    </xf>
    <xf numFmtId="0" fontId="62" fillId="34" borderId="0" xfId="104" applyFont="1" applyFill="1" applyBorder="1" applyAlignment="1">
      <alignment horizontal="center" vertical="top" wrapText="1"/>
    </xf>
    <xf numFmtId="0" fontId="62" fillId="34" borderId="7" xfId="104" applyFont="1" applyFill="1" applyBorder="1" applyAlignment="1">
      <alignment horizontal="center" vertical="top" wrapText="1"/>
    </xf>
    <xf numFmtId="0" fontId="62" fillId="34" borderId="9" xfId="104" applyFont="1" applyFill="1" applyBorder="1" applyAlignment="1">
      <alignment horizontal="center" vertical="top" wrapText="1"/>
    </xf>
    <xf numFmtId="0" fontId="62" fillId="34" borderId="10" xfId="104" applyFont="1" applyFill="1" applyBorder="1" applyAlignment="1">
      <alignment horizontal="center" vertical="top" wrapText="1"/>
    </xf>
    <xf numFmtId="0" fontId="62" fillId="34" borderId="11" xfId="104" applyFont="1" applyFill="1" applyBorder="1" applyAlignment="1">
      <alignment horizontal="center" vertical="top" wrapText="1"/>
    </xf>
  </cellXfs>
  <cellStyles count="2165">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21" xfId="2163"/>
    <cellStyle name="Normal 22" xfId="2164"/>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79"/>
  <sheetViews>
    <sheetView tabSelected="1" topLeftCell="A43" zoomScale="140" zoomScaleNormal="140" workbookViewId="0">
      <selection activeCell="G60" sqref="G60"/>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453</v>
      </c>
      <c r="C3" s="272"/>
      <c r="D3" s="272"/>
      <c r="E3" s="272"/>
      <c r="F3" s="272"/>
      <c r="G3" s="272"/>
      <c r="H3" s="273"/>
    </row>
    <row r="4" spans="2:10" x14ac:dyDescent="0.2">
      <c r="B4" s="271" t="s">
        <v>375</v>
      </c>
      <c r="C4" s="272"/>
      <c r="D4" s="272"/>
      <c r="E4" s="272"/>
      <c r="F4" s="272"/>
      <c r="G4" s="272"/>
      <c r="H4" s="273"/>
    </row>
    <row r="5" spans="2:10" ht="24.75" x14ac:dyDescent="0.2">
      <c r="B5" s="153" t="s">
        <v>50</v>
      </c>
      <c r="C5" s="154" t="s">
        <v>446</v>
      </c>
      <c r="D5" s="154" t="s">
        <v>444</v>
      </c>
      <c r="E5" s="155"/>
      <c r="F5" s="156" t="s">
        <v>50</v>
      </c>
      <c r="G5" s="154" t="s">
        <v>447</v>
      </c>
      <c r="H5" s="154"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368469552</v>
      </c>
      <c r="D8" s="19">
        <f>D9+D10+D11+D12+D13+D14+D15</f>
        <v>301761597</v>
      </c>
      <c r="E8" s="16"/>
      <c r="F8" s="15" t="s">
        <v>139</v>
      </c>
      <c r="G8" s="19">
        <f>G9+G10+G11+G12+G13+G14+G15+G16+G17</f>
        <v>224014541</v>
      </c>
      <c r="H8" s="19">
        <f>H9+H10+H11+H12+H13+H14+H15+H16+H17</f>
        <v>239606724</v>
      </c>
    </row>
    <row r="9" spans="2:10" ht="12" customHeight="1" x14ac:dyDescent="0.2">
      <c r="B9" s="25" t="s">
        <v>182</v>
      </c>
      <c r="C9" s="21">
        <v>0</v>
      </c>
      <c r="D9" s="21">
        <v>0</v>
      </c>
      <c r="E9" s="16"/>
      <c r="F9" s="25" t="s">
        <v>183</v>
      </c>
      <c r="G9" s="22">
        <v>74202000</v>
      </c>
      <c r="H9" s="22">
        <v>77019437</v>
      </c>
    </row>
    <row r="10" spans="2:10" ht="12" customHeight="1" x14ac:dyDescent="0.2">
      <c r="B10" s="25" t="s">
        <v>184</v>
      </c>
      <c r="C10" s="21">
        <v>49034563</v>
      </c>
      <c r="D10" s="21">
        <v>72833110</v>
      </c>
      <c r="E10" s="16"/>
      <c r="F10" s="25" t="s">
        <v>185</v>
      </c>
      <c r="G10" s="22">
        <v>1012456</v>
      </c>
      <c r="H10" s="22">
        <v>7638178</v>
      </c>
    </row>
    <row r="11" spans="2:10" ht="16.5" x14ac:dyDescent="0.2">
      <c r="B11" s="25" t="s">
        <v>186</v>
      </c>
      <c r="C11" s="21">
        <v>0</v>
      </c>
      <c r="D11" s="21">
        <v>0</v>
      </c>
      <c r="E11" s="16"/>
      <c r="F11" s="25" t="s">
        <v>187</v>
      </c>
      <c r="G11" s="22">
        <v>0</v>
      </c>
      <c r="H11" s="22">
        <v>0</v>
      </c>
    </row>
    <row r="12" spans="2:10" ht="16.5" x14ac:dyDescent="0.2">
      <c r="B12" s="25" t="s">
        <v>188</v>
      </c>
      <c r="C12" s="21">
        <v>319434989</v>
      </c>
      <c r="D12" s="21">
        <v>228928487</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148800085</v>
      </c>
      <c r="H15" s="22">
        <v>154949109</v>
      </c>
    </row>
    <row r="16" spans="2:10" ht="17.25" customHeight="1" x14ac:dyDescent="0.2">
      <c r="B16" s="15" t="s">
        <v>133</v>
      </c>
      <c r="C16" s="23">
        <f>C17+C18+C19+C20+C21+C22+C23</f>
        <v>82743795</v>
      </c>
      <c r="D16" s="19">
        <f>D17+D18+D19+D20+D21+D22+D23</f>
        <v>76471473</v>
      </c>
      <c r="E16" s="16"/>
      <c r="F16" s="25" t="s">
        <v>196</v>
      </c>
      <c r="G16" s="22">
        <v>0</v>
      </c>
      <c r="H16" s="22">
        <v>0</v>
      </c>
    </row>
    <row r="17" spans="2:8" ht="12" customHeight="1" x14ac:dyDescent="0.15">
      <c r="B17" s="25" t="s">
        <v>197</v>
      </c>
      <c r="C17" s="193">
        <v>0</v>
      </c>
      <c r="D17" s="193">
        <v>0</v>
      </c>
      <c r="E17" s="16"/>
      <c r="F17" s="25" t="s">
        <v>198</v>
      </c>
      <c r="G17" s="22">
        <v>0</v>
      </c>
      <c r="H17" s="22">
        <v>0</v>
      </c>
    </row>
    <row r="18" spans="2:8" ht="12" customHeight="1" x14ac:dyDescent="0.15">
      <c r="B18" s="25" t="s">
        <v>199</v>
      </c>
      <c r="C18" s="193">
        <v>5244757</v>
      </c>
      <c r="D18" s="193">
        <v>5244757</v>
      </c>
      <c r="E18" s="16"/>
      <c r="F18" s="15" t="s">
        <v>140</v>
      </c>
      <c r="G18" s="19">
        <f>G19+G20+G21</f>
        <v>7461573</v>
      </c>
      <c r="H18" s="19">
        <f>H19+H20+H21</f>
        <v>12137082</v>
      </c>
    </row>
    <row r="19" spans="2:8" ht="12" customHeight="1" x14ac:dyDescent="0.15">
      <c r="B19" s="25" t="s">
        <v>200</v>
      </c>
      <c r="C19" s="193">
        <v>7445741</v>
      </c>
      <c r="D19" s="193">
        <v>5934238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7461573</v>
      </c>
      <c r="H21" s="22">
        <v>12137082</v>
      </c>
    </row>
    <row r="22" spans="2:8" ht="15.75" customHeight="1" x14ac:dyDescent="0.2">
      <c r="B22" s="25" t="s">
        <v>206</v>
      </c>
      <c r="C22" s="21">
        <v>70044932</v>
      </c>
      <c r="D22" s="21">
        <v>65298664</v>
      </c>
      <c r="E22" s="16"/>
      <c r="F22" s="15" t="s">
        <v>146</v>
      </c>
      <c r="G22" s="19">
        <f>G23+G24</f>
        <v>0</v>
      </c>
      <c r="H22" s="19">
        <f>H23+H24</f>
        <v>0</v>
      </c>
    </row>
    <row r="23" spans="2:8" ht="16.5" x14ac:dyDescent="0.2">
      <c r="B23" s="25" t="s">
        <v>207</v>
      </c>
      <c r="C23" s="21">
        <v>8365</v>
      </c>
      <c r="D23" s="21">
        <v>-6186</v>
      </c>
      <c r="E23" s="16"/>
      <c r="F23" s="25" t="s">
        <v>208</v>
      </c>
      <c r="G23" s="22">
        <v>0</v>
      </c>
      <c r="H23" s="22">
        <v>0</v>
      </c>
    </row>
    <row r="24" spans="2:8" ht="16.5" x14ac:dyDescent="0.2">
      <c r="B24" s="15" t="s">
        <v>134</v>
      </c>
      <c r="C24" s="23">
        <f>C25+C26+C27+C28+C29</f>
        <v>9504231</v>
      </c>
      <c r="D24" s="19">
        <f>D25+D26+D27+D28+D29</f>
        <v>4464007</v>
      </c>
      <c r="E24" s="16"/>
      <c r="F24" s="25" t="s">
        <v>209</v>
      </c>
      <c r="G24" s="22">
        <v>0</v>
      </c>
      <c r="H24" s="22">
        <v>0</v>
      </c>
    </row>
    <row r="25" spans="2:8" ht="16.5" customHeight="1" x14ac:dyDescent="0.2">
      <c r="B25" s="20" t="s">
        <v>210</v>
      </c>
      <c r="C25" s="21">
        <v>118049</v>
      </c>
      <c r="D25" s="21">
        <v>0</v>
      </c>
      <c r="E25" s="16"/>
      <c r="F25" s="15" t="s">
        <v>145</v>
      </c>
      <c r="G25" s="19">
        <v>0</v>
      </c>
      <c r="H25" s="19">
        <v>0</v>
      </c>
    </row>
    <row r="26" spans="2:8" ht="16.5" x14ac:dyDescent="0.2">
      <c r="B26" s="20" t="s">
        <v>211</v>
      </c>
      <c r="C26" s="21">
        <v>1615077</v>
      </c>
      <c r="D26" s="21">
        <v>1615077</v>
      </c>
      <c r="E26" s="16"/>
      <c r="F26" s="15" t="s">
        <v>144</v>
      </c>
      <c r="G26" s="19">
        <f>G27+G28+G29</f>
        <v>0</v>
      </c>
      <c r="H26" s="19">
        <f>H27+H28+H29</f>
        <v>0</v>
      </c>
    </row>
    <row r="27" spans="2:8" ht="16.5" x14ac:dyDescent="0.2">
      <c r="B27" s="20" t="s">
        <v>212</v>
      </c>
      <c r="C27" s="21">
        <v>829798</v>
      </c>
      <c r="D27" s="21">
        <v>829798</v>
      </c>
      <c r="E27" s="16"/>
      <c r="F27" s="25" t="s">
        <v>213</v>
      </c>
      <c r="G27" s="22">
        <v>0</v>
      </c>
      <c r="H27" s="22">
        <v>0</v>
      </c>
    </row>
    <row r="28" spans="2:8" ht="16.5" x14ac:dyDescent="0.2">
      <c r="B28" s="20" t="s">
        <v>214</v>
      </c>
      <c r="C28" s="21">
        <v>6941307</v>
      </c>
      <c r="D28" s="21">
        <v>2019132</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127435</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127435</v>
      </c>
      <c r="H44" s="22">
        <v>127435</v>
      </c>
    </row>
    <row r="45" spans="2:8" ht="18.75" customHeight="1" x14ac:dyDescent="0.2">
      <c r="B45" s="26" t="s">
        <v>241</v>
      </c>
      <c r="C45" s="27">
        <f>C8+C16+C24+C30+C37+C40</f>
        <v>460717578</v>
      </c>
      <c r="D45" s="27">
        <f>D8+D16+D24+D30+D37+D40</f>
        <v>382697077</v>
      </c>
      <c r="E45" s="28"/>
      <c r="F45" s="26" t="s">
        <v>242</v>
      </c>
      <c r="G45" s="27">
        <f>G8+G18+G22+G26+G30+G37+G41</f>
        <v>231603549</v>
      </c>
      <c r="H45" s="27">
        <f>H8+H18+H22+H26+H30+H37+H41</f>
        <v>251871241</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579792030</v>
      </c>
      <c r="D51" s="39">
        <v>579098214</v>
      </c>
      <c r="E51" s="16"/>
      <c r="F51" s="42" t="s">
        <v>249</v>
      </c>
      <c r="G51" s="41">
        <v>0</v>
      </c>
      <c r="H51" s="41">
        <v>0</v>
      </c>
    </row>
    <row r="52" spans="2:8" ht="12" customHeight="1" x14ac:dyDescent="0.2">
      <c r="B52" s="132" t="s">
        <v>250</v>
      </c>
      <c r="C52" s="39">
        <v>369614075</v>
      </c>
      <c r="D52" s="39">
        <v>368853865</v>
      </c>
      <c r="E52" s="16"/>
      <c r="F52" s="42" t="s">
        <v>251</v>
      </c>
      <c r="G52" s="41">
        <v>0</v>
      </c>
      <c r="H52" s="41">
        <v>0</v>
      </c>
    </row>
    <row r="53" spans="2:8" ht="16.5" customHeight="1" x14ac:dyDescent="0.2">
      <c r="B53" s="132" t="s">
        <v>252</v>
      </c>
      <c r="C53" s="39">
        <v>33840594</v>
      </c>
      <c r="D53" s="39">
        <v>33840594</v>
      </c>
      <c r="E53" s="16"/>
      <c r="F53" s="42" t="s">
        <v>253</v>
      </c>
      <c r="G53" s="41">
        <v>0</v>
      </c>
      <c r="H53" s="41">
        <v>0</v>
      </c>
    </row>
    <row r="54" spans="2:8" ht="16.5" x14ac:dyDescent="0.2">
      <c r="B54" s="42" t="s">
        <v>254</v>
      </c>
      <c r="C54" s="39">
        <v>-343070956</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231603549</v>
      </c>
      <c r="H57" s="44">
        <f>H45+H56</f>
        <v>251871241</v>
      </c>
    </row>
    <row r="58" spans="2:8" ht="17.25" customHeight="1" x14ac:dyDescent="0.2">
      <c r="B58" s="15" t="s">
        <v>261</v>
      </c>
      <c r="C58" s="44">
        <f>C49+C50+C51+C52+C53+C54+C55+C56+C57</f>
        <v>640175743</v>
      </c>
      <c r="D58" s="44">
        <f>D49+D50+D51+D52+D53+D54+D55+D56+D57</f>
        <v>638721717</v>
      </c>
      <c r="E58" s="16"/>
      <c r="F58" s="45" t="s">
        <v>262</v>
      </c>
      <c r="G58" s="44"/>
      <c r="H58" s="41"/>
    </row>
    <row r="59" spans="2:8" ht="16.5" x14ac:dyDescent="0.2">
      <c r="B59" s="15" t="s">
        <v>263</v>
      </c>
      <c r="C59" s="44">
        <f>C45+C58</f>
        <v>1100893321</v>
      </c>
      <c r="D59" s="44">
        <f>D45+D58</f>
        <v>1021418794</v>
      </c>
      <c r="E59" s="16"/>
      <c r="F59" s="45" t="s">
        <v>264</v>
      </c>
      <c r="G59" s="44">
        <f>G60+G61+G62</f>
        <v>423640354</v>
      </c>
      <c r="H59" s="44">
        <f>H60+H61+H62</f>
        <v>423626736</v>
      </c>
    </row>
    <row r="60" spans="2:8" ht="12" customHeight="1" x14ac:dyDescent="0.2">
      <c r="B60" s="46"/>
      <c r="C60" s="38"/>
      <c r="D60" s="40"/>
      <c r="E60" s="16"/>
      <c r="F60" s="42" t="s">
        <v>265</v>
      </c>
      <c r="G60" s="41">
        <v>423640354</v>
      </c>
      <c r="H60" s="41">
        <v>423626736</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445649418</v>
      </c>
      <c r="H63" s="44">
        <f>H64+H65+H66+H67+H68</f>
        <v>345920817</v>
      </c>
    </row>
    <row r="64" spans="2:8" ht="12" customHeight="1" x14ac:dyDescent="0.2">
      <c r="B64" s="46"/>
      <c r="C64" s="38"/>
      <c r="D64" s="40"/>
      <c r="E64" s="16"/>
      <c r="F64" s="42" t="s">
        <v>269</v>
      </c>
      <c r="G64" s="139">
        <v>99869354</v>
      </c>
      <c r="H64" s="139">
        <v>61572210</v>
      </c>
    </row>
    <row r="65" spans="2:8" ht="12" customHeight="1" x14ac:dyDescent="0.2">
      <c r="B65" s="46"/>
      <c r="C65" s="38"/>
      <c r="D65" s="40"/>
      <c r="E65" s="16"/>
      <c r="F65" s="42" t="s">
        <v>270</v>
      </c>
      <c r="G65" s="139">
        <v>294892869</v>
      </c>
      <c r="H65" s="41">
        <v>233461412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869289772</v>
      </c>
      <c r="H72" s="44">
        <f>H59+H63+H69</f>
        <v>769547553</v>
      </c>
    </row>
    <row r="73" spans="2:8" ht="16.5" x14ac:dyDescent="0.2">
      <c r="B73" s="47"/>
      <c r="C73" s="48"/>
      <c r="D73" s="49"/>
      <c r="E73" s="28"/>
      <c r="F73" s="26" t="s">
        <v>278</v>
      </c>
      <c r="G73" s="50">
        <f>G57+G72</f>
        <v>1100893321</v>
      </c>
      <c r="H73" s="50">
        <f>H57+H72</f>
        <v>1021418794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38"/>
  <sheetViews>
    <sheetView topLeftCell="A22" zoomScale="170" zoomScaleNormal="170" workbookViewId="0">
      <selection activeCell="G60" sqref="G60"/>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76" t="s">
        <v>130</v>
      </c>
      <c r="B1" s="277"/>
      <c r="C1" s="277"/>
      <c r="D1" s="277"/>
      <c r="E1" s="277"/>
      <c r="F1" s="277"/>
      <c r="G1" s="277"/>
      <c r="H1" s="277"/>
      <c r="I1" s="277"/>
      <c r="J1" s="277"/>
      <c r="K1" s="277"/>
      <c r="L1" s="277"/>
      <c r="M1" s="277"/>
      <c r="N1" s="277"/>
      <c r="O1" s="278"/>
    </row>
    <row r="2" spans="1:17" ht="13.9" customHeight="1" x14ac:dyDescent="0.2">
      <c r="A2" s="279" t="s">
        <v>165</v>
      </c>
      <c r="B2" s="272"/>
      <c r="C2" s="272"/>
      <c r="D2" s="272"/>
      <c r="E2" s="272"/>
      <c r="F2" s="272"/>
      <c r="G2" s="272"/>
      <c r="H2" s="272"/>
      <c r="I2" s="272"/>
      <c r="J2" s="272"/>
      <c r="K2" s="272"/>
      <c r="L2" s="272"/>
      <c r="M2" s="272"/>
      <c r="N2" s="272"/>
      <c r="O2" s="280"/>
    </row>
    <row r="3" spans="1:17" ht="13.9" customHeight="1" x14ac:dyDescent="0.2">
      <c r="A3" s="279" t="s">
        <v>448</v>
      </c>
      <c r="B3" s="272"/>
      <c r="C3" s="272"/>
      <c r="D3" s="272"/>
      <c r="E3" s="272"/>
      <c r="F3" s="272"/>
      <c r="G3" s="272"/>
      <c r="H3" s="272"/>
      <c r="I3" s="272"/>
      <c r="J3" s="272"/>
      <c r="K3" s="272"/>
      <c r="L3" s="272"/>
      <c r="M3" s="272"/>
      <c r="N3" s="272"/>
      <c r="O3" s="280"/>
    </row>
    <row r="4" spans="1:17" ht="13.9" customHeight="1" x14ac:dyDescent="0.2">
      <c r="A4" s="281" t="s">
        <v>166</v>
      </c>
      <c r="B4" s="282"/>
      <c r="C4" s="282"/>
      <c r="D4" s="282"/>
      <c r="E4" s="282"/>
      <c r="F4" s="282"/>
      <c r="G4" s="282"/>
      <c r="H4" s="282"/>
      <c r="I4" s="282"/>
      <c r="J4" s="282"/>
      <c r="K4" s="282"/>
      <c r="L4" s="282"/>
      <c r="M4" s="282"/>
      <c r="N4" s="282"/>
      <c r="O4" s="283"/>
    </row>
    <row r="5" spans="1:17" ht="42.75" customHeight="1" x14ac:dyDescent="0.2">
      <c r="A5" s="157" t="s">
        <v>279</v>
      </c>
      <c r="B5" s="284" t="s">
        <v>445</v>
      </c>
      <c r="C5" s="285"/>
      <c r="D5" s="284" t="s">
        <v>280</v>
      </c>
      <c r="E5" s="286"/>
      <c r="F5" s="284" t="s">
        <v>281</v>
      </c>
      <c r="G5" s="286"/>
      <c r="H5" s="284" t="s">
        <v>282</v>
      </c>
      <c r="I5" s="286"/>
      <c r="J5" s="287" t="s">
        <v>359</v>
      </c>
      <c r="K5" s="285"/>
      <c r="L5" s="284" t="s">
        <v>283</v>
      </c>
      <c r="M5" s="286"/>
      <c r="N5" s="284" t="s">
        <v>284</v>
      </c>
      <c r="O5" s="286"/>
    </row>
    <row r="6" spans="1:17" x14ac:dyDescent="0.2">
      <c r="A6" s="53" t="s">
        <v>285</v>
      </c>
      <c r="B6" s="288">
        <f>B7+B11</f>
        <v>0</v>
      </c>
      <c r="C6" s="289"/>
      <c r="D6" s="288">
        <f t="shared" ref="D6" si="0">D7+D11</f>
        <v>0</v>
      </c>
      <c r="E6" s="289"/>
      <c r="F6" s="288">
        <f t="shared" ref="F6" si="1">F7+F11</f>
        <v>0</v>
      </c>
      <c r="G6" s="289"/>
      <c r="H6" s="288">
        <f t="shared" ref="H6" si="2">H7+H11</f>
        <v>0</v>
      </c>
      <c r="I6" s="289"/>
      <c r="J6" s="288">
        <f t="shared" ref="J6" si="3">J7+J11</f>
        <v>0</v>
      </c>
      <c r="K6" s="289"/>
      <c r="L6" s="288">
        <f t="shared" ref="L6" si="4">L7+L11</f>
        <v>0</v>
      </c>
      <c r="M6" s="289"/>
      <c r="N6" s="288">
        <f t="shared" ref="N6" si="5">N7+N11</f>
        <v>0</v>
      </c>
      <c r="O6" s="289"/>
    </row>
    <row r="7" spans="1:17" ht="13.15" customHeight="1" x14ac:dyDescent="0.2">
      <c r="A7" s="54" t="s">
        <v>286</v>
      </c>
      <c r="B7" s="290">
        <f>B8+B9+B10</f>
        <v>0</v>
      </c>
      <c r="C7" s="291"/>
      <c r="D7" s="290">
        <f t="shared" ref="D7" si="6">D8+D9+D10</f>
        <v>0</v>
      </c>
      <c r="E7" s="291"/>
      <c r="F7" s="290">
        <f t="shared" ref="F7" si="7">F8+F9+F10</f>
        <v>0</v>
      </c>
      <c r="G7" s="291"/>
      <c r="H7" s="290">
        <f t="shared" ref="H7" si="8">H8+H9+H10</f>
        <v>0</v>
      </c>
      <c r="I7" s="291"/>
      <c r="J7" s="290">
        <f t="shared" ref="J7" si="9">J8+J9+J10</f>
        <v>0</v>
      </c>
      <c r="K7" s="291"/>
      <c r="L7" s="290">
        <f t="shared" ref="L7" si="10">L8+L9+L10</f>
        <v>0</v>
      </c>
      <c r="M7" s="291"/>
      <c r="N7" s="290">
        <f t="shared" ref="N7" si="11">N8+N9+N10</f>
        <v>0</v>
      </c>
      <c r="O7" s="291"/>
    </row>
    <row r="8" spans="1:17" ht="13.15" customHeight="1" x14ac:dyDescent="0.2">
      <c r="A8" s="55" t="s">
        <v>287</v>
      </c>
      <c r="B8" s="292">
        <v>0</v>
      </c>
      <c r="C8" s="293"/>
      <c r="D8" s="292">
        <v>0</v>
      </c>
      <c r="E8" s="293"/>
      <c r="F8" s="292">
        <v>0</v>
      </c>
      <c r="G8" s="293"/>
      <c r="H8" s="292">
        <v>0</v>
      </c>
      <c r="I8" s="293"/>
      <c r="J8" s="292">
        <v>0</v>
      </c>
      <c r="K8" s="293"/>
      <c r="L8" s="292">
        <v>0</v>
      </c>
      <c r="M8" s="293"/>
      <c r="N8" s="292">
        <v>0</v>
      </c>
      <c r="O8" s="293"/>
    </row>
    <row r="9" spans="1:17" ht="13.9" customHeight="1" x14ac:dyDescent="0.2">
      <c r="A9" s="55" t="s">
        <v>288</v>
      </c>
      <c r="B9" s="292">
        <v>0</v>
      </c>
      <c r="C9" s="293"/>
      <c r="D9" s="292">
        <v>0</v>
      </c>
      <c r="E9" s="293"/>
      <c r="F9" s="292">
        <v>0</v>
      </c>
      <c r="G9" s="293"/>
      <c r="H9" s="292">
        <v>0</v>
      </c>
      <c r="I9" s="293"/>
      <c r="J9" s="292">
        <v>0</v>
      </c>
      <c r="K9" s="293"/>
      <c r="L9" s="292">
        <v>0</v>
      </c>
      <c r="M9" s="293"/>
      <c r="N9" s="292">
        <v>0</v>
      </c>
      <c r="O9" s="293"/>
    </row>
    <row r="10" spans="1:17" ht="13.15" customHeight="1" x14ac:dyDescent="0.2">
      <c r="A10" s="55" t="s">
        <v>289</v>
      </c>
      <c r="B10" s="292">
        <v>0</v>
      </c>
      <c r="C10" s="293"/>
      <c r="D10" s="292">
        <v>0</v>
      </c>
      <c r="E10" s="293"/>
      <c r="F10" s="292">
        <v>0</v>
      </c>
      <c r="G10" s="293"/>
      <c r="H10" s="292">
        <v>0</v>
      </c>
      <c r="I10" s="293"/>
      <c r="J10" s="292">
        <v>0</v>
      </c>
      <c r="K10" s="293"/>
      <c r="L10" s="292">
        <v>0</v>
      </c>
      <c r="M10" s="293"/>
      <c r="N10" s="292">
        <v>0</v>
      </c>
      <c r="O10" s="293"/>
    </row>
    <row r="11" spans="1:17" ht="13.15" customHeight="1" x14ac:dyDescent="0.2">
      <c r="A11" s="56" t="s">
        <v>290</v>
      </c>
      <c r="B11" s="290">
        <f>B12+B13+B14</f>
        <v>0</v>
      </c>
      <c r="C11" s="291"/>
      <c r="D11" s="290">
        <f t="shared" ref="D11" si="12">D12+D13+D14</f>
        <v>0</v>
      </c>
      <c r="E11" s="291"/>
      <c r="F11" s="290">
        <f t="shared" ref="F11" si="13">F12+F13+F14</f>
        <v>0</v>
      </c>
      <c r="G11" s="291"/>
      <c r="H11" s="290">
        <f t="shared" ref="H11" si="14">H12+H13+H14</f>
        <v>0</v>
      </c>
      <c r="I11" s="291"/>
      <c r="J11" s="290">
        <f t="shared" ref="J11" si="15">J12+J13+J14</f>
        <v>0</v>
      </c>
      <c r="K11" s="291"/>
      <c r="L11" s="290">
        <f t="shared" ref="L11" si="16">L12+L13+L14</f>
        <v>0</v>
      </c>
      <c r="M11" s="291"/>
      <c r="N11" s="290">
        <f t="shared" ref="N11" si="17">N12+N13+N14</f>
        <v>0</v>
      </c>
      <c r="O11" s="291"/>
    </row>
    <row r="12" spans="1:17" ht="13.15" customHeight="1" x14ac:dyDescent="0.2">
      <c r="A12" s="55" t="s">
        <v>291</v>
      </c>
      <c r="B12" s="292">
        <v>0</v>
      </c>
      <c r="C12" s="293"/>
      <c r="D12" s="292">
        <v>0</v>
      </c>
      <c r="E12" s="293"/>
      <c r="F12" s="292">
        <v>0</v>
      </c>
      <c r="G12" s="293"/>
      <c r="H12" s="292">
        <v>0</v>
      </c>
      <c r="I12" s="293"/>
      <c r="J12" s="292">
        <v>0</v>
      </c>
      <c r="K12" s="293"/>
      <c r="L12" s="292">
        <v>0</v>
      </c>
      <c r="M12" s="293"/>
      <c r="N12" s="292">
        <v>0</v>
      </c>
      <c r="O12" s="293"/>
    </row>
    <row r="13" spans="1:17" ht="13.15" customHeight="1" x14ac:dyDescent="0.2">
      <c r="A13" s="55" t="s">
        <v>292</v>
      </c>
      <c r="B13" s="292">
        <v>0</v>
      </c>
      <c r="C13" s="293"/>
      <c r="D13" s="292">
        <v>0</v>
      </c>
      <c r="E13" s="293"/>
      <c r="F13" s="292">
        <v>0</v>
      </c>
      <c r="G13" s="293"/>
      <c r="H13" s="292">
        <v>0</v>
      </c>
      <c r="I13" s="293"/>
      <c r="J13" s="292">
        <v>0</v>
      </c>
      <c r="K13" s="293"/>
      <c r="L13" s="292">
        <v>0</v>
      </c>
      <c r="M13" s="293"/>
      <c r="N13" s="292">
        <v>0</v>
      </c>
      <c r="O13" s="293"/>
    </row>
    <row r="14" spans="1:17" ht="10.9" customHeight="1" x14ac:dyDescent="0.2">
      <c r="A14" s="55" t="s">
        <v>293</v>
      </c>
      <c r="B14" s="292">
        <v>0</v>
      </c>
      <c r="C14" s="293"/>
      <c r="D14" s="292">
        <v>0</v>
      </c>
      <c r="E14" s="293"/>
      <c r="F14" s="292">
        <v>0</v>
      </c>
      <c r="G14" s="293"/>
      <c r="H14" s="292">
        <v>0</v>
      </c>
      <c r="I14" s="293"/>
      <c r="J14" s="292">
        <v>0</v>
      </c>
      <c r="K14" s="293"/>
      <c r="L14" s="292">
        <v>0</v>
      </c>
      <c r="M14" s="293"/>
      <c r="N14" s="292">
        <v>0</v>
      </c>
      <c r="O14" s="293"/>
    </row>
    <row r="15" spans="1:17" ht="12" customHeight="1" x14ac:dyDescent="0.2">
      <c r="A15" s="6" t="s">
        <v>294</v>
      </c>
      <c r="B15" s="295">
        <v>251871242</v>
      </c>
      <c r="C15" s="296"/>
      <c r="D15" s="297">
        <v>0</v>
      </c>
      <c r="E15" s="298"/>
      <c r="F15" s="297">
        <v>0</v>
      </c>
      <c r="G15" s="298"/>
      <c r="H15" s="297">
        <v>0</v>
      </c>
      <c r="I15" s="298"/>
      <c r="J15" s="295">
        <v>231603549</v>
      </c>
      <c r="K15" s="296"/>
      <c r="L15" s="297">
        <v>0</v>
      </c>
      <c r="M15" s="298"/>
      <c r="N15" s="297">
        <v>0</v>
      </c>
      <c r="O15" s="298"/>
      <c r="P15" s="2" t="s">
        <v>90</v>
      </c>
      <c r="Q15" s="4"/>
    </row>
    <row r="16" spans="1:17" ht="24.75" x14ac:dyDescent="0.2">
      <c r="A16" s="57" t="s">
        <v>295</v>
      </c>
      <c r="B16" s="301">
        <f>B6+B15</f>
        <v>251871242</v>
      </c>
      <c r="C16" s="302"/>
      <c r="D16" s="301">
        <f>D6+D15</f>
        <v>0</v>
      </c>
      <c r="E16" s="302"/>
      <c r="F16" s="301">
        <f>F6+F15</f>
        <v>0</v>
      </c>
      <c r="G16" s="302"/>
      <c r="H16" s="303">
        <f t="shared" ref="H16" si="18">H6+H15</f>
        <v>0</v>
      </c>
      <c r="I16" s="304"/>
      <c r="J16" s="301">
        <f>J6+J15</f>
        <v>231603549</v>
      </c>
      <c r="K16" s="302"/>
      <c r="L16" s="303">
        <f t="shared" ref="L16" si="19">L6+L15</f>
        <v>0</v>
      </c>
      <c r="M16" s="304"/>
      <c r="N16" s="303">
        <f t="shared" ref="N16" si="20">N6+N15</f>
        <v>0</v>
      </c>
      <c r="O16" s="304"/>
      <c r="Q16" s="8"/>
    </row>
    <row r="17" spans="1:15" ht="19.899999999999999" customHeight="1" x14ac:dyDescent="0.2">
      <c r="A17" s="58" t="s">
        <v>296</v>
      </c>
      <c r="B17" s="292"/>
      <c r="C17" s="293"/>
      <c r="D17" s="292"/>
      <c r="E17" s="293"/>
      <c r="F17" s="292"/>
      <c r="G17" s="293"/>
      <c r="H17" s="292"/>
      <c r="I17" s="293"/>
      <c r="J17" s="292"/>
      <c r="K17" s="293"/>
      <c r="L17" s="292"/>
      <c r="M17" s="293"/>
      <c r="N17" s="292"/>
      <c r="O17" s="293"/>
    </row>
    <row r="18" spans="1:15" ht="13.15" customHeight="1" x14ac:dyDescent="0.2">
      <c r="A18" s="59" t="s">
        <v>297</v>
      </c>
      <c r="B18" s="292">
        <v>0</v>
      </c>
      <c r="C18" s="293"/>
      <c r="D18" s="292">
        <v>0</v>
      </c>
      <c r="E18" s="293"/>
      <c r="F18" s="292">
        <v>0</v>
      </c>
      <c r="G18" s="293"/>
      <c r="H18" s="292">
        <v>0</v>
      </c>
      <c r="I18" s="293"/>
      <c r="J18" s="292">
        <v>0</v>
      </c>
      <c r="K18" s="293"/>
      <c r="L18" s="292">
        <v>0</v>
      </c>
      <c r="M18" s="293"/>
      <c r="N18" s="292">
        <v>0</v>
      </c>
      <c r="O18" s="293"/>
    </row>
    <row r="19" spans="1:15" ht="12" customHeight="1" x14ac:dyDescent="0.2">
      <c r="A19" s="59" t="s">
        <v>298</v>
      </c>
      <c r="B19" s="292">
        <v>0</v>
      </c>
      <c r="C19" s="293"/>
      <c r="D19" s="292">
        <v>0</v>
      </c>
      <c r="E19" s="293"/>
      <c r="F19" s="292">
        <v>0</v>
      </c>
      <c r="G19" s="293"/>
      <c r="H19" s="292">
        <v>0</v>
      </c>
      <c r="I19" s="293"/>
      <c r="J19" s="292">
        <v>0</v>
      </c>
      <c r="K19" s="293"/>
      <c r="L19" s="292">
        <v>0</v>
      </c>
      <c r="M19" s="293"/>
      <c r="N19" s="292">
        <v>0</v>
      </c>
      <c r="O19" s="293"/>
    </row>
    <row r="20" spans="1:15" x14ac:dyDescent="0.2">
      <c r="A20" s="59" t="s">
        <v>299</v>
      </c>
      <c r="B20" s="292">
        <v>0</v>
      </c>
      <c r="C20" s="293"/>
      <c r="D20" s="292">
        <v>0</v>
      </c>
      <c r="E20" s="293"/>
      <c r="F20" s="292">
        <v>0</v>
      </c>
      <c r="G20" s="293"/>
      <c r="H20" s="292">
        <v>0</v>
      </c>
      <c r="I20" s="293"/>
      <c r="J20" s="292">
        <v>0</v>
      </c>
      <c r="K20" s="293"/>
      <c r="L20" s="292">
        <v>0</v>
      </c>
      <c r="M20" s="293"/>
      <c r="N20" s="292">
        <v>0</v>
      </c>
      <c r="O20" s="293"/>
    </row>
    <row r="21" spans="1:15" ht="25.5" x14ac:dyDescent="0.2">
      <c r="A21" s="60" t="s">
        <v>300</v>
      </c>
      <c r="B21" s="292"/>
      <c r="C21" s="293"/>
      <c r="D21" s="292"/>
      <c r="E21" s="293"/>
      <c r="F21" s="292"/>
      <c r="G21" s="293"/>
      <c r="H21" s="292"/>
      <c r="I21" s="293"/>
      <c r="J21" s="292"/>
      <c r="K21" s="293"/>
      <c r="L21" s="292"/>
      <c r="M21" s="293"/>
      <c r="N21" s="292"/>
      <c r="O21" s="293"/>
    </row>
    <row r="22" spans="1:15" ht="13.15" customHeight="1" x14ac:dyDescent="0.2">
      <c r="A22" s="59" t="s">
        <v>301</v>
      </c>
      <c r="B22" s="292">
        <v>0</v>
      </c>
      <c r="C22" s="293"/>
      <c r="D22" s="292">
        <v>0</v>
      </c>
      <c r="E22" s="293"/>
      <c r="F22" s="292">
        <v>0</v>
      </c>
      <c r="G22" s="293"/>
      <c r="H22" s="292">
        <v>0</v>
      </c>
      <c r="I22" s="293"/>
      <c r="J22" s="292">
        <v>0</v>
      </c>
      <c r="K22" s="293"/>
      <c r="L22" s="292">
        <v>0</v>
      </c>
      <c r="M22" s="293"/>
      <c r="N22" s="292">
        <v>0</v>
      </c>
      <c r="O22" s="293"/>
    </row>
    <row r="23" spans="1:15" ht="13.9" customHeight="1" x14ac:dyDescent="0.2">
      <c r="A23" s="59" t="s">
        <v>302</v>
      </c>
      <c r="B23" s="292">
        <v>0</v>
      </c>
      <c r="C23" s="293"/>
      <c r="D23" s="292">
        <v>0</v>
      </c>
      <c r="E23" s="293"/>
      <c r="F23" s="292">
        <v>0</v>
      </c>
      <c r="G23" s="293"/>
      <c r="H23" s="292">
        <v>0</v>
      </c>
      <c r="I23" s="293"/>
      <c r="J23" s="292">
        <v>0</v>
      </c>
      <c r="K23" s="293"/>
      <c r="L23" s="292">
        <v>0</v>
      </c>
      <c r="M23" s="293"/>
      <c r="N23" s="292">
        <v>0</v>
      </c>
      <c r="O23" s="293"/>
    </row>
    <row r="24" spans="1:15" ht="16.5" x14ac:dyDescent="0.2">
      <c r="A24" s="61" t="s">
        <v>303</v>
      </c>
      <c r="B24" s="299">
        <v>0</v>
      </c>
      <c r="C24" s="300"/>
      <c r="D24" s="299">
        <v>0</v>
      </c>
      <c r="E24" s="300"/>
      <c r="F24" s="299">
        <v>0</v>
      </c>
      <c r="G24" s="300"/>
      <c r="H24" s="299">
        <v>0</v>
      </c>
      <c r="I24" s="300"/>
      <c r="J24" s="299">
        <v>0</v>
      </c>
      <c r="K24" s="300"/>
      <c r="L24" s="299">
        <v>0</v>
      </c>
      <c r="M24" s="300"/>
      <c r="N24" s="299">
        <v>0</v>
      </c>
      <c r="O24" s="300"/>
    </row>
    <row r="25" spans="1:15" x14ac:dyDescent="0.2">
      <c r="A25" s="294"/>
      <c r="B25" s="294"/>
      <c r="C25" s="294"/>
      <c r="D25" s="294"/>
      <c r="E25" s="294"/>
      <c r="F25" s="294"/>
      <c r="G25" s="294"/>
      <c r="H25" s="294"/>
      <c r="I25" s="294"/>
      <c r="J25" s="294"/>
      <c r="K25" s="294"/>
      <c r="L25" s="294"/>
      <c r="M25" s="294"/>
      <c r="N25" s="294"/>
      <c r="O25" s="294"/>
    </row>
    <row r="26" spans="1:15" s="1" customFormat="1" ht="31.5" customHeight="1" x14ac:dyDescent="0.2">
      <c r="A26" s="308" t="s">
        <v>131</v>
      </c>
      <c r="B26" s="308"/>
      <c r="C26" s="308"/>
      <c r="D26" s="308"/>
      <c r="E26" s="308"/>
      <c r="F26" s="308"/>
      <c r="G26" s="308"/>
      <c r="H26" s="308"/>
      <c r="I26" s="308"/>
      <c r="J26" s="308"/>
      <c r="K26" s="308"/>
      <c r="L26" s="308"/>
      <c r="M26" s="308"/>
      <c r="N26" s="308"/>
      <c r="O26" s="308"/>
    </row>
    <row r="27" spans="1:15" s="1" customFormat="1" ht="15" customHeight="1" x14ac:dyDescent="0.2">
      <c r="A27" s="307" t="s">
        <v>49</v>
      </c>
      <c r="B27" s="307"/>
      <c r="C27" s="307"/>
      <c r="D27" s="307"/>
      <c r="E27" s="307"/>
      <c r="F27" s="307"/>
      <c r="G27" s="307"/>
      <c r="H27" s="307"/>
      <c r="I27" s="307"/>
      <c r="J27" s="307"/>
      <c r="K27" s="307"/>
      <c r="L27" s="307"/>
      <c r="M27" s="307"/>
      <c r="N27" s="307"/>
      <c r="O27" s="307"/>
    </row>
    <row r="28" spans="1:15" s="1" customFormat="1" ht="7.5" customHeight="1" x14ac:dyDescent="0.2">
      <c r="A28" s="309"/>
      <c r="B28" s="309"/>
      <c r="C28" s="309"/>
      <c r="D28" s="309"/>
      <c r="E28" s="309"/>
      <c r="F28" s="309"/>
      <c r="G28" s="309"/>
      <c r="H28" s="309"/>
      <c r="I28" s="309"/>
      <c r="J28" s="309"/>
      <c r="K28" s="309"/>
      <c r="L28" s="309"/>
      <c r="M28" s="309"/>
      <c r="N28" s="309"/>
      <c r="O28" s="309"/>
    </row>
    <row r="29" spans="1:15" ht="37.9" customHeight="1" x14ac:dyDescent="0.2">
      <c r="A29" s="274" t="s">
        <v>304</v>
      </c>
      <c r="B29" s="275"/>
      <c r="C29" s="274" t="s">
        <v>305</v>
      </c>
      <c r="D29" s="275"/>
      <c r="E29" s="274" t="s">
        <v>306</v>
      </c>
      <c r="F29" s="275"/>
      <c r="G29" s="274" t="s">
        <v>307</v>
      </c>
      <c r="H29" s="275"/>
      <c r="I29" s="274" t="s">
        <v>308</v>
      </c>
      <c r="J29" s="275"/>
      <c r="K29" s="274" t="s">
        <v>309</v>
      </c>
      <c r="L29" s="275"/>
      <c r="M29" s="51"/>
      <c r="N29" s="51"/>
      <c r="O29" s="51"/>
    </row>
    <row r="30" spans="1:15" ht="18" customHeight="1" x14ac:dyDescent="0.2">
      <c r="A30" s="314" t="s">
        <v>310</v>
      </c>
      <c r="B30" s="315"/>
      <c r="C30" s="305"/>
      <c r="D30" s="306"/>
      <c r="E30" s="305"/>
      <c r="F30" s="306"/>
      <c r="G30" s="305"/>
      <c r="H30" s="306"/>
      <c r="I30" s="305"/>
      <c r="J30" s="306"/>
      <c r="K30" s="305"/>
      <c r="L30" s="306"/>
      <c r="M30" s="51"/>
      <c r="N30" s="51"/>
      <c r="O30" s="51"/>
    </row>
    <row r="31" spans="1:15" ht="13.15" customHeight="1" x14ac:dyDescent="0.2">
      <c r="A31" s="312" t="s">
        <v>311</v>
      </c>
      <c r="B31" s="313"/>
      <c r="C31" s="292">
        <v>0</v>
      </c>
      <c r="D31" s="293"/>
      <c r="E31" s="292">
        <v>0</v>
      </c>
      <c r="F31" s="293"/>
      <c r="G31" s="292">
        <v>0</v>
      </c>
      <c r="H31" s="293"/>
      <c r="I31" s="292">
        <v>0</v>
      </c>
      <c r="J31" s="293"/>
      <c r="K31" s="292">
        <v>0</v>
      </c>
      <c r="L31" s="293"/>
      <c r="M31" s="51"/>
      <c r="N31" s="51"/>
      <c r="O31" s="51"/>
    </row>
    <row r="32" spans="1:15" ht="13.15" customHeight="1" x14ac:dyDescent="0.2">
      <c r="A32" s="312" t="s">
        <v>312</v>
      </c>
      <c r="B32" s="313"/>
      <c r="C32" s="292">
        <v>0</v>
      </c>
      <c r="D32" s="293"/>
      <c r="E32" s="292">
        <v>0</v>
      </c>
      <c r="F32" s="293"/>
      <c r="G32" s="292">
        <v>0</v>
      </c>
      <c r="H32" s="293"/>
      <c r="I32" s="292">
        <v>0</v>
      </c>
      <c r="J32" s="293"/>
      <c r="K32" s="292">
        <v>0</v>
      </c>
      <c r="L32" s="293"/>
      <c r="M32" s="51"/>
      <c r="N32" s="51"/>
      <c r="O32" s="51"/>
    </row>
    <row r="33" spans="1:15" ht="13.15" customHeight="1" x14ac:dyDescent="0.2">
      <c r="A33" s="310" t="s">
        <v>313</v>
      </c>
      <c r="B33" s="311"/>
      <c r="C33" s="299">
        <v>0</v>
      </c>
      <c r="D33" s="300"/>
      <c r="E33" s="299">
        <v>0</v>
      </c>
      <c r="F33" s="300"/>
      <c r="G33" s="299">
        <v>0</v>
      </c>
      <c r="H33" s="300"/>
      <c r="I33" s="299">
        <v>0</v>
      </c>
      <c r="J33" s="300"/>
      <c r="K33" s="299">
        <v>0</v>
      </c>
      <c r="L33" s="30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zoomScale="150" zoomScaleNormal="150" workbookViewId="0">
      <selection activeCell="G60" sqref="G60"/>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448</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56"/>
  <sheetViews>
    <sheetView topLeftCell="A34" zoomScale="160" zoomScaleNormal="160" workbookViewId="0">
      <selection activeCell="G60" sqref="G60"/>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6" t="s">
        <v>130</v>
      </c>
      <c r="B1" s="357"/>
      <c r="C1" s="357"/>
      <c r="D1" s="357"/>
      <c r="E1" s="358"/>
    </row>
    <row r="2" spans="1:7" x14ac:dyDescent="0.2">
      <c r="A2" s="362" t="s">
        <v>326</v>
      </c>
      <c r="B2" s="332"/>
      <c r="C2" s="332"/>
      <c r="D2" s="332"/>
      <c r="E2" s="333"/>
    </row>
    <row r="3" spans="1:7" x14ac:dyDescent="0.2">
      <c r="A3" s="362" t="s">
        <v>448</v>
      </c>
      <c r="B3" s="332"/>
      <c r="C3" s="332"/>
      <c r="D3" s="332"/>
      <c r="E3" s="333"/>
    </row>
    <row r="4" spans="1:7" x14ac:dyDescent="0.2">
      <c r="A4" s="330" t="s">
        <v>166</v>
      </c>
      <c r="B4" s="331"/>
      <c r="C4" s="332"/>
      <c r="D4" s="332"/>
      <c r="E4" s="333"/>
    </row>
    <row r="5" spans="1:7" ht="26.25" customHeight="1" x14ac:dyDescent="0.2">
      <c r="A5" s="339" t="s">
        <v>50</v>
      </c>
      <c r="B5" s="342"/>
      <c r="C5" s="158" t="s">
        <v>160</v>
      </c>
      <c r="D5" s="158" t="s">
        <v>106</v>
      </c>
      <c r="E5" s="158" t="s">
        <v>107</v>
      </c>
    </row>
    <row r="6" spans="1:7" ht="19.149999999999999" customHeight="1" x14ac:dyDescent="0.2">
      <c r="A6" s="351" t="s">
        <v>327</v>
      </c>
      <c r="B6" s="352"/>
      <c r="C6" s="69">
        <f>C7+C8+C9</f>
        <v>839791802</v>
      </c>
      <c r="D6" s="69">
        <f>D7+D8+D9</f>
        <v>475300249</v>
      </c>
      <c r="E6" s="69">
        <f t="shared" ref="E6" si="0">E7+E8+E9</f>
        <v>475300249</v>
      </c>
    </row>
    <row r="7" spans="1:7" ht="11.25" customHeight="1" x14ac:dyDescent="0.2">
      <c r="A7" s="343" t="s">
        <v>328</v>
      </c>
      <c r="B7" s="344"/>
      <c r="C7" s="70">
        <f>'FORMATO 5'!B14</f>
        <v>60000000</v>
      </c>
      <c r="D7" s="70">
        <v>35288547</v>
      </c>
      <c r="E7" s="70">
        <v>35288547</v>
      </c>
    </row>
    <row r="8" spans="1:7" ht="12" customHeight="1" x14ac:dyDescent="0.2">
      <c r="A8" s="343" t="s">
        <v>329</v>
      </c>
      <c r="B8" s="360"/>
      <c r="C8" s="71">
        <f>'FORMATO 5'!B60</f>
        <v>779791802</v>
      </c>
      <c r="D8" s="70">
        <v>440011702</v>
      </c>
      <c r="E8" s="70">
        <v>440011702</v>
      </c>
      <c r="G8" s="4"/>
    </row>
    <row r="9" spans="1:7" ht="13.15" customHeight="1" x14ac:dyDescent="0.2">
      <c r="A9" s="343" t="s">
        <v>330</v>
      </c>
      <c r="B9" s="344"/>
      <c r="C9" s="70">
        <v>0</v>
      </c>
      <c r="D9" s="70">
        <v>0</v>
      </c>
      <c r="E9" s="70">
        <v>0</v>
      </c>
    </row>
    <row r="10" spans="1:7" ht="13.9" customHeight="1" x14ac:dyDescent="0.2">
      <c r="A10" s="361" t="s">
        <v>331</v>
      </c>
      <c r="B10" s="341"/>
      <c r="C10" s="69">
        <f>C11+C12</f>
        <v>839791802</v>
      </c>
      <c r="D10" s="69">
        <f t="shared" ref="D10:E10" si="1">D11+D12</f>
        <v>376884921</v>
      </c>
      <c r="E10" s="69">
        <f t="shared" si="1"/>
        <v>366502753</v>
      </c>
    </row>
    <row r="11" spans="1:7" ht="12" customHeight="1" x14ac:dyDescent="0.2">
      <c r="A11" s="343" t="s">
        <v>332</v>
      </c>
      <c r="B11" s="344"/>
      <c r="C11" s="70">
        <f>'FORMATO 6A'!B7</f>
        <v>60000000</v>
      </c>
      <c r="D11" s="70">
        <v>25246397</v>
      </c>
      <c r="E11" s="70">
        <v>25246397</v>
      </c>
    </row>
    <row r="12" spans="1:7" ht="9.75" customHeight="1" x14ac:dyDescent="0.2">
      <c r="A12" s="343" t="s">
        <v>333</v>
      </c>
      <c r="B12" s="344"/>
      <c r="C12" s="70">
        <f>'FORMATO 6A'!B82</f>
        <v>779791802</v>
      </c>
      <c r="D12" s="70">
        <v>351638524</v>
      </c>
      <c r="E12" s="70">
        <v>341256356</v>
      </c>
    </row>
    <row r="13" spans="1:7" ht="12" customHeight="1" x14ac:dyDescent="0.2">
      <c r="A13" s="340" t="s">
        <v>334</v>
      </c>
      <c r="B13" s="345"/>
      <c r="C13" s="141">
        <f>C14+C15</f>
        <v>0</v>
      </c>
      <c r="D13" s="69">
        <f t="shared" ref="D13:E13" si="2">D14+D15</f>
        <v>0</v>
      </c>
      <c r="E13" s="69">
        <f t="shared" si="2"/>
        <v>0</v>
      </c>
    </row>
    <row r="14" spans="1:7" ht="13.5" customHeight="1" x14ac:dyDescent="0.2">
      <c r="A14" s="343" t="s">
        <v>335</v>
      </c>
      <c r="B14" s="344"/>
      <c r="C14" s="70">
        <v>0</v>
      </c>
      <c r="D14" s="70">
        <v>0</v>
      </c>
      <c r="E14" s="70">
        <v>0</v>
      </c>
    </row>
    <row r="15" spans="1:7" ht="13.5" customHeight="1" x14ac:dyDescent="0.2">
      <c r="A15" s="343" t="s">
        <v>173</v>
      </c>
      <c r="B15" s="344"/>
      <c r="C15" s="143">
        <v>0</v>
      </c>
      <c r="D15" s="70">
        <v>0</v>
      </c>
      <c r="E15" s="70">
        <v>0</v>
      </c>
    </row>
    <row r="16" spans="1:7" x14ac:dyDescent="0.2">
      <c r="A16" s="340" t="s">
        <v>97</v>
      </c>
      <c r="B16" s="341"/>
      <c r="C16" s="69">
        <f>C6-C10+C13</f>
        <v>0</v>
      </c>
      <c r="D16" s="69">
        <f>D6-D10+D13</f>
        <v>98415328</v>
      </c>
      <c r="E16" s="69">
        <f>E6-E10+E13</f>
        <v>108797496</v>
      </c>
    </row>
    <row r="17" spans="1:5" x14ac:dyDescent="0.2">
      <c r="A17" s="340" t="s">
        <v>96</v>
      </c>
      <c r="B17" s="341"/>
      <c r="C17" s="69">
        <f>C16-C9</f>
        <v>0</v>
      </c>
      <c r="D17" s="69">
        <f t="shared" ref="D17:E17" si="3">D16-D9</f>
        <v>98415328</v>
      </c>
      <c r="E17" s="69">
        <f t="shared" si="3"/>
        <v>108797496</v>
      </c>
    </row>
    <row r="18" spans="1:5" ht="18.75" customHeight="1" x14ac:dyDescent="0.2">
      <c r="A18" s="336" t="s">
        <v>336</v>
      </c>
      <c r="B18" s="335"/>
      <c r="C18" s="73">
        <f>C17-C13</f>
        <v>0</v>
      </c>
      <c r="D18" s="73">
        <f t="shared" ref="D18" si="4">D17-D13</f>
        <v>98415328</v>
      </c>
      <c r="E18" s="73">
        <f>E17-E13</f>
        <v>108797496</v>
      </c>
    </row>
    <row r="19" spans="1:5" ht="9" customHeight="1" x14ac:dyDescent="0.2">
      <c r="A19" s="72"/>
      <c r="B19" s="72"/>
      <c r="C19" s="74"/>
      <c r="D19" s="74"/>
      <c r="E19" s="74"/>
    </row>
    <row r="20" spans="1:5" x14ac:dyDescent="0.2">
      <c r="A20" s="337" t="s">
        <v>164</v>
      </c>
      <c r="B20" s="338"/>
      <c r="C20" s="158" t="s">
        <v>161</v>
      </c>
      <c r="D20" s="158" t="s">
        <v>106</v>
      </c>
      <c r="E20" s="158" t="s">
        <v>108</v>
      </c>
    </row>
    <row r="21" spans="1:5" x14ac:dyDescent="0.2">
      <c r="A21" s="363" t="s">
        <v>169</v>
      </c>
      <c r="B21" s="364"/>
      <c r="C21" s="75">
        <f>C22+C23</f>
        <v>0</v>
      </c>
      <c r="D21" s="75">
        <f t="shared" ref="D21:E21" si="5">D22+D23</f>
        <v>0</v>
      </c>
      <c r="E21" s="75">
        <f t="shared" si="5"/>
        <v>0</v>
      </c>
    </row>
    <row r="22" spans="1:5" x14ac:dyDescent="0.2">
      <c r="A22" s="349" t="s">
        <v>98</v>
      </c>
      <c r="B22" s="350"/>
      <c r="C22" s="76">
        <v>0</v>
      </c>
      <c r="D22" s="75">
        <v>0</v>
      </c>
      <c r="E22" s="75">
        <v>0</v>
      </c>
    </row>
    <row r="23" spans="1:5" ht="16.5" customHeight="1" x14ac:dyDescent="0.2">
      <c r="A23" s="349" t="s">
        <v>99</v>
      </c>
      <c r="B23" s="328"/>
      <c r="C23" s="75">
        <v>0</v>
      </c>
      <c r="D23" s="75">
        <v>0</v>
      </c>
      <c r="E23" s="75">
        <v>0</v>
      </c>
    </row>
    <row r="24" spans="1:5" x14ac:dyDescent="0.2">
      <c r="A24" s="334" t="s">
        <v>337</v>
      </c>
      <c r="B24" s="335"/>
      <c r="C24" s="77">
        <f>C18+C21</f>
        <v>0</v>
      </c>
      <c r="D24" s="77">
        <f>D18+D21</f>
        <v>98415328</v>
      </c>
      <c r="E24" s="77">
        <f t="shared" ref="E24" si="6">E18+E21</f>
        <v>108797496</v>
      </c>
    </row>
    <row r="25" spans="1:5" ht="18" x14ac:dyDescent="0.2">
      <c r="A25" s="339" t="s">
        <v>164</v>
      </c>
      <c r="B25" s="338"/>
      <c r="C25" s="158" t="s">
        <v>162</v>
      </c>
      <c r="D25" s="158" t="s">
        <v>106</v>
      </c>
      <c r="E25" s="158" t="s">
        <v>107</v>
      </c>
    </row>
    <row r="26" spans="1:5" ht="14.25" customHeight="1" x14ac:dyDescent="0.2">
      <c r="A26" s="351" t="s">
        <v>171</v>
      </c>
      <c r="B26" s="352"/>
      <c r="C26" s="77">
        <f>C27+C28</f>
        <v>0</v>
      </c>
      <c r="D26" s="77">
        <f t="shared" ref="D26:E26" si="7">D27+D28</f>
        <v>0</v>
      </c>
      <c r="E26" s="77">
        <f t="shared" si="7"/>
        <v>0</v>
      </c>
    </row>
    <row r="27" spans="1:5" x14ac:dyDescent="0.2">
      <c r="A27" s="327" t="s">
        <v>100</v>
      </c>
      <c r="B27" s="348"/>
      <c r="C27" s="75">
        <v>0</v>
      </c>
      <c r="D27" s="75">
        <v>0</v>
      </c>
      <c r="E27" s="75">
        <v>0</v>
      </c>
    </row>
    <row r="28" spans="1:5" x14ac:dyDescent="0.2">
      <c r="A28" s="327" t="s">
        <v>101</v>
      </c>
      <c r="B28" s="348"/>
      <c r="C28" s="75">
        <v>0</v>
      </c>
      <c r="D28" s="75">
        <v>0</v>
      </c>
      <c r="E28" s="75">
        <v>0</v>
      </c>
    </row>
    <row r="29" spans="1:5" x14ac:dyDescent="0.2">
      <c r="A29" s="355" t="s">
        <v>170</v>
      </c>
      <c r="B29" s="329"/>
      <c r="C29" s="77">
        <f>C30+C31</f>
        <v>0</v>
      </c>
      <c r="D29" s="77">
        <f t="shared" ref="D29:E29" si="8">D30+D31</f>
        <v>0</v>
      </c>
      <c r="E29" s="77">
        <f t="shared" si="8"/>
        <v>0</v>
      </c>
    </row>
    <row r="30" spans="1:5" x14ac:dyDescent="0.2">
      <c r="A30" s="327" t="s">
        <v>103</v>
      </c>
      <c r="B30" s="328"/>
      <c r="C30" s="75">
        <v>0</v>
      </c>
      <c r="D30" s="75">
        <v>0</v>
      </c>
      <c r="E30" s="75">
        <v>0</v>
      </c>
    </row>
    <row r="31" spans="1:5" x14ac:dyDescent="0.2">
      <c r="A31" s="327" t="s">
        <v>102</v>
      </c>
      <c r="B31" s="328"/>
      <c r="C31" s="75">
        <v>0</v>
      </c>
      <c r="D31" s="75">
        <v>0</v>
      </c>
      <c r="E31" s="75">
        <v>0</v>
      </c>
    </row>
    <row r="32" spans="1:5" ht="16.5" customHeight="1" x14ac:dyDescent="0.2">
      <c r="A32" s="353" t="s">
        <v>338</v>
      </c>
      <c r="B32" s="354"/>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6" t="s">
        <v>328</v>
      </c>
      <c r="B34" s="347"/>
      <c r="C34" s="84">
        <f>C7</f>
        <v>60000000</v>
      </c>
      <c r="D34" s="84">
        <f>D7</f>
        <v>35288547</v>
      </c>
      <c r="E34" s="85">
        <f t="shared" ref="E34" si="10">E7</f>
        <v>35288547</v>
      </c>
    </row>
    <row r="35" spans="1:5" ht="18.75" customHeight="1" x14ac:dyDescent="0.2">
      <c r="A35" s="325" t="s">
        <v>175</v>
      </c>
      <c r="B35" s="326"/>
      <c r="C35" s="80">
        <f>C36-C37</f>
        <v>0</v>
      </c>
      <c r="D35" s="80">
        <f t="shared" ref="D35:E35" si="11">D36-D37</f>
        <v>0</v>
      </c>
      <c r="E35" s="81">
        <f t="shared" si="11"/>
        <v>0</v>
      </c>
    </row>
    <row r="36" spans="1:5" ht="12.75" customHeight="1" x14ac:dyDescent="0.2">
      <c r="A36" s="327" t="s">
        <v>100</v>
      </c>
      <c r="B36" s="348"/>
      <c r="C36" s="80">
        <v>0</v>
      </c>
      <c r="D36" s="80">
        <v>0</v>
      </c>
      <c r="E36" s="81">
        <v>0</v>
      </c>
    </row>
    <row r="37" spans="1:5" x14ac:dyDescent="0.2">
      <c r="A37" s="327" t="s">
        <v>104</v>
      </c>
      <c r="B37" s="348"/>
      <c r="C37" s="80">
        <v>0</v>
      </c>
      <c r="D37" s="80">
        <v>0</v>
      </c>
      <c r="E37" s="81">
        <v>0</v>
      </c>
    </row>
    <row r="38" spans="1:5" x14ac:dyDescent="0.2">
      <c r="A38" s="325" t="s">
        <v>332</v>
      </c>
      <c r="B38" s="326"/>
      <c r="C38" s="80">
        <f>C11</f>
        <v>60000000</v>
      </c>
      <c r="D38" s="80">
        <f>D11</f>
        <v>25246397</v>
      </c>
      <c r="E38" s="81">
        <f t="shared" ref="E38" si="12">E11</f>
        <v>25246397</v>
      </c>
    </row>
    <row r="39" spans="1:5" ht="14.25" customHeight="1" x14ac:dyDescent="0.2">
      <c r="A39" s="325" t="s">
        <v>335</v>
      </c>
      <c r="B39" s="326"/>
      <c r="C39" s="80">
        <f>C14</f>
        <v>0</v>
      </c>
      <c r="D39" s="80">
        <f t="shared" ref="D39:E39" si="13">D14</f>
        <v>0</v>
      </c>
      <c r="E39" s="81">
        <f t="shared" si="13"/>
        <v>0</v>
      </c>
    </row>
    <row r="40" spans="1:5" ht="14.25" customHeight="1" x14ac:dyDescent="0.2">
      <c r="A40" s="355" t="s">
        <v>176</v>
      </c>
      <c r="B40" s="359"/>
      <c r="C40" s="82">
        <f>C34+C35-C38+C39</f>
        <v>0</v>
      </c>
      <c r="D40" s="82">
        <f>D34+D35-D38+D39</f>
        <v>10042150</v>
      </c>
      <c r="E40" s="83">
        <f t="shared" ref="E40" si="14">E34+E35-E38+E39</f>
        <v>10042150</v>
      </c>
    </row>
    <row r="41" spans="1:5" ht="17.25" customHeight="1" x14ac:dyDescent="0.2">
      <c r="A41" s="353" t="s">
        <v>105</v>
      </c>
      <c r="B41" s="354"/>
      <c r="C41" s="82">
        <f>C40-C35</f>
        <v>0</v>
      </c>
      <c r="D41" s="82">
        <f>D40-D35</f>
        <v>10042150</v>
      </c>
      <c r="E41" s="83">
        <f t="shared" ref="E41" si="15">E40-E35</f>
        <v>10042150</v>
      </c>
    </row>
    <row r="42" spans="1:5" ht="16.5" customHeight="1" x14ac:dyDescent="0.2">
      <c r="A42" s="163" t="s">
        <v>164</v>
      </c>
      <c r="B42" s="164"/>
      <c r="C42" s="161" t="s">
        <v>162</v>
      </c>
      <c r="D42" s="161" t="s">
        <v>106</v>
      </c>
      <c r="E42" s="162" t="s">
        <v>163</v>
      </c>
    </row>
    <row r="43" spans="1:5" ht="15" customHeight="1" x14ac:dyDescent="0.2">
      <c r="A43" s="325" t="s">
        <v>329</v>
      </c>
      <c r="B43" s="326"/>
      <c r="C43" s="75">
        <f>C8</f>
        <v>779791802</v>
      </c>
      <c r="D43" s="75">
        <f>D8</f>
        <v>440011702</v>
      </c>
      <c r="E43" s="81">
        <f t="shared" ref="E43" si="16">E8</f>
        <v>440011702</v>
      </c>
    </row>
    <row r="44" spans="1:5" ht="18" customHeight="1" x14ac:dyDescent="0.2">
      <c r="A44" s="325" t="s">
        <v>172</v>
      </c>
      <c r="B44" s="329"/>
      <c r="C44" s="75">
        <f>C45-C46</f>
        <v>0</v>
      </c>
      <c r="D44" s="75">
        <f t="shared" ref="D44:E44" si="17">D45-D46</f>
        <v>0</v>
      </c>
      <c r="E44" s="81">
        <f t="shared" si="17"/>
        <v>0</v>
      </c>
    </row>
    <row r="45" spans="1:5" ht="15" customHeight="1" x14ac:dyDescent="0.2">
      <c r="A45" s="327" t="s">
        <v>101</v>
      </c>
      <c r="B45" s="328"/>
      <c r="C45" s="75">
        <f>C28</f>
        <v>0</v>
      </c>
      <c r="D45" s="75">
        <f t="shared" ref="D45:E45" si="18">D28</f>
        <v>0</v>
      </c>
      <c r="E45" s="75">
        <f t="shared" si="18"/>
        <v>0</v>
      </c>
    </row>
    <row r="46" spans="1:5" ht="15" customHeight="1" x14ac:dyDescent="0.2">
      <c r="A46" s="327" t="s">
        <v>102</v>
      </c>
      <c r="B46" s="328"/>
      <c r="C46" s="75">
        <f>C31</f>
        <v>0</v>
      </c>
      <c r="D46" s="75">
        <f>D31</f>
        <v>0</v>
      </c>
      <c r="E46" s="75">
        <f>E31</f>
        <v>0</v>
      </c>
    </row>
    <row r="47" spans="1:5" ht="15" customHeight="1" x14ac:dyDescent="0.2">
      <c r="A47" s="325" t="s">
        <v>333</v>
      </c>
      <c r="B47" s="326"/>
      <c r="C47" s="75">
        <f>C12</f>
        <v>779791802</v>
      </c>
      <c r="D47" s="75">
        <f t="shared" ref="D47:E47" si="19">D12</f>
        <v>351638524</v>
      </c>
      <c r="E47" s="75">
        <f t="shared" si="19"/>
        <v>341256356</v>
      </c>
    </row>
    <row r="48" spans="1:5" ht="15" customHeight="1" x14ac:dyDescent="0.2">
      <c r="A48" s="325" t="s">
        <v>173</v>
      </c>
      <c r="B48" s="326"/>
      <c r="C48" s="75">
        <f>C15</f>
        <v>0</v>
      </c>
      <c r="D48" s="75">
        <v>135352</v>
      </c>
      <c r="E48" s="75">
        <v>135352</v>
      </c>
    </row>
    <row r="49" spans="1:5" ht="15" customHeight="1" x14ac:dyDescent="0.2">
      <c r="A49" s="353" t="s">
        <v>174</v>
      </c>
      <c r="B49" s="354"/>
      <c r="C49" s="77">
        <f>C43+C44-C47+C48</f>
        <v>0</v>
      </c>
      <c r="D49" s="77">
        <f>D43+D44-D47+D48</f>
        <v>88508530</v>
      </c>
      <c r="E49" s="77">
        <f>E43+E44-E47+E48</f>
        <v>98890698</v>
      </c>
    </row>
    <row r="50" spans="1:5" ht="18.75" customHeight="1" x14ac:dyDescent="0.2">
      <c r="A50" s="353" t="s">
        <v>109</v>
      </c>
      <c r="B50" s="354"/>
      <c r="C50" s="78">
        <f>C49-C44</f>
        <v>0</v>
      </c>
      <c r="D50" s="78">
        <f>D49-D44</f>
        <v>88508530</v>
      </c>
      <c r="E50" s="78">
        <f>E49-E44</f>
        <v>98890698</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76"/>
  <sheetViews>
    <sheetView zoomScale="150" zoomScaleNormal="150" workbookViewId="0">
      <selection activeCell="G60" sqref="G60"/>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448</v>
      </c>
      <c r="B3" s="369"/>
      <c r="C3" s="369"/>
      <c r="D3" s="369"/>
      <c r="E3" s="369"/>
      <c r="F3" s="369"/>
      <c r="G3" s="370"/>
    </row>
    <row r="4" spans="1:10" ht="10.9" customHeight="1" x14ac:dyDescent="0.2">
      <c r="A4" s="165"/>
      <c r="B4" s="166"/>
      <c r="C4" s="167" t="s">
        <v>166</v>
      </c>
      <c r="D4" s="166"/>
      <c r="E4" s="166"/>
      <c r="F4" s="166"/>
      <c r="G4" s="168"/>
    </row>
    <row r="5" spans="1:10" ht="10.9" customHeight="1" x14ac:dyDescent="0.2">
      <c r="A5" s="371" t="s">
        <v>50</v>
      </c>
      <c r="B5" s="373" t="s">
        <v>371</v>
      </c>
      <c r="C5" s="374"/>
      <c r="D5" s="374"/>
      <c r="E5" s="374"/>
      <c r="F5" s="374"/>
      <c r="G5" s="375" t="s">
        <v>147</v>
      </c>
    </row>
    <row r="6" spans="1:10" ht="19.5" customHeight="1" x14ac:dyDescent="0.2">
      <c r="A6" s="372"/>
      <c r="B6" s="214" t="s">
        <v>372</v>
      </c>
      <c r="C6" s="214" t="s">
        <v>129</v>
      </c>
      <c r="D6" s="214" t="s">
        <v>356</v>
      </c>
      <c r="E6" s="214" t="s">
        <v>106</v>
      </c>
      <c r="F6" s="153"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292052</v>
      </c>
      <c r="D12" s="90">
        <f>B12+C12</f>
        <v>292052</v>
      </c>
      <c r="E12" s="90">
        <v>293841</v>
      </c>
      <c r="F12" s="90">
        <v>293841</v>
      </c>
      <c r="G12" s="90">
        <f>F12-B12</f>
        <v>293841</v>
      </c>
    </row>
    <row r="13" spans="1:10" ht="10.9" customHeight="1" x14ac:dyDescent="0.2">
      <c r="A13" s="20" t="s">
        <v>5</v>
      </c>
      <c r="B13" s="90">
        <v>0</v>
      </c>
      <c r="C13" s="258">
        <v>0</v>
      </c>
      <c r="D13" s="262">
        <f t="shared" si="0"/>
        <v>0</v>
      </c>
      <c r="E13" s="262">
        <v>0</v>
      </c>
      <c r="F13" s="262">
        <v>0</v>
      </c>
      <c r="G13" s="262">
        <f>F13-B13</f>
        <v>0</v>
      </c>
      <c r="J13" s="263"/>
    </row>
    <row r="14" spans="1:10" ht="10.9" customHeight="1" x14ac:dyDescent="0.2">
      <c r="A14" s="20" t="s">
        <v>113</v>
      </c>
      <c r="B14" s="90">
        <v>60000000</v>
      </c>
      <c r="C14" s="261">
        <v>0</v>
      </c>
      <c r="D14" s="258">
        <f>B14+C14</f>
        <v>60000000</v>
      </c>
      <c r="E14" s="258">
        <v>34994705</v>
      </c>
      <c r="F14" s="258">
        <v>34994705</v>
      </c>
      <c r="G14" s="258">
        <f>F14-B14</f>
        <v>-25005295</v>
      </c>
    </row>
    <row r="15" spans="1:10" ht="18.75" customHeight="1" x14ac:dyDescent="0.2">
      <c r="A15" s="20" t="s">
        <v>6</v>
      </c>
      <c r="B15" s="260">
        <f>B16+B17+B18+B19+B20+B21+B22+B23+B24+B25+B26</f>
        <v>0</v>
      </c>
      <c r="C15" s="260">
        <f>C16+C17+C18+C19+C20+C21+C22+C23+C24+C25+C26</f>
        <v>0</v>
      </c>
      <c r="D15" s="260">
        <f>SUM(D16:D26)</f>
        <v>0</v>
      </c>
      <c r="E15" s="260">
        <f t="shared" ref="E15:F15" si="2">E16+E17+E18+E19+E20+E21+E22+E23+E24+E25+E26</f>
        <v>0</v>
      </c>
      <c r="F15" s="260">
        <f t="shared" si="2"/>
        <v>0</v>
      </c>
      <c r="G15" s="260">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292052</v>
      </c>
      <c r="D39" s="94">
        <f t="shared" si="10"/>
        <v>60292052</v>
      </c>
      <c r="E39" s="94">
        <f t="shared" si="10"/>
        <v>35288546</v>
      </c>
      <c r="F39" s="94">
        <f t="shared" si="10"/>
        <v>35288546</v>
      </c>
      <c r="G39" s="94">
        <f t="shared" si="10"/>
        <v>-24711454</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9">
        <v>0</v>
      </c>
      <c r="D43" s="259">
        <f>D44+D45+D46+D47+D48+D49+D50+D51</f>
        <v>0</v>
      </c>
      <c r="E43" s="259">
        <f>E44+E45+E46+E47+E48+E49+E50+E51</f>
        <v>0</v>
      </c>
      <c r="F43" s="259">
        <f t="shared" ref="F43:G43" si="11">F44+F45+F46+F47+F48+F49+F50+F51</f>
        <v>0</v>
      </c>
      <c r="G43" s="259">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9">
        <v>0</v>
      </c>
      <c r="D48" s="258">
        <f>B48+C48</f>
        <v>0</v>
      </c>
      <c r="E48" s="259">
        <v>0</v>
      </c>
      <c r="F48" s="259">
        <v>0</v>
      </c>
      <c r="G48" s="258">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5">
        <v>0</v>
      </c>
      <c r="D55" s="208">
        <f>B55+C55</f>
        <v>0</v>
      </c>
      <c r="E55" s="215">
        <v>0</v>
      </c>
      <c r="F55" s="215">
        <v>0</v>
      </c>
      <c r="G55" s="217">
        <f t="shared" si="13"/>
        <v>0</v>
      </c>
    </row>
    <row r="56" spans="1:9" ht="9.75" customHeight="1" x14ac:dyDescent="0.2">
      <c r="A56" s="92" t="s">
        <v>92</v>
      </c>
      <c r="B56" s="18">
        <v>0</v>
      </c>
      <c r="C56" s="208">
        <v>0</v>
      </c>
      <c r="D56" s="216">
        <f>B56+C56</f>
        <v>0</v>
      </c>
      <c r="E56" s="208">
        <v>0</v>
      </c>
      <c r="F56" s="208">
        <v>0</v>
      </c>
      <c r="G56" s="216">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779791802</v>
      </c>
      <c r="C60" s="18">
        <v>0</v>
      </c>
      <c r="D60" s="99">
        <f>B60+C60</f>
        <v>779791802</v>
      </c>
      <c r="E60" s="18">
        <v>439062981</v>
      </c>
      <c r="F60" s="18">
        <v>439062981</v>
      </c>
      <c r="G60" s="99">
        <f>+F60-B60</f>
        <v>-340728821</v>
      </c>
      <c r="I60" s="4"/>
    </row>
    <row r="61" spans="1:9" x14ac:dyDescent="0.2">
      <c r="A61" s="20" t="s">
        <v>121</v>
      </c>
      <c r="B61" s="99">
        <v>0</v>
      </c>
      <c r="C61" s="99">
        <v>947579</v>
      </c>
      <c r="D61" s="18">
        <f t="shared" ref="D61" si="18">B61+C61</f>
        <v>947579</v>
      </c>
      <c r="E61" s="99">
        <v>948721</v>
      </c>
      <c r="F61" s="100">
        <v>948721</v>
      </c>
      <c r="G61" s="18">
        <f t="shared" ref="G61" si="19">F61-B61</f>
        <v>948721</v>
      </c>
    </row>
    <row r="62" spans="1:9" ht="16.5" x14ac:dyDescent="0.2">
      <c r="A62" s="93" t="s">
        <v>123</v>
      </c>
      <c r="B62" s="101">
        <f t="shared" ref="B62:G62" si="20">B43+B52+B57+B60+B61</f>
        <v>779791802</v>
      </c>
      <c r="C62" s="101">
        <f>C43+C52+C57+C60+C61</f>
        <v>947579</v>
      </c>
      <c r="D62" s="101">
        <f t="shared" si="20"/>
        <v>780739381</v>
      </c>
      <c r="E62" s="101">
        <f>E43+E52+E57+E60+E61</f>
        <v>440011702</v>
      </c>
      <c r="F62" s="101">
        <f t="shared" si="20"/>
        <v>440011702</v>
      </c>
      <c r="G62" s="101">
        <f t="shared" si="20"/>
        <v>-339780100</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839791802</v>
      </c>
      <c r="C65" s="101">
        <f>C39+C62+C63</f>
        <v>1239631</v>
      </c>
      <c r="D65" s="101">
        <f t="shared" ref="D65" si="23">D39+D62+D63</f>
        <v>841031433</v>
      </c>
      <c r="E65" s="101">
        <f>E39+E62+E63</f>
        <v>475300248</v>
      </c>
      <c r="F65" s="101">
        <f>F39+F62+F63</f>
        <v>475300248</v>
      </c>
      <c r="G65" s="101">
        <f>G39+G62+G63</f>
        <v>-364491554</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65"/>
  <sheetViews>
    <sheetView zoomScale="170" zoomScaleNormal="170" workbookViewId="0">
      <selection activeCell="G60" sqref="G60"/>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80" t="s">
        <v>130</v>
      </c>
      <c r="B1" s="381"/>
      <c r="C1" s="381"/>
      <c r="D1" s="381"/>
      <c r="E1" s="381"/>
      <c r="F1" s="381"/>
      <c r="G1" s="382"/>
    </row>
    <row r="2" spans="1:7" ht="9.75" customHeight="1" x14ac:dyDescent="0.2">
      <c r="A2" s="279" t="s">
        <v>148</v>
      </c>
      <c r="B2" s="272"/>
      <c r="C2" s="272"/>
      <c r="D2" s="272"/>
      <c r="E2" s="272"/>
      <c r="F2" s="272"/>
      <c r="G2" s="273"/>
    </row>
    <row r="3" spans="1:7" ht="9" customHeight="1" x14ac:dyDescent="0.2">
      <c r="A3" s="279" t="s">
        <v>149</v>
      </c>
      <c r="B3" s="272"/>
      <c r="C3" s="272"/>
      <c r="D3" s="272"/>
      <c r="E3" s="272"/>
      <c r="F3" s="272"/>
      <c r="G3" s="273"/>
    </row>
    <row r="4" spans="1:7" ht="9" customHeight="1" x14ac:dyDescent="0.2">
      <c r="A4" s="279" t="s">
        <v>449</v>
      </c>
      <c r="B4" s="272"/>
      <c r="C4" s="272"/>
      <c r="D4" s="272"/>
      <c r="E4" s="272"/>
      <c r="F4" s="272"/>
      <c r="G4" s="273"/>
    </row>
    <row r="5" spans="1:7" ht="9" customHeight="1" x14ac:dyDescent="0.2">
      <c r="A5" s="377" t="s">
        <v>166</v>
      </c>
      <c r="B5" s="378"/>
      <c r="C5" s="378"/>
      <c r="D5" s="378"/>
      <c r="E5" s="378"/>
      <c r="F5" s="378"/>
      <c r="G5" s="379"/>
    </row>
    <row r="6" spans="1:7" ht="14.25" customHeight="1" x14ac:dyDescent="0.2">
      <c r="A6" s="169" t="s">
        <v>50</v>
      </c>
      <c r="B6" s="169" t="s">
        <v>355</v>
      </c>
      <c r="C6" s="169" t="s">
        <v>129</v>
      </c>
      <c r="D6" s="169" t="s">
        <v>356</v>
      </c>
      <c r="E6" s="169" t="s">
        <v>106</v>
      </c>
      <c r="F6" s="169" t="s">
        <v>108</v>
      </c>
      <c r="G6" s="169" t="s">
        <v>374</v>
      </c>
    </row>
    <row r="7" spans="1:7" ht="9" customHeight="1" x14ac:dyDescent="0.2">
      <c r="A7" s="105" t="s">
        <v>376</v>
      </c>
      <c r="B7" s="144">
        <f>B8+B16+B26+B36+B46+B56+B60+B69+B73</f>
        <v>60000000</v>
      </c>
      <c r="C7" s="144">
        <f>C8+C16+C26+C36+C46+C56+C60+C69+C73</f>
        <v>0</v>
      </c>
      <c r="D7" s="144">
        <f t="shared" ref="D7:G7" si="0">D8+D16+D26+D36+D46+D56+D60+D69+D73</f>
        <v>60000000</v>
      </c>
      <c r="E7" s="144">
        <f t="shared" si="0"/>
        <v>25246397</v>
      </c>
      <c r="F7" s="144">
        <f>F8+F16+F26+F36+F46+F56+F60+F69+F73</f>
        <v>25244397</v>
      </c>
      <c r="G7" s="144">
        <f t="shared" si="0"/>
        <v>34753603</v>
      </c>
    </row>
    <row r="8" spans="1:7" ht="9.75" customHeight="1" x14ac:dyDescent="0.2">
      <c r="A8" s="194" t="s">
        <v>80</v>
      </c>
      <c r="B8" s="195">
        <f>B9+B10+B11+B12+B13+B14+B15</f>
        <v>27000000</v>
      </c>
      <c r="C8" s="195">
        <f>C9+C10+C11+C12+C13+C14+C15</f>
        <v>-2232090</v>
      </c>
      <c r="D8" s="195">
        <f>D9+D10+D11+D12+D13+D14+D15</f>
        <v>24767910</v>
      </c>
      <c r="E8" s="195">
        <f t="shared" ref="E8" si="1">E9+E10+E11+E12+E13+E14+E15</f>
        <v>15270417</v>
      </c>
      <c r="F8" s="195">
        <f t="shared" ref="F8" si="2">F9+F10+F11+F12+F13+F14+F15</f>
        <v>15270417</v>
      </c>
      <c r="G8" s="195">
        <f>D8-E8</f>
        <v>9497493</v>
      </c>
    </row>
    <row r="9" spans="1:7" ht="10.5" customHeight="1" x14ac:dyDescent="0.2">
      <c r="A9" s="106" t="s">
        <v>124</v>
      </c>
      <c r="B9" s="146">
        <v>17109122</v>
      </c>
      <c r="C9" s="146">
        <v>-781206</v>
      </c>
      <c r="D9" s="146">
        <f>+B9+C9</f>
        <v>16327916</v>
      </c>
      <c r="E9" s="146">
        <v>11607654</v>
      </c>
      <c r="F9" s="146">
        <v>11607654</v>
      </c>
      <c r="G9" s="146">
        <f t="shared" ref="G9:G15" si="3">D9-E9</f>
        <v>4720262</v>
      </c>
    </row>
    <row r="10" spans="1:7" ht="10.5" customHeight="1" x14ac:dyDescent="0.2">
      <c r="A10" s="106" t="s">
        <v>377</v>
      </c>
      <c r="B10" s="146">
        <v>4323978</v>
      </c>
      <c r="C10" s="146">
        <v>-380773</v>
      </c>
      <c r="D10" s="146">
        <f t="shared" ref="D10:D15" si="4">+B10+C10</f>
        <v>3943205</v>
      </c>
      <c r="E10" s="146">
        <v>2295848</v>
      </c>
      <c r="F10" s="146">
        <v>2295848</v>
      </c>
      <c r="G10" s="146">
        <f t="shared" si="3"/>
        <v>1647357</v>
      </c>
    </row>
    <row r="11" spans="1:7" ht="9.75" customHeight="1" x14ac:dyDescent="0.2">
      <c r="A11" s="106" t="s">
        <v>126</v>
      </c>
      <c r="B11" s="146">
        <v>3091895</v>
      </c>
      <c r="C11" s="146">
        <v>-1081211</v>
      </c>
      <c r="D11" s="146">
        <f t="shared" si="4"/>
        <v>2010684</v>
      </c>
      <c r="E11" s="146">
        <v>158255</v>
      </c>
      <c r="F11" s="146">
        <v>158255</v>
      </c>
      <c r="G11" s="146">
        <f>D11-E11</f>
        <v>1852429</v>
      </c>
    </row>
    <row r="12" spans="1:7" ht="10.5" customHeight="1" x14ac:dyDescent="0.2">
      <c r="A12" s="106" t="s">
        <v>81</v>
      </c>
      <c r="B12" s="146">
        <v>0</v>
      </c>
      <c r="C12" s="146">
        <v>0</v>
      </c>
      <c r="D12" s="146">
        <f>+B12+C12</f>
        <v>0</v>
      </c>
      <c r="E12" s="146">
        <v>0</v>
      </c>
      <c r="F12" s="146">
        <v>0</v>
      </c>
      <c r="G12" s="146">
        <f t="shared" si="3"/>
        <v>0</v>
      </c>
    </row>
    <row r="13" spans="1:7" ht="10.5" customHeight="1" x14ac:dyDescent="0.2">
      <c r="A13" s="106" t="s">
        <v>127</v>
      </c>
      <c r="B13" s="146">
        <v>2475005</v>
      </c>
      <c r="C13" s="146">
        <v>11100</v>
      </c>
      <c r="D13" s="146">
        <f t="shared" si="4"/>
        <v>2486105</v>
      </c>
      <c r="E13" s="146">
        <v>1208660</v>
      </c>
      <c r="F13" s="146">
        <v>1208660</v>
      </c>
      <c r="G13" s="146">
        <f t="shared" si="3"/>
        <v>1277445</v>
      </c>
    </row>
    <row r="14" spans="1:7" ht="9" customHeight="1" x14ac:dyDescent="0.2">
      <c r="A14" s="106" t="s">
        <v>378</v>
      </c>
      <c r="B14" s="146">
        <v>0</v>
      </c>
      <c r="C14" s="146">
        <v>0</v>
      </c>
      <c r="D14" s="146">
        <f t="shared" si="4"/>
        <v>0</v>
      </c>
      <c r="E14" s="146">
        <v>0</v>
      </c>
      <c r="F14" s="146">
        <v>0</v>
      </c>
      <c r="G14" s="146">
        <f t="shared" si="3"/>
        <v>0</v>
      </c>
    </row>
    <row r="15" spans="1:7" ht="10.5" customHeight="1" x14ac:dyDescent="0.2">
      <c r="A15" s="106" t="s">
        <v>82</v>
      </c>
      <c r="B15" s="146">
        <v>0</v>
      </c>
      <c r="C15" s="146">
        <v>0</v>
      </c>
      <c r="D15" s="146">
        <f t="shared" si="4"/>
        <v>0</v>
      </c>
      <c r="E15" s="146">
        <v>0</v>
      </c>
      <c r="F15" s="146">
        <v>0</v>
      </c>
      <c r="G15" s="146">
        <f t="shared" si="3"/>
        <v>0</v>
      </c>
    </row>
    <row r="16" spans="1:7" ht="9" customHeight="1" x14ac:dyDescent="0.2">
      <c r="A16" s="196" t="s">
        <v>379</v>
      </c>
      <c r="B16" s="197">
        <f>B17+B18+B19+B20+B21+B22+B23+B24+B25</f>
        <v>4200000</v>
      </c>
      <c r="C16" s="195">
        <f>C17+C18+C19+C20+C21+C22+C23+C24+C25</f>
        <v>698705</v>
      </c>
      <c r="D16" s="195">
        <f>D17+D18+D19+D20+D21+D22+D23+D24+D25</f>
        <v>4898705</v>
      </c>
      <c r="E16" s="195">
        <f t="shared" ref="E16:G16" si="5">E17+E18+E19+E20+E21+E22+E23+E24+E25</f>
        <v>2965014</v>
      </c>
      <c r="F16" s="195">
        <f t="shared" si="5"/>
        <v>2965014</v>
      </c>
      <c r="G16" s="195">
        <f t="shared" si="5"/>
        <v>1933691</v>
      </c>
    </row>
    <row r="17" spans="1:10" ht="16.5" x14ac:dyDescent="0.2">
      <c r="A17" s="107" t="s">
        <v>380</v>
      </c>
      <c r="B17" s="146">
        <v>2577673</v>
      </c>
      <c r="C17" s="146">
        <v>294620</v>
      </c>
      <c r="D17" s="146">
        <f>+B17+C17</f>
        <v>2872293</v>
      </c>
      <c r="E17" s="146">
        <v>1649265</v>
      </c>
      <c r="F17" s="146">
        <v>1649265</v>
      </c>
      <c r="G17" s="146">
        <f>D17-E17</f>
        <v>1223028</v>
      </c>
    </row>
    <row r="18" spans="1:10" ht="8.25" customHeight="1" x14ac:dyDescent="0.2">
      <c r="A18" s="107" t="s">
        <v>381</v>
      </c>
      <c r="B18" s="146">
        <v>326740</v>
      </c>
      <c r="C18" s="264">
        <v>178957</v>
      </c>
      <c r="D18" s="146">
        <f t="shared" ref="D18:D24" si="6">+B18+C18</f>
        <v>505697</v>
      </c>
      <c r="E18" s="146">
        <v>431751</v>
      </c>
      <c r="F18" s="146">
        <v>431751</v>
      </c>
      <c r="G18" s="146">
        <f>D18-E18</f>
        <v>73946</v>
      </c>
    </row>
    <row r="19" spans="1:10" ht="9" customHeight="1" x14ac:dyDescent="0.2">
      <c r="A19" s="107" t="s">
        <v>382</v>
      </c>
      <c r="B19" s="146">
        <v>312730</v>
      </c>
      <c r="C19" s="146">
        <v>-222351</v>
      </c>
      <c r="D19" s="146">
        <f t="shared" si="6"/>
        <v>90379</v>
      </c>
      <c r="E19" s="146">
        <v>783</v>
      </c>
      <c r="F19" s="146">
        <v>783</v>
      </c>
      <c r="G19" s="146">
        <f t="shared" ref="G19:G24" si="7">D19-E19</f>
        <v>89596</v>
      </c>
    </row>
    <row r="20" spans="1:10" ht="10.5" customHeight="1" x14ac:dyDescent="0.2">
      <c r="A20" s="107" t="s">
        <v>383</v>
      </c>
      <c r="B20" s="146">
        <v>286743</v>
      </c>
      <c r="C20" s="146">
        <v>-24022</v>
      </c>
      <c r="D20" s="146">
        <f t="shared" si="6"/>
        <v>262721</v>
      </c>
      <c r="E20" s="146">
        <v>61735</v>
      </c>
      <c r="F20" s="146">
        <v>61735</v>
      </c>
      <c r="G20" s="146">
        <f t="shared" si="7"/>
        <v>200986</v>
      </c>
    </row>
    <row r="21" spans="1:10" ht="9" customHeight="1" x14ac:dyDescent="0.2">
      <c r="A21" s="107" t="s">
        <v>384</v>
      </c>
      <c r="B21" s="146">
        <v>202344</v>
      </c>
      <c r="C21" s="146">
        <v>0</v>
      </c>
      <c r="D21" s="146">
        <f t="shared" si="6"/>
        <v>202344</v>
      </c>
      <c r="E21" s="146">
        <v>11295</v>
      </c>
      <c r="F21" s="146">
        <v>11295</v>
      </c>
      <c r="G21" s="146">
        <f t="shared" si="7"/>
        <v>191049</v>
      </c>
      <c r="I21" s="173"/>
      <c r="J21" s="173"/>
    </row>
    <row r="22" spans="1:10" ht="10.5" customHeight="1" x14ac:dyDescent="0.2">
      <c r="A22" s="107" t="s">
        <v>385</v>
      </c>
      <c r="B22" s="146">
        <v>162413</v>
      </c>
      <c r="C22" s="146">
        <v>616434</v>
      </c>
      <c r="D22" s="146">
        <f t="shared" si="6"/>
        <v>778847</v>
      </c>
      <c r="E22" s="146">
        <v>765021</v>
      </c>
      <c r="F22" s="146">
        <v>765021</v>
      </c>
      <c r="G22" s="146">
        <f t="shared" si="7"/>
        <v>13826</v>
      </c>
    </row>
    <row r="23" spans="1:10" ht="12.75" customHeight="1" x14ac:dyDescent="0.2">
      <c r="A23" s="107" t="s">
        <v>386</v>
      </c>
      <c r="B23" s="146">
        <v>217526</v>
      </c>
      <c r="C23" s="146">
        <v>-153696</v>
      </c>
      <c r="D23" s="146">
        <f t="shared" si="6"/>
        <v>63830</v>
      </c>
      <c r="E23" s="146">
        <v>2621</v>
      </c>
      <c r="F23" s="146">
        <v>2621</v>
      </c>
      <c r="G23" s="146">
        <f>D23-E23</f>
        <v>61209</v>
      </c>
    </row>
    <row r="24" spans="1:10" ht="10.5" customHeight="1" x14ac:dyDescent="0.2">
      <c r="A24" s="107" t="s">
        <v>387</v>
      </c>
      <c r="B24" s="146">
        <v>0</v>
      </c>
      <c r="C24" s="146">
        <v>0</v>
      </c>
      <c r="D24" s="146">
        <f t="shared" si="6"/>
        <v>0</v>
      </c>
      <c r="E24" s="146">
        <v>0</v>
      </c>
      <c r="F24" s="146">
        <v>0</v>
      </c>
      <c r="G24" s="146">
        <f t="shared" si="7"/>
        <v>0</v>
      </c>
    </row>
    <row r="25" spans="1:10" ht="8.25" customHeight="1" x14ac:dyDescent="0.2">
      <c r="A25" s="107" t="s">
        <v>388</v>
      </c>
      <c r="B25" s="146">
        <v>113831</v>
      </c>
      <c r="C25" s="146">
        <v>8763</v>
      </c>
      <c r="D25" s="146">
        <f>+B25+C25</f>
        <v>122594</v>
      </c>
      <c r="E25" s="264">
        <v>42543</v>
      </c>
      <c r="F25" s="264">
        <v>42543</v>
      </c>
      <c r="G25" s="146">
        <f>D25-E25</f>
        <v>80051</v>
      </c>
    </row>
    <row r="26" spans="1:10" ht="9.75" customHeight="1" x14ac:dyDescent="0.2">
      <c r="A26" s="210" t="s">
        <v>389</v>
      </c>
      <c r="B26" s="197">
        <f>B27+B28+B29+B30+B31+B32+B33+B34+B35</f>
        <v>5400000</v>
      </c>
      <c r="C26" s="197">
        <f>C27+C28+C29+C30+C31+C32+C33+C34+C35</f>
        <v>2081679</v>
      </c>
      <c r="D26" s="197">
        <f t="shared" ref="D26:F26" si="8">D27+D28+D29+D30+D31+D32+D33+D34+D35</f>
        <v>7481679</v>
      </c>
      <c r="E26" s="197">
        <f>E27+E28+E29+E30+E31+E32+E33+E34+E35</f>
        <v>5575286</v>
      </c>
      <c r="F26" s="197">
        <f t="shared" si="8"/>
        <v>5575286</v>
      </c>
      <c r="G26" s="197">
        <f>G27+G28+G29+G30+G31+G32+G33+G34+G35</f>
        <v>1906393</v>
      </c>
    </row>
    <row r="27" spans="1:10" ht="8.25" customHeight="1" x14ac:dyDescent="0.2">
      <c r="A27" s="107" t="s">
        <v>390</v>
      </c>
      <c r="B27" s="146">
        <v>89115</v>
      </c>
      <c r="C27" s="146">
        <v>1003898</v>
      </c>
      <c r="D27" s="146">
        <f t="shared" ref="D27:D35" si="9">+B27+C27</f>
        <v>1093013</v>
      </c>
      <c r="E27" s="146">
        <v>1045063</v>
      </c>
      <c r="F27" s="146">
        <v>1045063</v>
      </c>
      <c r="G27" s="146">
        <f>D27-E27</f>
        <v>47950</v>
      </c>
      <c r="I27" s="1"/>
      <c r="J27" s="1"/>
    </row>
    <row r="28" spans="1:10" ht="9.75" customHeight="1" x14ac:dyDescent="0.2">
      <c r="A28" s="107" t="s">
        <v>391</v>
      </c>
      <c r="B28" s="146">
        <v>0</v>
      </c>
      <c r="C28" s="146">
        <v>17836</v>
      </c>
      <c r="D28" s="146">
        <f t="shared" si="9"/>
        <v>17836</v>
      </c>
      <c r="E28" s="146">
        <v>15638</v>
      </c>
      <c r="F28" s="146">
        <v>15638</v>
      </c>
      <c r="G28" s="146">
        <f t="shared" ref="G28:G35" si="10">D28-E28</f>
        <v>2198</v>
      </c>
      <c r="I28" s="1"/>
      <c r="J28" s="1"/>
    </row>
    <row r="29" spans="1:10" ht="8.25" customHeight="1" x14ac:dyDescent="0.2">
      <c r="A29" s="107" t="s">
        <v>392</v>
      </c>
      <c r="B29" s="146">
        <v>1574888</v>
      </c>
      <c r="C29" s="146">
        <v>-263501</v>
      </c>
      <c r="D29" s="146">
        <f t="shared" si="9"/>
        <v>1311387</v>
      </c>
      <c r="E29" s="146">
        <v>557395</v>
      </c>
      <c r="F29" s="146">
        <v>557395</v>
      </c>
      <c r="G29" s="146">
        <f t="shared" si="10"/>
        <v>753992</v>
      </c>
      <c r="I29" s="1"/>
      <c r="J29" s="1"/>
    </row>
    <row r="30" spans="1:10" ht="9.75" customHeight="1" x14ac:dyDescent="0.2">
      <c r="A30" s="107" t="s">
        <v>393</v>
      </c>
      <c r="B30" s="146">
        <v>801856</v>
      </c>
      <c r="C30" s="146">
        <v>518136</v>
      </c>
      <c r="D30" s="146">
        <f t="shared" si="9"/>
        <v>1319992</v>
      </c>
      <c r="E30" s="146">
        <v>1319992</v>
      </c>
      <c r="F30" s="146">
        <v>1319992</v>
      </c>
      <c r="G30" s="146">
        <f t="shared" si="10"/>
        <v>0</v>
      </c>
      <c r="I30" s="1"/>
      <c r="J30" s="1"/>
    </row>
    <row r="31" spans="1:10" ht="13.5" customHeight="1" x14ac:dyDescent="0.2">
      <c r="A31" s="107" t="s">
        <v>394</v>
      </c>
      <c r="B31" s="146">
        <v>1654588</v>
      </c>
      <c r="C31" s="146">
        <v>627341</v>
      </c>
      <c r="D31" s="146">
        <f t="shared" si="9"/>
        <v>2281929</v>
      </c>
      <c r="E31" s="146">
        <v>1488804</v>
      </c>
      <c r="F31" s="146">
        <v>1488804</v>
      </c>
      <c r="G31" s="146">
        <f t="shared" si="10"/>
        <v>793125</v>
      </c>
      <c r="I31" s="1"/>
      <c r="J31" s="1"/>
    </row>
    <row r="32" spans="1:10" ht="8.25" customHeight="1" x14ac:dyDescent="0.2">
      <c r="A32" s="107" t="s">
        <v>395</v>
      </c>
      <c r="B32" s="146">
        <v>486416</v>
      </c>
      <c r="C32" s="146">
        <v>-344226</v>
      </c>
      <c r="D32" s="146">
        <f t="shared" si="9"/>
        <v>142190</v>
      </c>
      <c r="E32" s="146">
        <v>67015</v>
      </c>
      <c r="F32" s="146">
        <v>67015</v>
      </c>
      <c r="G32" s="146">
        <f t="shared" si="10"/>
        <v>75175</v>
      </c>
      <c r="I32" s="1"/>
      <c r="J32" s="1"/>
    </row>
    <row r="33" spans="1:10" ht="7.5" customHeight="1" x14ac:dyDescent="0.2">
      <c r="A33" s="107" t="s">
        <v>396</v>
      </c>
      <c r="B33" s="146">
        <v>541413</v>
      </c>
      <c r="C33" s="146">
        <v>-164570</v>
      </c>
      <c r="D33" s="146">
        <f t="shared" si="9"/>
        <v>376843</v>
      </c>
      <c r="E33" s="264">
        <v>252145</v>
      </c>
      <c r="F33" s="264">
        <v>252145</v>
      </c>
      <c r="G33" s="146">
        <f t="shared" si="10"/>
        <v>124698</v>
      </c>
      <c r="I33" s="1"/>
      <c r="J33" s="1"/>
    </row>
    <row r="34" spans="1:10" ht="10.5" customHeight="1" x14ac:dyDescent="0.2">
      <c r="A34" s="107" t="s">
        <v>397</v>
      </c>
      <c r="B34" s="146">
        <v>251724</v>
      </c>
      <c r="C34" s="146">
        <v>650545</v>
      </c>
      <c r="D34" s="146">
        <f t="shared" si="9"/>
        <v>902269</v>
      </c>
      <c r="E34" s="264">
        <v>793012</v>
      </c>
      <c r="F34" s="264">
        <v>793012</v>
      </c>
      <c r="G34" s="146">
        <f t="shared" si="10"/>
        <v>109257</v>
      </c>
      <c r="I34" s="1"/>
      <c r="J34" s="1"/>
    </row>
    <row r="35" spans="1:10" ht="9" customHeight="1" x14ac:dyDescent="0.2">
      <c r="A35" s="107" t="s">
        <v>398</v>
      </c>
      <c r="B35" s="146">
        <v>0</v>
      </c>
      <c r="C35" s="146">
        <v>36220</v>
      </c>
      <c r="D35" s="146">
        <f t="shared" si="9"/>
        <v>36220</v>
      </c>
      <c r="E35" s="146">
        <v>36222</v>
      </c>
      <c r="F35" s="146">
        <v>36222</v>
      </c>
      <c r="G35" s="146">
        <f t="shared" si="10"/>
        <v>-2</v>
      </c>
      <c r="I35" s="1"/>
      <c r="J35" s="1"/>
    </row>
    <row r="36" spans="1:10" ht="16.5" x14ac:dyDescent="0.2">
      <c r="A36" s="210" t="s">
        <v>399</v>
      </c>
      <c r="B36" s="197">
        <f>B37+B38+B39+B40+B41+B42+B43+B44+B45</f>
        <v>9600000</v>
      </c>
      <c r="C36" s="197">
        <f>C37+C38+C39+C40+C41+C42+C43+C44+C45</f>
        <v>-548294</v>
      </c>
      <c r="D36" s="197">
        <f t="shared" ref="D36:F36" si="11">D37+D38+D39+D40+D41+D42+D43+D44+D45</f>
        <v>9051706</v>
      </c>
      <c r="E36" s="197">
        <f t="shared" si="11"/>
        <v>156322</v>
      </c>
      <c r="F36" s="197">
        <f t="shared" si="11"/>
        <v>156322</v>
      </c>
      <c r="G36" s="197">
        <f>G37+G38+G39+G40+G41+G42+G43+G44+G45</f>
        <v>8895384</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9600000</v>
      </c>
      <c r="C40" s="146">
        <v>-548294</v>
      </c>
      <c r="D40" s="146">
        <f t="shared" si="12"/>
        <v>9051706</v>
      </c>
      <c r="E40" s="146">
        <v>156322</v>
      </c>
      <c r="F40" s="146">
        <v>156322</v>
      </c>
      <c r="G40" s="146">
        <f>D40-E40</f>
        <v>8895384</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0" t="s">
        <v>409</v>
      </c>
      <c r="B46" s="197">
        <f>B47+B48+B49+B50+B51+B52+B53+B54+B55</f>
        <v>4800000</v>
      </c>
      <c r="C46" s="197">
        <f>C47+C48+C49+C50+C51+C52+C53+C54+C55</f>
        <v>0</v>
      </c>
      <c r="D46" s="197">
        <f t="shared" ref="D46:F46" si="14">D47+D48+D49+D50+D51+D52+D53+D54+D55</f>
        <v>4800000</v>
      </c>
      <c r="E46" s="195">
        <f t="shared" si="14"/>
        <v>585542</v>
      </c>
      <c r="F46" s="230">
        <f t="shared" si="14"/>
        <v>585542</v>
      </c>
      <c r="G46" s="197">
        <f>G47+G48+G49+G50+G51+G52+G53+G54+G55</f>
        <v>4214458</v>
      </c>
    </row>
    <row r="47" spans="1:10" ht="10.5" customHeight="1" x14ac:dyDescent="0.2">
      <c r="A47" s="107" t="s">
        <v>410</v>
      </c>
      <c r="B47" s="146">
        <v>3334793</v>
      </c>
      <c r="C47" s="146">
        <v>0</v>
      </c>
      <c r="D47" s="146">
        <f t="shared" ref="D47:D55" si="15">+B47+C47</f>
        <v>3334793</v>
      </c>
      <c r="E47" s="146">
        <v>387535</v>
      </c>
      <c r="F47" s="146">
        <v>387535</v>
      </c>
      <c r="G47" s="146">
        <f>D47-E47</f>
        <v>2947258</v>
      </c>
    </row>
    <row r="48" spans="1:10" ht="10.5" customHeight="1" x14ac:dyDescent="0.2">
      <c r="A48" s="107" t="s">
        <v>411</v>
      </c>
      <c r="B48" s="146">
        <v>856757</v>
      </c>
      <c r="C48" s="146">
        <v>-143640</v>
      </c>
      <c r="D48" s="146">
        <f t="shared" si="15"/>
        <v>713117</v>
      </c>
      <c r="E48" s="146">
        <v>0</v>
      </c>
      <c r="F48" s="146">
        <v>0</v>
      </c>
      <c r="G48" s="146">
        <f t="shared" ref="G48:G55" si="16">D48-E48</f>
        <v>713117</v>
      </c>
    </row>
    <row r="49" spans="1:7" ht="9" customHeight="1" x14ac:dyDescent="0.2">
      <c r="A49" s="107" t="s">
        <v>412</v>
      </c>
      <c r="B49" s="146">
        <v>394943</v>
      </c>
      <c r="C49" s="146">
        <v>103140</v>
      </c>
      <c r="D49" s="146">
        <f t="shared" si="15"/>
        <v>498083</v>
      </c>
      <c r="E49" s="146">
        <v>143640</v>
      </c>
      <c r="F49" s="146">
        <v>143640</v>
      </c>
      <c r="G49" s="146">
        <f t="shared" si="16"/>
        <v>354443</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213507</v>
      </c>
      <c r="C52" s="146">
        <v>40500</v>
      </c>
      <c r="D52" s="146">
        <f>+B52+C52</f>
        <v>254007</v>
      </c>
      <c r="E52" s="146">
        <v>54367</v>
      </c>
      <c r="F52" s="146">
        <v>54367</v>
      </c>
      <c r="G52" s="146">
        <f t="shared" si="16"/>
        <v>199640</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0</v>
      </c>
      <c r="D55" s="146">
        <f t="shared" si="15"/>
        <v>0</v>
      </c>
      <c r="E55" s="146">
        <v>0</v>
      </c>
      <c r="F55" s="146">
        <v>0</v>
      </c>
      <c r="G55" s="146">
        <f t="shared" si="16"/>
        <v>0</v>
      </c>
    </row>
    <row r="56" spans="1:7" ht="10.5" customHeight="1" x14ac:dyDescent="0.2">
      <c r="A56" s="210" t="s">
        <v>419</v>
      </c>
      <c r="B56" s="197">
        <f>B57+B58+B59</f>
        <v>9000000</v>
      </c>
      <c r="C56" s="197">
        <f>C57+C58+C59</f>
        <v>0</v>
      </c>
      <c r="D56" s="197">
        <f t="shared" ref="D56:G56" si="17">D57+D58+D59</f>
        <v>9000000</v>
      </c>
      <c r="E56" s="197">
        <f t="shared" si="17"/>
        <v>693816</v>
      </c>
      <c r="F56" s="230">
        <f t="shared" si="17"/>
        <v>691816</v>
      </c>
      <c r="G56" s="197">
        <f t="shared" si="17"/>
        <v>8306184</v>
      </c>
    </row>
    <row r="57" spans="1:7" ht="9" customHeight="1" x14ac:dyDescent="0.2">
      <c r="A57" s="107" t="s">
        <v>420</v>
      </c>
      <c r="B57" s="146">
        <v>0</v>
      </c>
      <c r="C57" s="146">
        <v>0</v>
      </c>
      <c r="D57" s="146">
        <f t="shared" ref="D57" si="18">+B57+C57</f>
        <v>0</v>
      </c>
      <c r="E57" s="146">
        <v>0</v>
      </c>
      <c r="F57" s="146">
        <v>0</v>
      </c>
      <c r="G57" s="146">
        <f>D57-E57</f>
        <v>0</v>
      </c>
    </row>
    <row r="58" spans="1:7" ht="9" customHeight="1" x14ac:dyDescent="0.2">
      <c r="A58" s="107" t="s">
        <v>421</v>
      </c>
      <c r="B58" s="146">
        <v>9000000</v>
      </c>
      <c r="C58" s="146">
        <v>0</v>
      </c>
      <c r="D58" s="146">
        <f>+B58+C58</f>
        <v>9000000</v>
      </c>
      <c r="E58" s="146">
        <v>693816</v>
      </c>
      <c r="F58" s="146">
        <v>691816</v>
      </c>
      <c r="G58" s="146">
        <f>D58-E58</f>
        <v>8306184</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4" t="s">
        <v>443</v>
      </c>
      <c r="B60" s="195">
        <f>B61+B62+B63+B64+B65+B67+B68</f>
        <v>0</v>
      </c>
      <c r="C60" s="195">
        <f t="shared" ref="C60:G60" si="20">C61+C62+C63+C64+C65</f>
        <v>0</v>
      </c>
      <c r="D60" s="195">
        <f t="shared" si="20"/>
        <v>0</v>
      </c>
      <c r="E60" s="195">
        <f t="shared" si="20"/>
        <v>0</v>
      </c>
      <c r="F60" s="195">
        <f t="shared" si="20"/>
        <v>0</v>
      </c>
      <c r="G60" s="195">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4" t="s">
        <v>431</v>
      </c>
      <c r="B69" s="195">
        <f>B70+B71+B72</f>
        <v>0</v>
      </c>
      <c r="C69" s="195">
        <f t="shared" ref="C69:G69" si="25">C70+C71+C72</f>
        <v>0</v>
      </c>
      <c r="D69" s="195">
        <f t="shared" si="25"/>
        <v>0</v>
      </c>
      <c r="E69" s="195">
        <f t="shared" si="25"/>
        <v>0</v>
      </c>
      <c r="F69" s="195">
        <f t="shared" si="25"/>
        <v>0</v>
      </c>
      <c r="G69" s="195">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4" t="s">
        <v>435</v>
      </c>
      <c r="B73" s="195">
        <f t="shared" ref="B73:G73" si="30">B74+B75+B76+B77+B78+B79+B80</f>
        <v>0</v>
      </c>
      <c r="C73" s="195">
        <f t="shared" si="30"/>
        <v>0</v>
      </c>
      <c r="D73" s="195">
        <f t="shared" si="30"/>
        <v>0</v>
      </c>
      <c r="E73" s="195">
        <f t="shared" si="30"/>
        <v>0</v>
      </c>
      <c r="F73" s="195">
        <f t="shared" si="30"/>
        <v>0</v>
      </c>
      <c r="G73" s="195">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2"/>
      <c r="B81" s="192"/>
      <c r="C81" s="192"/>
      <c r="D81" s="192"/>
      <c r="E81" s="192"/>
      <c r="F81" s="192"/>
      <c r="G81" s="192"/>
    </row>
    <row r="82" spans="1:7" ht="9" customHeight="1" x14ac:dyDescent="0.2">
      <c r="A82" s="237" t="s">
        <v>79</v>
      </c>
      <c r="B82" s="109">
        <f>B83+B91+B101+B111+B121+B131+B135+B144+B148</f>
        <v>779791802</v>
      </c>
      <c r="C82" s="109">
        <f>C83+C91+C101+C111+C121+C131+C135+C144+C148</f>
        <v>0</v>
      </c>
      <c r="D82" s="239">
        <f t="shared" ref="D82:G82" si="35">D83+D91+D101+D111+D121+D131+D135+D144+D148</f>
        <v>779791802</v>
      </c>
      <c r="E82" s="244">
        <f t="shared" si="35"/>
        <v>351638524</v>
      </c>
      <c r="F82" s="109">
        <f>F83+F91+F101+F111+F121+F131+F135+F144+F148</f>
        <v>341256355</v>
      </c>
      <c r="G82" s="109">
        <f t="shared" si="35"/>
        <v>428153278</v>
      </c>
    </row>
    <row r="83" spans="1:7" s="200" customFormat="1" ht="9" customHeight="1" x14ac:dyDescent="0.2">
      <c r="A83" s="133" t="s">
        <v>80</v>
      </c>
      <c r="B83" s="204">
        <f>B84+B85+B86+B87+B88+B89+B90</f>
        <v>595054141</v>
      </c>
      <c r="C83" s="195">
        <f>C84+C85+C86+C87+C88+C89+C90</f>
        <v>-1561220</v>
      </c>
      <c r="D83" s="240">
        <f t="shared" ref="D83:F83" si="36">D84+D85+D86+D87+D88+D89+D90</f>
        <v>593492921</v>
      </c>
      <c r="E83" s="236">
        <f>E84+E85+E86+E87+E88+E89+E90</f>
        <v>326930749</v>
      </c>
      <c r="F83" s="204">
        <f t="shared" si="36"/>
        <v>316548580</v>
      </c>
      <c r="G83" s="204">
        <f>G84+G85+G86+G87+G88+G89+G90</f>
        <v>266562172</v>
      </c>
    </row>
    <row r="84" spans="1:7" ht="9" customHeight="1" x14ac:dyDescent="0.2">
      <c r="A84" s="233" t="s">
        <v>124</v>
      </c>
      <c r="B84" s="146">
        <v>198106167</v>
      </c>
      <c r="C84" s="146">
        <v>-5945142</v>
      </c>
      <c r="D84" s="227">
        <f>+B84+C84</f>
        <v>192161025</v>
      </c>
      <c r="E84" s="146">
        <v>141962247</v>
      </c>
      <c r="F84" s="146">
        <v>141962247</v>
      </c>
      <c r="G84" s="146">
        <f>+D84-E84</f>
        <v>50198778</v>
      </c>
    </row>
    <row r="85" spans="1:7" ht="9" customHeight="1" x14ac:dyDescent="0.2">
      <c r="A85" s="233" t="s">
        <v>125</v>
      </c>
      <c r="B85" s="146">
        <v>55100133</v>
      </c>
      <c r="C85" s="146">
        <v>1061815</v>
      </c>
      <c r="D85" s="227">
        <f t="shared" ref="D85:D89" si="37">+B85+C85</f>
        <v>56161948</v>
      </c>
      <c r="E85" s="146">
        <v>43025487</v>
      </c>
      <c r="F85" s="146">
        <v>43025487</v>
      </c>
      <c r="G85" s="146">
        <f t="shared" ref="G85:G89" si="38">+D85-E85</f>
        <v>13136461</v>
      </c>
    </row>
    <row r="86" spans="1:7" ht="9" customHeight="1" x14ac:dyDescent="0.2">
      <c r="A86" s="233" t="s">
        <v>126</v>
      </c>
      <c r="B86" s="146">
        <v>172455703</v>
      </c>
      <c r="C86" s="146">
        <v>-100394</v>
      </c>
      <c r="D86" s="227">
        <f t="shared" si="37"/>
        <v>172355309</v>
      </c>
      <c r="E86" s="146">
        <v>73377526</v>
      </c>
      <c r="F86" s="146">
        <v>73377525</v>
      </c>
      <c r="G86" s="146">
        <f t="shared" si="38"/>
        <v>98977783</v>
      </c>
    </row>
    <row r="87" spans="1:7" ht="9" customHeight="1" x14ac:dyDescent="0.2">
      <c r="A87" s="233" t="s">
        <v>81</v>
      </c>
      <c r="B87" s="146">
        <v>125944993</v>
      </c>
      <c r="C87" s="146">
        <v>2213363</v>
      </c>
      <c r="D87" s="227">
        <f t="shared" si="37"/>
        <v>128158356</v>
      </c>
      <c r="E87" s="146">
        <v>39090993</v>
      </c>
      <c r="F87" s="146">
        <v>28708825</v>
      </c>
      <c r="G87" s="146">
        <f t="shared" si="38"/>
        <v>89067363</v>
      </c>
    </row>
    <row r="88" spans="1:7" ht="9" customHeight="1" x14ac:dyDescent="0.2">
      <c r="A88" s="233" t="s">
        <v>127</v>
      </c>
      <c r="B88" s="146">
        <v>43447145</v>
      </c>
      <c r="C88" s="146">
        <v>1209138</v>
      </c>
      <c r="D88" s="227">
        <f t="shared" si="37"/>
        <v>44656283</v>
      </c>
      <c r="E88" s="146">
        <v>29474496</v>
      </c>
      <c r="F88" s="146">
        <v>29474496</v>
      </c>
      <c r="G88" s="146">
        <f t="shared" si="38"/>
        <v>15181787</v>
      </c>
    </row>
    <row r="89" spans="1:7" ht="9" customHeight="1" x14ac:dyDescent="0.2">
      <c r="A89" s="233" t="s">
        <v>128</v>
      </c>
      <c r="B89" s="146">
        <v>0</v>
      </c>
      <c r="C89" s="146">
        <v>0</v>
      </c>
      <c r="D89" s="227">
        <f t="shared" si="37"/>
        <v>0</v>
      </c>
      <c r="E89" s="146">
        <v>0</v>
      </c>
      <c r="F89" s="146">
        <v>0</v>
      </c>
      <c r="G89" s="146">
        <f t="shared" si="38"/>
        <v>0</v>
      </c>
    </row>
    <row r="90" spans="1:7" ht="9" customHeight="1" x14ac:dyDescent="0.2">
      <c r="A90" s="233" t="s">
        <v>82</v>
      </c>
      <c r="B90" s="242">
        <v>0</v>
      </c>
      <c r="C90" s="146">
        <v>0</v>
      </c>
      <c r="D90" s="234">
        <f t="shared" ref="D90" si="39">+B90+C90</f>
        <v>0</v>
      </c>
      <c r="E90" s="146">
        <v>0</v>
      </c>
      <c r="F90" s="146">
        <v>0</v>
      </c>
      <c r="G90" s="146">
        <f t="shared" ref="G90" si="40">+D90-E90</f>
        <v>0</v>
      </c>
    </row>
    <row r="91" spans="1:7" s="200" customFormat="1" ht="14.25" customHeight="1" x14ac:dyDescent="0.2">
      <c r="A91" s="231" t="s">
        <v>379</v>
      </c>
      <c r="B91" s="229">
        <f>B92+B93+B94+B95+B96+B97+B98+B99+B100</f>
        <v>77979180</v>
      </c>
      <c r="C91" s="229">
        <f>C92+C93+C94+C95+C96+C97+C98+C99+C100</f>
        <v>403708</v>
      </c>
      <c r="D91" s="235">
        <f t="shared" ref="D91:G91" si="41">D92+D93+D94+D95+D96+D97+D98+D99+D100</f>
        <v>78382888</v>
      </c>
      <c r="E91" s="245">
        <f t="shared" si="41"/>
        <v>4842291</v>
      </c>
      <c r="F91" s="230">
        <f t="shared" si="41"/>
        <v>4842291</v>
      </c>
      <c r="G91" s="209">
        <f t="shared" si="41"/>
        <v>73540597</v>
      </c>
    </row>
    <row r="92" spans="1:7" ht="16.5" x14ac:dyDescent="0.15">
      <c r="A92" s="232" t="s">
        <v>380</v>
      </c>
      <c r="B92" s="146">
        <v>28603028</v>
      </c>
      <c r="C92" s="146">
        <v>68604</v>
      </c>
      <c r="D92" s="226">
        <f>+B92+C92</f>
        <v>28671632</v>
      </c>
      <c r="E92" s="146">
        <v>2305723</v>
      </c>
      <c r="F92" s="146">
        <v>2305723</v>
      </c>
      <c r="G92" s="146">
        <f t="shared" ref="G92:G93" si="42">+D92-E92</f>
        <v>26365909</v>
      </c>
    </row>
    <row r="93" spans="1:7" ht="9.75" customHeight="1" x14ac:dyDescent="0.2">
      <c r="A93" s="233" t="s">
        <v>381</v>
      </c>
      <c r="B93" s="146">
        <v>4047270</v>
      </c>
      <c r="C93" s="146">
        <v>373</v>
      </c>
      <c r="D93" s="228">
        <f t="shared" ref="D93" si="43">+B93+C93</f>
        <v>4047643</v>
      </c>
      <c r="E93" s="146">
        <v>242746</v>
      </c>
      <c r="F93" s="146">
        <v>242746</v>
      </c>
      <c r="G93" s="146">
        <f t="shared" si="42"/>
        <v>3804897</v>
      </c>
    </row>
    <row r="94" spans="1:7" ht="9.75" customHeight="1" x14ac:dyDescent="0.2">
      <c r="A94" s="233" t="s">
        <v>382</v>
      </c>
      <c r="B94" s="146">
        <v>7924234</v>
      </c>
      <c r="C94" s="146">
        <v>36239</v>
      </c>
      <c r="D94" s="228">
        <f t="shared" ref="D94:D100" si="44">+B94+C94</f>
        <v>7960473</v>
      </c>
      <c r="E94" s="146">
        <v>36590</v>
      </c>
      <c r="F94" s="146">
        <v>36590</v>
      </c>
      <c r="G94" s="146">
        <f>+D94-E94</f>
        <v>7923883</v>
      </c>
    </row>
    <row r="95" spans="1:7" ht="9.75" customHeight="1" x14ac:dyDescent="0.2">
      <c r="A95" s="233" t="s">
        <v>383</v>
      </c>
      <c r="B95" s="146">
        <v>3703551</v>
      </c>
      <c r="C95" s="146">
        <v>2389</v>
      </c>
      <c r="D95" s="228">
        <f t="shared" si="44"/>
        <v>3705940</v>
      </c>
      <c r="E95" s="146">
        <v>264916</v>
      </c>
      <c r="F95" s="146">
        <v>264916</v>
      </c>
      <c r="G95" s="146">
        <f t="shared" ref="G95:G100" si="45">+D95-E95</f>
        <v>3441024</v>
      </c>
    </row>
    <row r="96" spans="1:7" ht="10.5" customHeight="1" x14ac:dyDescent="0.2">
      <c r="A96" s="233" t="s">
        <v>384</v>
      </c>
      <c r="B96" s="146">
        <v>16721587</v>
      </c>
      <c r="C96" s="146">
        <v>267537</v>
      </c>
      <c r="D96" s="228">
        <f t="shared" si="44"/>
        <v>16989124</v>
      </c>
      <c r="E96" s="146">
        <v>1372847</v>
      </c>
      <c r="F96" s="146">
        <v>1372847</v>
      </c>
      <c r="G96" s="146">
        <f t="shared" si="45"/>
        <v>15616277</v>
      </c>
    </row>
    <row r="97" spans="1:7" ht="9.75" customHeight="1" x14ac:dyDescent="0.2">
      <c r="A97" s="233" t="s">
        <v>385</v>
      </c>
      <c r="B97" s="146">
        <v>3222400</v>
      </c>
      <c r="C97" s="146">
        <v>10000</v>
      </c>
      <c r="D97" s="228">
        <f t="shared" si="44"/>
        <v>3232400</v>
      </c>
      <c r="E97" s="146">
        <v>23473</v>
      </c>
      <c r="F97" s="146">
        <v>23473</v>
      </c>
      <c r="G97" s="146">
        <f t="shared" si="45"/>
        <v>3208927</v>
      </c>
    </row>
    <row r="98" spans="1:7" ht="16.5" x14ac:dyDescent="0.2">
      <c r="A98" s="233" t="s">
        <v>386</v>
      </c>
      <c r="B98" s="146">
        <v>6671951</v>
      </c>
      <c r="C98" s="146">
        <v>16898</v>
      </c>
      <c r="D98" s="228">
        <f t="shared" si="44"/>
        <v>6688849</v>
      </c>
      <c r="E98" s="146">
        <v>362995</v>
      </c>
      <c r="F98" s="146">
        <v>362995</v>
      </c>
      <c r="G98" s="146">
        <f t="shared" si="45"/>
        <v>6325854</v>
      </c>
    </row>
    <row r="99" spans="1:7" ht="8.25" customHeight="1" x14ac:dyDescent="0.2">
      <c r="A99" s="233" t="s">
        <v>387</v>
      </c>
      <c r="B99" s="146">
        <v>0</v>
      </c>
      <c r="C99" s="146">
        <v>0</v>
      </c>
      <c r="D99" s="226">
        <f t="shared" si="44"/>
        <v>0</v>
      </c>
      <c r="E99" s="146">
        <v>0</v>
      </c>
      <c r="F99" s="146">
        <v>0</v>
      </c>
      <c r="G99" s="146">
        <f t="shared" si="45"/>
        <v>0</v>
      </c>
    </row>
    <row r="100" spans="1:7" ht="9.75" customHeight="1" x14ac:dyDescent="0.2">
      <c r="A100" s="233" t="s">
        <v>388</v>
      </c>
      <c r="B100" s="146">
        <v>7085159</v>
      </c>
      <c r="C100" s="146">
        <v>1668</v>
      </c>
      <c r="D100" s="228">
        <f t="shared" si="44"/>
        <v>7086827</v>
      </c>
      <c r="E100" s="146">
        <v>233001</v>
      </c>
      <c r="F100" s="146">
        <v>233001</v>
      </c>
      <c r="G100" s="241">
        <f t="shared" si="45"/>
        <v>6853826</v>
      </c>
    </row>
    <row r="101" spans="1:7" s="200" customFormat="1" ht="9.75" customHeight="1" x14ac:dyDescent="0.2">
      <c r="A101" s="231" t="s">
        <v>389</v>
      </c>
      <c r="B101" s="230">
        <f>B102+B103+B104+B105+B106+B107+B108+B109+B110</f>
        <v>106758481</v>
      </c>
      <c r="C101" s="230">
        <f>C102+C103+C104+C105+C106+C107+C108+C109+C110</f>
        <v>1029512</v>
      </c>
      <c r="D101" s="243">
        <f t="shared" ref="D101:G101" si="46">D102+D103+D104+D105+D106+D107+D108+D109+D110</f>
        <v>107787993</v>
      </c>
      <c r="E101" s="247">
        <f>E102+E103+E104+E105+E106+E107+E108+E109+E110</f>
        <v>19374325</v>
      </c>
      <c r="F101" s="230">
        <f t="shared" si="46"/>
        <v>19374325</v>
      </c>
      <c r="G101" s="243">
        <f t="shared" si="46"/>
        <v>88413668</v>
      </c>
    </row>
    <row r="102" spans="1:7" ht="9" customHeight="1" x14ac:dyDescent="0.2">
      <c r="A102" s="233" t="s">
        <v>390</v>
      </c>
      <c r="B102" s="146">
        <v>28648176</v>
      </c>
      <c r="C102" s="146">
        <v>7760</v>
      </c>
      <c r="D102" s="241">
        <f t="shared" ref="D102" si="47">+B102+C102</f>
        <v>28655936</v>
      </c>
      <c r="E102" s="146">
        <v>4273691</v>
      </c>
      <c r="F102" s="146">
        <v>4273691</v>
      </c>
      <c r="G102" s="241">
        <f t="shared" ref="G102" si="48">+D102-E102</f>
        <v>24382245</v>
      </c>
    </row>
    <row r="103" spans="1:7" ht="9" customHeight="1" x14ac:dyDescent="0.2">
      <c r="A103" s="233" t="s">
        <v>391</v>
      </c>
      <c r="B103" s="146">
        <v>5184482</v>
      </c>
      <c r="C103" s="146">
        <v>-22811</v>
      </c>
      <c r="D103" s="241">
        <f t="shared" ref="D103:D110" si="49">+B103+C103</f>
        <v>5161671</v>
      </c>
      <c r="E103" s="146">
        <v>22194</v>
      </c>
      <c r="F103" s="146">
        <v>22194</v>
      </c>
      <c r="G103" s="241">
        <f t="shared" ref="G103:G110" si="50">+D103-E103</f>
        <v>5139477</v>
      </c>
    </row>
    <row r="104" spans="1:7" ht="9.75" customHeight="1" x14ac:dyDescent="0.2">
      <c r="A104" s="233" t="s">
        <v>392</v>
      </c>
      <c r="B104" s="146">
        <v>15075816</v>
      </c>
      <c r="C104" s="146">
        <v>897321</v>
      </c>
      <c r="D104" s="241">
        <f t="shared" si="49"/>
        <v>15973137</v>
      </c>
      <c r="E104" s="146">
        <v>2060196</v>
      </c>
      <c r="F104" s="146">
        <v>2060196</v>
      </c>
      <c r="G104" s="241">
        <f t="shared" si="50"/>
        <v>13912941</v>
      </c>
    </row>
    <row r="105" spans="1:7" ht="11.25" customHeight="1" x14ac:dyDescent="0.2">
      <c r="A105" s="233" t="s">
        <v>393</v>
      </c>
      <c r="B105" s="146">
        <v>2816548</v>
      </c>
      <c r="C105" s="146">
        <v>0</v>
      </c>
      <c r="D105" s="241">
        <f t="shared" si="49"/>
        <v>2816548</v>
      </c>
      <c r="E105" s="146">
        <v>919981</v>
      </c>
      <c r="F105" s="146">
        <v>919981</v>
      </c>
      <c r="G105" s="241">
        <f t="shared" si="50"/>
        <v>1896567</v>
      </c>
    </row>
    <row r="106" spans="1:7" ht="15.75" customHeight="1" x14ac:dyDescent="0.2">
      <c r="A106" s="233" t="s">
        <v>394</v>
      </c>
      <c r="B106" s="146">
        <v>25096654</v>
      </c>
      <c r="C106" s="146">
        <v>2227</v>
      </c>
      <c r="D106" s="241">
        <f t="shared" si="49"/>
        <v>25098881</v>
      </c>
      <c r="E106" s="146">
        <v>9257020</v>
      </c>
      <c r="F106" s="146">
        <v>9257020</v>
      </c>
      <c r="G106" s="241">
        <f t="shared" si="50"/>
        <v>15841861</v>
      </c>
    </row>
    <row r="107" spans="1:7" ht="10.5" customHeight="1" x14ac:dyDescent="0.2">
      <c r="A107" s="233" t="s">
        <v>395</v>
      </c>
      <c r="B107" s="146">
        <v>4445706</v>
      </c>
      <c r="C107" s="146">
        <v>-1485</v>
      </c>
      <c r="D107" s="241">
        <f t="shared" si="49"/>
        <v>4444221</v>
      </c>
      <c r="E107" s="146">
        <v>1910724</v>
      </c>
      <c r="F107" s="146">
        <v>1910724</v>
      </c>
      <c r="G107" s="241">
        <f t="shared" si="50"/>
        <v>2533497</v>
      </c>
    </row>
    <row r="108" spans="1:7" ht="10.5" customHeight="1" x14ac:dyDescent="0.2">
      <c r="A108" s="233" t="s">
        <v>396</v>
      </c>
      <c r="B108" s="146">
        <v>13570879</v>
      </c>
      <c r="C108" s="146">
        <v>0</v>
      </c>
      <c r="D108" s="241">
        <f t="shared" si="49"/>
        <v>13570879</v>
      </c>
      <c r="E108" s="146">
        <v>245668</v>
      </c>
      <c r="F108" s="146">
        <v>245668</v>
      </c>
      <c r="G108" s="241">
        <f t="shared" si="50"/>
        <v>13325211</v>
      </c>
    </row>
    <row r="109" spans="1:7" ht="8.25" customHeight="1" x14ac:dyDescent="0.2">
      <c r="A109" s="233" t="s">
        <v>397</v>
      </c>
      <c r="B109" s="146">
        <v>11372121</v>
      </c>
      <c r="C109" s="146">
        <v>146500</v>
      </c>
      <c r="D109" s="228">
        <f t="shared" si="49"/>
        <v>11518621</v>
      </c>
      <c r="E109" s="146">
        <v>684210</v>
      </c>
      <c r="F109" s="146">
        <v>684210</v>
      </c>
      <c r="G109" s="228">
        <f t="shared" si="50"/>
        <v>10834411</v>
      </c>
    </row>
    <row r="110" spans="1:7" ht="10.5" customHeight="1" x14ac:dyDescent="0.2">
      <c r="A110" s="233" t="s">
        <v>398</v>
      </c>
      <c r="B110" s="146">
        <v>548099</v>
      </c>
      <c r="C110" s="146">
        <v>0</v>
      </c>
      <c r="D110" s="228">
        <f t="shared" si="49"/>
        <v>548099</v>
      </c>
      <c r="E110" s="146">
        <v>641</v>
      </c>
      <c r="F110" s="146">
        <v>641</v>
      </c>
      <c r="G110" s="228">
        <f t="shared" si="50"/>
        <v>547458</v>
      </c>
    </row>
    <row r="111" spans="1:7" s="200" customFormat="1" ht="16.5" x14ac:dyDescent="0.2">
      <c r="A111" s="231" t="s">
        <v>399</v>
      </c>
      <c r="B111" s="197">
        <f>B112+B113+B114+B115+B116+B117+B118+B119+B120</f>
        <v>0</v>
      </c>
      <c r="C111" s="230">
        <f>C112+C113+C114+C115+C116+C117+C118+C119+C120</f>
        <v>128000</v>
      </c>
      <c r="D111" s="243">
        <f>D112+D113+D114+D115+D116+D117+D118+D119+D120</f>
        <v>128000</v>
      </c>
      <c r="E111" s="247">
        <f t="shared" ref="E111:G111" si="51">E112+E113+E114+E115+E116+E117+E118+E119+E120</f>
        <v>316491</v>
      </c>
      <c r="F111" s="230">
        <f t="shared" si="51"/>
        <v>316491</v>
      </c>
      <c r="G111" s="243">
        <f t="shared" si="51"/>
        <v>-188491</v>
      </c>
    </row>
    <row r="112" spans="1:7" ht="9.75" customHeight="1" x14ac:dyDescent="0.2">
      <c r="A112" s="233" t="s">
        <v>400</v>
      </c>
      <c r="B112" s="146">
        <v>0</v>
      </c>
      <c r="C112" s="228">
        <v>0</v>
      </c>
      <c r="D112" s="228">
        <f t="shared" ref="D112" si="52">+B112+C112</f>
        <v>0</v>
      </c>
      <c r="E112" s="246">
        <v>0</v>
      </c>
      <c r="F112" s="228">
        <v>0</v>
      </c>
      <c r="G112" s="228">
        <f t="shared" ref="G112" si="53">+D112-E112</f>
        <v>0</v>
      </c>
    </row>
    <row r="113" spans="1:7" ht="9.75" customHeight="1" x14ac:dyDescent="0.2">
      <c r="A113" s="233" t="s">
        <v>401</v>
      </c>
      <c r="B113" s="146">
        <v>0</v>
      </c>
      <c r="C113" s="228">
        <v>0</v>
      </c>
      <c r="D113" s="228">
        <f t="shared" ref="D113:D120" si="54">+B113+C113</f>
        <v>0</v>
      </c>
      <c r="E113" s="246">
        <v>0</v>
      </c>
      <c r="F113" s="228">
        <v>0</v>
      </c>
      <c r="G113" s="228">
        <f t="shared" ref="G113:G120" si="55">+D113-E113</f>
        <v>0</v>
      </c>
    </row>
    <row r="114" spans="1:7" ht="9.75" customHeight="1" x14ac:dyDescent="0.2">
      <c r="A114" s="233" t="s">
        <v>402</v>
      </c>
      <c r="B114" s="146">
        <v>0</v>
      </c>
      <c r="C114" s="228">
        <v>0</v>
      </c>
      <c r="D114" s="228">
        <f>+B114+C114</f>
        <v>0</v>
      </c>
      <c r="E114" s="246">
        <v>0</v>
      </c>
      <c r="F114" s="228">
        <v>0</v>
      </c>
      <c r="G114" s="228">
        <f>+D114-E114</f>
        <v>0</v>
      </c>
    </row>
    <row r="115" spans="1:7" ht="9.75" customHeight="1" x14ac:dyDescent="0.2">
      <c r="A115" s="233" t="s">
        <v>403</v>
      </c>
      <c r="B115" s="146">
        <v>0</v>
      </c>
      <c r="C115" s="146">
        <v>128000</v>
      </c>
      <c r="D115" s="228">
        <f>+B115+C115</f>
        <v>128000</v>
      </c>
      <c r="E115" s="146">
        <v>316491</v>
      </c>
      <c r="F115" s="146">
        <v>316491</v>
      </c>
      <c r="G115" s="228">
        <f>+D115-E115</f>
        <v>-188491</v>
      </c>
    </row>
    <row r="116" spans="1:7" ht="9.75" customHeight="1" x14ac:dyDescent="0.2">
      <c r="A116" s="233" t="s">
        <v>404</v>
      </c>
      <c r="B116" s="146">
        <v>0</v>
      </c>
      <c r="C116" s="228">
        <v>0</v>
      </c>
      <c r="D116" s="228">
        <f t="shared" si="54"/>
        <v>0</v>
      </c>
      <c r="E116" s="246">
        <v>0</v>
      </c>
      <c r="F116" s="228">
        <v>0</v>
      </c>
      <c r="G116" s="228">
        <f t="shared" si="55"/>
        <v>0</v>
      </c>
    </row>
    <row r="117" spans="1:7" ht="9.75" customHeight="1" x14ac:dyDescent="0.2">
      <c r="A117" s="233" t="s">
        <v>405</v>
      </c>
      <c r="B117" s="146">
        <v>0</v>
      </c>
      <c r="C117" s="228">
        <v>0</v>
      </c>
      <c r="D117" s="228">
        <f t="shared" si="54"/>
        <v>0</v>
      </c>
      <c r="E117" s="246">
        <v>0</v>
      </c>
      <c r="F117" s="228">
        <v>0</v>
      </c>
      <c r="G117" s="228">
        <f t="shared" si="55"/>
        <v>0</v>
      </c>
    </row>
    <row r="118" spans="1:7" ht="9.75" customHeight="1" x14ac:dyDescent="0.2">
      <c r="A118" s="233" t="s">
        <v>406</v>
      </c>
      <c r="B118" s="146">
        <v>0</v>
      </c>
      <c r="C118" s="228">
        <v>0</v>
      </c>
      <c r="D118" s="228">
        <f t="shared" si="54"/>
        <v>0</v>
      </c>
      <c r="E118" s="246">
        <v>0</v>
      </c>
      <c r="F118" s="228">
        <v>0</v>
      </c>
      <c r="G118" s="228">
        <f t="shared" si="55"/>
        <v>0</v>
      </c>
    </row>
    <row r="119" spans="1:7" ht="9.75" customHeight="1" x14ac:dyDescent="0.2">
      <c r="A119" s="233" t="s">
        <v>407</v>
      </c>
      <c r="B119" s="146">
        <v>0</v>
      </c>
      <c r="C119" s="228">
        <v>0</v>
      </c>
      <c r="D119" s="228">
        <f t="shared" si="54"/>
        <v>0</v>
      </c>
      <c r="E119" s="246">
        <v>0</v>
      </c>
      <c r="F119" s="228">
        <v>0</v>
      </c>
      <c r="G119" s="228">
        <f t="shared" si="55"/>
        <v>0</v>
      </c>
    </row>
    <row r="120" spans="1:7" ht="9.75" customHeight="1" x14ac:dyDescent="0.2">
      <c r="A120" s="233" t="s">
        <v>408</v>
      </c>
      <c r="B120" s="146">
        <v>0</v>
      </c>
      <c r="C120" s="228">
        <v>0</v>
      </c>
      <c r="D120" s="228">
        <f t="shared" si="54"/>
        <v>0</v>
      </c>
      <c r="E120" s="246">
        <v>0</v>
      </c>
      <c r="F120" s="228">
        <v>0</v>
      </c>
      <c r="G120" s="228">
        <f t="shared" si="55"/>
        <v>0</v>
      </c>
    </row>
    <row r="121" spans="1:7" s="200" customFormat="1" ht="15" customHeight="1" x14ac:dyDescent="0.2">
      <c r="A121" s="231" t="s">
        <v>409</v>
      </c>
      <c r="B121" s="197">
        <f>B122+B123+B124+B125+B126+B127+B128+B129+B130</f>
        <v>0</v>
      </c>
      <c r="C121" s="230">
        <f>C122+C123+C124+C125+C126+C127+C128+C129+C130</f>
        <v>0</v>
      </c>
      <c r="D121" s="243">
        <f t="shared" ref="D121:G121" si="56">D122+D123+D124+D125+D126+D127+D128+D129+D130</f>
        <v>0</v>
      </c>
      <c r="E121" s="247">
        <f t="shared" si="56"/>
        <v>174668</v>
      </c>
      <c r="F121" s="230">
        <f t="shared" si="56"/>
        <v>174668</v>
      </c>
      <c r="G121" s="243">
        <f t="shared" si="56"/>
        <v>-174668</v>
      </c>
    </row>
    <row r="122" spans="1:7" ht="9" customHeight="1" x14ac:dyDescent="0.2">
      <c r="A122" s="233" t="s">
        <v>410</v>
      </c>
      <c r="B122" s="146">
        <v>0</v>
      </c>
      <c r="C122" s="146">
        <v>0</v>
      </c>
      <c r="D122" s="228">
        <f t="shared" ref="D122" si="57">+B122+C122</f>
        <v>0</v>
      </c>
      <c r="E122" s="146">
        <v>33198</v>
      </c>
      <c r="F122" s="146">
        <v>33198</v>
      </c>
      <c r="G122" s="228">
        <f t="shared" ref="G122" si="58">+D122-E122</f>
        <v>-33198</v>
      </c>
    </row>
    <row r="123" spans="1:7" ht="9" customHeight="1" x14ac:dyDescent="0.2">
      <c r="A123" s="233" t="s">
        <v>411</v>
      </c>
      <c r="B123" s="146">
        <v>0</v>
      </c>
      <c r="C123" s="146">
        <v>0</v>
      </c>
      <c r="D123" s="228">
        <f t="shared" ref="D123:D130" si="59">+B123+C123</f>
        <v>0</v>
      </c>
      <c r="E123" s="146">
        <v>0</v>
      </c>
      <c r="F123" s="146">
        <v>0</v>
      </c>
      <c r="G123" s="228">
        <f t="shared" ref="G123:G130" si="60">+D123-E123</f>
        <v>0</v>
      </c>
    </row>
    <row r="124" spans="1:7" ht="9" customHeight="1" x14ac:dyDescent="0.2">
      <c r="A124" s="233" t="s">
        <v>412</v>
      </c>
      <c r="B124" s="242">
        <v>0</v>
      </c>
      <c r="C124" s="146">
        <v>0</v>
      </c>
      <c r="D124" s="228">
        <f t="shared" si="59"/>
        <v>0</v>
      </c>
      <c r="E124" s="146">
        <v>141470</v>
      </c>
      <c r="F124" s="146">
        <v>141470</v>
      </c>
      <c r="G124" s="228">
        <f t="shared" si="60"/>
        <v>-141470</v>
      </c>
    </row>
    <row r="125" spans="1:7" ht="9" customHeight="1" x14ac:dyDescent="0.2">
      <c r="A125" s="233" t="s">
        <v>413</v>
      </c>
      <c r="B125" s="146">
        <v>0</v>
      </c>
      <c r="C125" s="146">
        <v>0</v>
      </c>
      <c r="D125" s="228">
        <f t="shared" si="59"/>
        <v>0</v>
      </c>
      <c r="E125" s="146">
        <v>0</v>
      </c>
      <c r="F125" s="146">
        <v>0</v>
      </c>
      <c r="G125" s="228">
        <f t="shared" si="60"/>
        <v>0</v>
      </c>
    </row>
    <row r="126" spans="1:7" ht="9" customHeight="1" x14ac:dyDescent="0.2">
      <c r="A126" s="233" t="s">
        <v>414</v>
      </c>
      <c r="B126" s="146">
        <v>0</v>
      </c>
      <c r="C126" s="146">
        <v>0</v>
      </c>
      <c r="D126" s="228">
        <f t="shared" si="59"/>
        <v>0</v>
      </c>
      <c r="E126" s="146">
        <v>0</v>
      </c>
      <c r="F126" s="146">
        <v>0</v>
      </c>
      <c r="G126" s="228">
        <f t="shared" si="60"/>
        <v>0</v>
      </c>
    </row>
    <row r="127" spans="1:7" ht="9" customHeight="1" x14ac:dyDescent="0.2">
      <c r="A127" s="233" t="s">
        <v>415</v>
      </c>
      <c r="B127" s="146">
        <v>0</v>
      </c>
      <c r="C127" s="146">
        <v>0</v>
      </c>
      <c r="D127" s="228">
        <f t="shared" si="59"/>
        <v>0</v>
      </c>
      <c r="E127" s="146">
        <v>0</v>
      </c>
      <c r="F127" s="146">
        <v>0</v>
      </c>
      <c r="G127" s="228">
        <f t="shared" si="60"/>
        <v>0</v>
      </c>
    </row>
    <row r="128" spans="1:7" ht="9" customHeight="1" x14ac:dyDescent="0.2">
      <c r="A128" s="233" t="s">
        <v>416</v>
      </c>
      <c r="B128" s="146">
        <v>0</v>
      </c>
      <c r="C128" s="146">
        <v>0</v>
      </c>
      <c r="D128" s="228">
        <f t="shared" si="59"/>
        <v>0</v>
      </c>
      <c r="E128" s="146">
        <v>0</v>
      </c>
      <c r="F128" s="146">
        <v>0</v>
      </c>
      <c r="G128" s="228">
        <f t="shared" si="60"/>
        <v>0</v>
      </c>
    </row>
    <row r="129" spans="1:7" ht="9" customHeight="1" x14ac:dyDescent="0.2">
      <c r="A129" s="233" t="s">
        <v>417</v>
      </c>
      <c r="B129" s="146">
        <v>0</v>
      </c>
      <c r="C129" s="146">
        <v>0</v>
      </c>
      <c r="D129" s="228">
        <f t="shared" si="59"/>
        <v>0</v>
      </c>
      <c r="E129" s="146">
        <v>0</v>
      </c>
      <c r="F129" s="146">
        <v>0</v>
      </c>
      <c r="G129" s="228">
        <f t="shared" si="60"/>
        <v>0</v>
      </c>
    </row>
    <row r="130" spans="1:7" ht="9" customHeight="1" x14ac:dyDescent="0.2">
      <c r="A130" s="233" t="s">
        <v>418</v>
      </c>
      <c r="B130" s="146">
        <v>0</v>
      </c>
      <c r="C130" s="146">
        <v>0</v>
      </c>
      <c r="D130" s="228">
        <f t="shared" si="59"/>
        <v>0</v>
      </c>
      <c r="E130" s="146">
        <v>0</v>
      </c>
      <c r="F130" s="146">
        <v>0</v>
      </c>
      <c r="G130" s="228">
        <f t="shared" si="60"/>
        <v>0</v>
      </c>
    </row>
    <row r="131" spans="1:7" s="200" customFormat="1" ht="8.25" customHeight="1" x14ac:dyDescent="0.2">
      <c r="A131" s="231" t="s">
        <v>419</v>
      </c>
      <c r="B131" s="197">
        <f>B132+B133+B134</f>
        <v>0</v>
      </c>
      <c r="C131" s="230">
        <f>C132+C133+C134</f>
        <v>0</v>
      </c>
      <c r="D131" s="243">
        <f t="shared" ref="D131:F131" si="61">D132+D133+D134</f>
        <v>0</v>
      </c>
      <c r="E131" s="247">
        <f t="shared" si="61"/>
        <v>0</v>
      </c>
      <c r="F131" s="230">
        <f t="shared" si="61"/>
        <v>0</v>
      </c>
      <c r="G131" s="243">
        <f>G132+G133+G134</f>
        <v>0</v>
      </c>
    </row>
    <row r="132" spans="1:7" ht="9.75" customHeight="1" x14ac:dyDescent="0.2">
      <c r="A132" s="233" t="s">
        <v>420</v>
      </c>
      <c r="B132" s="146">
        <v>0</v>
      </c>
      <c r="C132" s="146">
        <v>0</v>
      </c>
      <c r="D132" s="228">
        <f t="shared" ref="D132" si="62">+B132+C132</f>
        <v>0</v>
      </c>
      <c r="E132" s="146">
        <v>0</v>
      </c>
      <c r="F132" s="146">
        <v>0</v>
      </c>
      <c r="G132" s="228">
        <f t="shared" ref="G132" si="63">+D132-E132</f>
        <v>0</v>
      </c>
    </row>
    <row r="133" spans="1:7" ht="9.75" customHeight="1" x14ac:dyDescent="0.2">
      <c r="A133" s="233" t="s">
        <v>421</v>
      </c>
      <c r="B133" s="146">
        <v>0</v>
      </c>
      <c r="C133" s="146">
        <v>0</v>
      </c>
      <c r="D133" s="228">
        <f t="shared" ref="D133:D134" si="64">+B133+C133</f>
        <v>0</v>
      </c>
      <c r="E133" s="146">
        <v>0</v>
      </c>
      <c r="F133" s="146">
        <v>0</v>
      </c>
      <c r="G133" s="228">
        <f>+D133-E133</f>
        <v>0</v>
      </c>
    </row>
    <row r="134" spans="1:7" ht="9.75" customHeight="1" x14ac:dyDescent="0.2">
      <c r="A134" s="233" t="s">
        <v>422</v>
      </c>
      <c r="B134" s="146">
        <v>0</v>
      </c>
      <c r="C134" s="146">
        <v>0</v>
      </c>
      <c r="D134" s="228">
        <f t="shared" si="64"/>
        <v>0</v>
      </c>
      <c r="E134" s="146">
        <v>0</v>
      </c>
      <c r="F134" s="146"/>
      <c r="G134" s="228">
        <f t="shared" ref="G134" si="65">+D134-E134</f>
        <v>0</v>
      </c>
    </row>
    <row r="135" spans="1:7" s="200" customFormat="1" ht="13.5" customHeight="1" x14ac:dyDescent="0.2">
      <c r="A135" s="133" t="s">
        <v>443</v>
      </c>
      <c r="B135" s="204">
        <f>B136+B137+B138+B139+B140+B142+B143</f>
        <v>0</v>
      </c>
      <c r="C135" s="243">
        <f t="shared" ref="C135:G135" si="66">C136+C137+C138+C139+C140+C142+C143</f>
        <v>0</v>
      </c>
      <c r="D135" s="243">
        <f t="shared" si="66"/>
        <v>0</v>
      </c>
      <c r="E135" s="249">
        <f t="shared" si="66"/>
        <v>0</v>
      </c>
      <c r="F135" s="243">
        <f t="shared" si="66"/>
        <v>0</v>
      </c>
      <c r="G135" s="243">
        <f t="shared" si="66"/>
        <v>0</v>
      </c>
    </row>
    <row r="136" spans="1:7" ht="9.75" customHeight="1" x14ac:dyDescent="0.2">
      <c r="A136" s="233" t="s">
        <v>423</v>
      </c>
      <c r="B136" s="146">
        <v>0</v>
      </c>
      <c r="C136" s="228">
        <v>0</v>
      </c>
      <c r="D136" s="228">
        <f t="shared" ref="D136:D138" si="67">+B136+C136</f>
        <v>0</v>
      </c>
      <c r="E136" s="246">
        <v>0</v>
      </c>
      <c r="F136" s="228">
        <v>0</v>
      </c>
      <c r="G136" s="228">
        <f t="shared" ref="G136:G138" si="68">+D136-E136</f>
        <v>0</v>
      </c>
    </row>
    <row r="137" spans="1:7" ht="9.75" customHeight="1" x14ac:dyDescent="0.2">
      <c r="A137" s="233" t="s">
        <v>424</v>
      </c>
      <c r="B137" s="146">
        <v>0</v>
      </c>
      <c r="C137" s="228">
        <v>0</v>
      </c>
      <c r="D137" s="228">
        <f t="shared" si="67"/>
        <v>0</v>
      </c>
      <c r="E137" s="246">
        <v>0</v>
      </c>
      <c r="F137" s="228">
        <v>0</v>
      </c>
      <c r="G137" s="228">
        <f t="shared" si="68"/>
        <v>0</v>
      </c>
    </row>
    <row r="138" spans="1:7" ht="9.75" customHeight="1" x14ac:dyDescent="0.2">
      <c r="A138" s="233" t="s">
        <v>425</v>
      </c>
      <c r="B138" s="146">
        <v>0</v>
      </c>
      <c r="C138" s="241">
        <v>0</v>
      </c>
      <c r="D138" s="241">
        <f t="shared" si="67"/>
        <v>0</v>
      </c>
      <c r="E138" s="248">
        <v>0</v>
      </c>
      <c r="F138" s="241">
        <v>0</v>
      </c>
      <c r="G138" s="241">
        <f t="shared" si="68"/>
        <v>0</v>
      </c>
    </row>
    <row r="139" spans="1:7" ht="9.75" customHeight="1" x14ac:dyDescent="0.2">
      <c r="A139" s="233" t="s">
        <v>426</v>
      </c>
      <c r="B139" s="146">
        <v>0</v>
      </c>
      <c r="C139" s="241">
        <v>0</v>
      </c>
      <c r="D139" s="241">
        <f t="shared" ref="D139:D143" si="69">+B139+C139</f>
        <v>0</v>
      </c>
      <c r="E139" s="248">
        <v>0</v>
      </c>
      <c r="F139" s="241">
        <v>0</v>
      </c>
      <c r="G139" s="241">
        <f t="shared" ref="G139:G143" si="70">+D139-E139</f>
        <v>0</v>
      </c>
    </row>
    <row r="140" spans="1:7" ht="9.75" customHeight="1" x14ac:dyDescent="0.2">
      <c r="A140" s="233" t="s">
        <v>427</v>
      </c>
      <c r="B140" s="146">
        <v>0</v>
      </c>
      <c r="C140" s="241">
        <v>0</v>
      </c>
      <c r="D140" s="241">
        <f t="shared" si="69"/>
        <v>0</v>
      </c>
      <c r="E140" s="248">
        <v>0</v>
      </c>
      <c r="F140" s="241">
        <v>0</v>
      </c>
      <c r="G140" s="241">
        <f t="shared" si="70"/>
        <v>0</v>
      </c>
    </row>
    <row r="141" spans="1:7" ht="9.75" customHeight="1" x14ac:dyDescent="0.2">
      <c r="A141" s="233" t="s">
        <v>428</v>
      </c>
      <c r="B141" s="146">
        <v>0</v>
      </c>
      <c r="C141" s="241">
        <v>0</v>
      </c>
      <c r="D141" s="241">
        <f t="shared" si="69"/>
        <v>0</v>
      </c>
      <c r="E141" s="248">
        <v>0</v>
      </c>
      <c r="F141" s="241">
        <v>0</v>
      </c>
      <c r="G141" s="241">
        <f t="shared" si="70"/>
        <v>0</v>
      </c>
    </row>
    <row r="142" spans="1:7" ht="9.75" customHeight="1" x14ac:dyDescent="0.2">
      <c r="A142" s="233" t="s">
        <v>429</v>
      </c>
      <c r="B142" s="146">
        <v>0</v>
      </c>
      <c r="C142" s="146">
        <v>0</v>
      </c>
      <c r="D142" s="146">
        <f t="shared" si="69"/>
        <v>0</v>
      </c>
      <c r="E142" s="250">
        <v>0</v>
      </c>
      <c r="F142" s="146">
        <v>0</v>
      </c>
      <c r="G142" s="146">
        <f t="shared" si="70"/>
        <v>0</v>
      </c>
    </row>
    <row r="143" spans="1:7" ht="12" customHeight="1" x14ac:dyDescent="0.2">
      <c r="A143" s="233" t="s">
        <v>430</v>
      </c>
      <c r="B143" s="146">
        <v>0</v>
      </c>
      <c r="C143" s="146">
        <v>0</v>
      </c>
      <c r="D143" s="146">
        <f t="shared" si="69"/>
        <v>0</v>
      </c>
      <c r="E143" s="250">
        <v>0</v>
      </c>
      <c r="F143" s="146">
        <v>0</v>
      </c>
      <c r="G143" s="146">
        <f t="shared" si="70"/>
        <v>0</v>
      </c>
    </row>
    <row r="144" spans="1:7" s="200" customFormat="1" ht="9.75" customHeight="1" x14ac:dyDescent="0.2">
      <c r="A144" s="133" t="s">
        <v>431</v>
      </c>
      <c r="B144" s="204">
        <f>B145+B146+B147</f>
        <v>0</v>
      </c>
      <c r="C144" s="204">
        <f t="shared" ref="C144:G144" si="71">C145+C146+C147</f>
        <v>0</v>
      </c>
      <c r="D144" s="204">
        <f t="shared" si="71"/>
        <v>0</v>
      </c>
      <c r="E144" s="251">
        <f t="shared" si="71"/>
        <v>0</v>
      </c>
      <c r="F144" s="204">
        <f t="shared" si="71"/>
        <v>0</v>
      </c>
      <c r="G144" s="204">
        <f t="shared" si="71"/>
        <v>0</v>
      </c>
    </row>
    <row r="145" spans="1:7" ht="8.25" customHeight="1" x14ac:dyDescent="0.2">
      <c r="A145" s="233" t="s">
        <v>432</v>
      </c>
      <c r="B145" s="146">
        <v>0</v>
      </c>
      <c r="C145" s="146">
        <v>0</v>
      </c>
      <c r="D145" s="146">
        <f t="shared" ref="D145" si="72">+B145+C145</f>
        <v>0</v>
      </c>
      <c r="E145" s="250">
        <v>0</v>
      </c>
      <c r="F145" s="146">
        <v>0</v>
      </c>
      <c r="G145" s="146">
        <f t="shared" ref="G145" si="73">+D145-E145</f>
        <v>0</v>
      </c>
    </row>
    <row r="146" spans="1:7" ht="8.25" customHeight="1" x14ac:dyDescent="0.2">
      <c r="A146" s="233" t="s">
        <v>433</v>
      </c>
      <c r="B146" s="146">
        <v>0</v>
      </c>
      <c r="C146" s="146">
        <v>0</v>
      </c>
      <c r="D146" s="146">
        <f t="shared" ref="D146:D147" si="74">+B146+C146</f>
        <v>0</v>
      </c>
      <c r="E146" s="250">
        <v>0</v>
      </c>
      <c r="F146" s="146">
        <v>0</v>
      </c>
      <c r="G146" s="146">
        <f t="shared" ref="G146:G147" si="75">+D146-E146</f>
        <v>0</v>
      </c>
    </row>
    <row r="147" spans="1:7" ht="8.25" customHeight="1" x14ac:dyDescent="0.2">
      <c r="A147" s="233" t="s">
        <v>434</v>
      </c>
      <c r="B147" s="146">
        <v>0</v>
      </c>
      <c r="C147" s="146">
        <v>0</v>
      </c>
      <c r="D147" s="146">
        <f t="shared" si="74"/>
        <v>0</v>
      </c>
      <c r="E147" s="250">
        <v>0</v>
      </c>
      <c r="F147" s="146">
        <v>0</v>
      </c>
      <c r="G147" s="146">
        <f t="shared" si="75"/>
        <v>0</v>
      </c>
    </row>
    <row r="148" spans="1:7" s="200" customFormat="1" ht="9.75" customHeight="1" x14ac:dyDescent="0.2">
      <c r="A148" s="133" t="s">
        <v>435</v>
      </c>
      <c r="B148" s="204">
        <f>B149+B150+B151+B152+B153+B154+B155</f>
        <v>0</v>
      </c>
      <c r="C148" s="204">
        <f t="shared" ref="C148:G148" si="76">C149+C150+C151+C152+C153+C154+C155</f>
        <v>0</v>
      </c>
      <c r="D148" s="204">
        <f t="shared" si="76"/>
        <v>0</v>
      </c>
      <c r="E148" s="251">
        <f t="shared" si="76"/>
        <v>0</v>
      </c>
      <c r="F148" s="204">
        <f t="shared" si="76"/>
        <v>0</v>
      </c>
      <c r="G148" s="204">
        <f t="shared" si="76"/>
        <v>0</v>
      </c>
    </row>
    <row r="149" spans="1:7" ht="9" customHeight="1" x14ac:dyDescent="0.2">
      <c r="A149" s="233" t="s">
        <v>436</v>
      </c>
      <c r="B149" s="146">
        <v>0</v>
      </c>
      <c r="C149" s="146">
        <v>0</v>
      </c>
      <c r="D149" s="146">
        <f t="shared" ref="D149:D151" si="77">+B149+C149</f>
        <v>0</v>
      </c>
      <c r="E149" s="250">
        <v>0</v>
      </c>
      <c r="F149" s="146">
        <v>0</v>
      </c>
      <c r="G149" s="146">
        <f t="shared" ref="G149:G151" si="78">+D149-E149</f>
        <v>0</v>
      </c>
    </row>
    <row r="150" spans="1:7" ht="9" customHeight="1" x14ac:dyDescent="0.2">
      <c r="A150" s="233" t="s">
        <v>437</v>
      </c>
      <c r="B150" s="146">
        <v>0</v>
      </c>
      <c r="C150" s="146">
        <v>0</v>
      </c>
      <c r="D150" s="146">
        <f t="shared" si="77"/>
        <v>0</v>
      </c>
      <c r="E150" s="250">
        <v>0</v>
      </c>
      <c r="F150" s="146">
        <v>0</v>
      </c>
      <c r="G150" s="146">
        <f t="shared" si="78"/>
        <v>0</v>
      </c>
    </row>
    <row r="151" spans="1:7" ht="9" customHeight="1" x14ac:dyDescent="0.2">
      <c r="A151" s="233" t="s">
        <v>438</v>
      </c>
      <c r="B151" s="146">
        <v>0</v>
      </c>
      <c r="C151" s="146">
        <v>0</v>
      </c>
      <c r="D151" s="146">
        <f t="shared" si="77"/>
        <v>0</v>
      </c>
      <c r="E151" s="250">
        <v>0</v>
      </c>
      <c r="F151" s="146">
        <v>0</v>
      </c>
      <c r="G151" s="146">
        <f t="shared" si="78"/>
        <v>0</v>
      </c>
    </row>
    <row r="152" spans="1:7" ht="9" customHeight="1" x14ac:dyDescent="0.2">
      <c r="A152" s="233" t="s">
        <v>439</v>
      </c>
      <c r="B152" s="146">
        <v>0</v>
      </c>
      <c r="C152" s="146">
        <v>0</v>
      </c>
      <c r="D152" s="146">
        <f t="shared" ref="D152:D155" si="79">+B152+C152</f>
        <v>0</v>
      </c>
      <c r="E152" s="250">
        <v>0</v>
      </c>
      <c r="F152" s="146">
        <v>0</v>
      </c>
      <c r="G152" s="146">
        <f t="shared" ref="G152:G155" si="80">+D152-E152</f>
        <v>0</v>
      </c>
    </row>
    <row r="153" spans="1:7" ht="9" customHeight="1" x14ac:dyDescent="0.2">
      <c r="A153" s="233" t="s">
        <v>440</v>
      </c>
      <c r="B153" s="146">
        <v>0</v>
      </c>
      <c r="C153" s="146">
        <v>0</v>
      </c>
      <c r="D153" s="146">
        <f t="shared" si="79"/>
        <v>0</v>
      </c>
      <c r="E153" s="250">
        <v>0</v>
      </c>
      <c r="F153" s="146">
        <v>0</v>
      </c>
      <c r="G153" s="146">
        <f t="shared" si="80"/>
        <v>0</v>
      </c>
    </row>
    <row r="154" spans="1:7" ht="9" customHeight="1" x14ac:dyDescent="0.2">
      <c r="A154" s="233" t="s">
        <v>441</v>
      </c>
      <c r="B154" s="146">
        <v>0</v>
      </c>
      <c r="C154" s="146">
        <v>0</v>
      </c>
      <c r="D154" s="146">
        <f t="shared" si="79"/>
        <v>0</v>
      </c>
      <c r="E154" s="250">
        <v>0</v>
      </c>
      <c r="F154" s="146">
        <v>0</v>
      </c>
      <c r="G154" s="146">
        <f t="shared" si="80"/>
        <v>0</v>
      </c>
    </row>
    <row r="155" spans="1:7" ht="9.75" customHeight="1" x14ac:dyDescent="0.2">
      <c r="A155" s="233" t="s">
        <v>442</v>
      </c>
      <c r="B155" s="146">
        <v>0</v>
      </c>
      <c r="C155" s="146">
        <v>0</v>
      </c>
      <c r="D155" s="146">
        <f t="shared" si="79"/>
        <v>0</v>
      </c>
      <c r="E155" s="250">
        <v>0</v>
      </c>
      <c r="F155" s="146">
        <v>0</v>
      </c>
      <c r="G155" s="146">
        <f t="shared" si="80"/>
        <v>0</v>
      </c>
    </row>
    <row r="156" spans="1:7" ht="10.5" customHeight="1" x14ac:dyDescent="0.2">
      <c r="A156" s="238" t="s">
        <v>14</v>
      </c>
      <c r="B156" s="256">
        <f>B7+B82</f>
        <v>839791802</v>
      </c>
      <c r="C156" s="256">
        <f>C7+C82</f>
        <v>0</v>
      </c>
      <c r="D156" s="256">
        <f t="shared" ref="D156:G156" si="81">D7+D82</f>
        <v>839791802</v>
      </c>
      <c r="E156" s="257">
        <f t="shared" si="81"/>
        <v>376884921</v>
      </c>
      <c r="F156" s="256">
        <f>F7+F82</f>
        <v>366500752</v>
      </c>
      <c r="G156" s="110">
        <f t="shared" si="81"/>
        <v>462906881</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8" orientation="portrait" r:id="rId1"/>
  <rowBreaks count="1" manualBreakCount="1">
    <brk id="81" max="16383" man="1"/>
  </rowBreaks>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4"/>
  <sheetViews>
    <sheetView zoomScale="150" zoomScaleNormal="150" workbookViewId="0">
      <selection activeCell="G60" sqref="G60"/>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1" customWidth="1"/>
  </cols>
  <sheetData>
    <row r="1" spans="1:7" ht="12" customHeight="1" x14ac:dyDescent="0.2">
      <c r="A1" s="387" t="s">
        <v>130</v>
      </c>
      <c r="B1" s="388"/>
      <c r="C1" s="388"/>
      <c r="D1" s="388"/>
      <c r="E1" s="388"/>
      <c r="F1" s="388"/>
      <c r="G1" s="389"/>
    </row>
    <row r="2" spans="1:7" ht="9.75" customHeight="1" x14ac:dyDescent="0.2">
      <c r="A2" s="390" t="s">
        <v>148</v>
      </c>
      <c r="B2" s="391"/>
      <c r="C2" s="391"/>
      <c r="D2" s="391"/>
      <c r="E2" s="391"/>
      <c r="F2" s="391"/>
      <c r="G2" s="392"/>
    </row>
    <row r="3" spans="1:7" ht="9" customHeight="1" x14ac:dyDescent="0.2">
      <c r="A3" s="393" t="s">
        <v>340</v>
      </c>
      <c r="B3" s="369"/>
      <c r="C3" s="369"/>
      <c r="D3" s="369"/>
      <c r="E3" s="369"/>
      <c r="F3" s="369"/>
      <c r="G3" s="394"/>
    </row>
    <row r="4" spans="1:7" ht="9.75" customHeight="1" x14ac:dyDescent="0.2">
      <c r="A4" s="393" t="s">
        <v>450</v>
      </c>
      <c r="B4" s="369"/>
      <c r="C4" s="369"/>
      <c r="D4" s="369"/>
      <c r="E4" s="369"/>
      <c r="F4" s="369"/>
      <c r="G4" s="394"/>
    </row>
    <row r="5" spans="1:7" ht="9.75" customHeight="1" x14ac:dyDescent="0.2">
      <c r="A5" s="393" t="s">
        <v>166</v>
      </c>
      <c r="B5" s="369"/>
      <c r="C5" s="369"/>
      <c r="D5" s="369"/>
      <c r="E5" s="369"/>
      <c r="F5" s="369"/>
      <c r="G5" s="394"/>
    </row>
    <row r="6" spans="1:7" ht="9" customHeight="1" x14ac:dyDescent="0.2">
      <c r="A6" s="384" t="s">
        <v>50</v>
      </c>
      <c r="B6" s="386" t="s">
        <v>354</v>
      </c>
      <c r="C6" s="386"/>
      <c r="D6" s="386"/>
      <c r="E6" s="386"/>
      <c r="F6" s="386"/>
      <c r="G6" s="375" t="s">
        <v>357</v>
      </c>
    </row>
    <row r="7" spans="1:7" ht="16.149999999999999" customHeight="1" x14ac:dyDescent="0.2">
      <c r="A7" s="385"/>
      <c r="B7" s="169" t="s">
        <v>355</v>
      </c>
      <c r="C7" s="170" t="s">
        <v>129</v>
      </c>
      <c r="D7" s="171" t="s">
        <v>356</v>
      </c>
      <c r="E7" s="171" t="s">
        <v>106</v>
      </c>
      <c r="F7" s="171" t="s">
        <v>108</v>
      </c>
      <c r="G7" s="383"/>
    </row>
    <row r="8" spans="1:7" ht="16.899999999999999" customHeight="1" x14ac:dyDescent="0.2">
      <c r="A8" s="112" t="s">
        <v>150</v>
      </c>
      <c r="B8" s="113">
        <f>B9+B10+B11+B12+B13+B14+B15+B16</f>
        <v>60000000</v>
      </c>
      <c r="C8" s="113">
        <f>C9+C10+C11+C12+C13+C14+C15+C16</f>
        <v>0</v>
      </c>
      <c r="D8" s="113">
        <f t="shared" ref="D8:G8" si="0">D9+D10+D11+D12+D13+D14+D15+D16</f>
        <v>60000000</v>
      </c>
      <c r="E8" s="113">
        <f t="shared" si="0"/>
        <v>25246397</v>
      </c>
      <c r="F8" s="113">
        <f>F9+F10+F11+F12+F13+F14+F15+F16</f>
        <v>25246397</v>
      </c>
      <c r="G8" s="113">
        <f t="shared" si="0"/>
        <v>34753603</v>
      </c>
    </row>
    <row r="9" spans="1:7" x14ac:dyDescent="0.15">
      <c r="A9" s="148" t="s">
        <v>130</v>
      </c>
      <c r="B9" s="152">
        <v>60000000</v>
      </c>
      <c r="C9" s="147">
        <v>0</v>
      </c>
      <c r="D9" s="142">
        <f>B9+C9</f>
        <v>60000000</v>
      </c>
      <c r="E9" s="142">
        <v>25246397</v>
      </c>
      <c r="F9" s="142">
        <v>25246397</v>
      </c>
      <c r="G9" s="151">
        <f>D9-E9</f>
        <v>34753603</v>
      </c>
    </row>
    <row r="10" spans="1:7" x14ac:dyDescent="0.15">
      <c r="A10" s="148" t="s">
        <v>151</v>
      </c>
      <c r="B10" s="151">
        <v>0</v>
      </c>
      <c r="C10" s="151">
        <v>0</v>
      </c>
      <c r="D10" s="151">
        <v>0</v>
      </c>
      <c r="E10" s="151">
        <v>0</v>
      </c>
      <c r="F10" s="151">
        <v>0</v>
      </c>
      <c r="G10" s="151">
        <v>0</v>
      </c>
    </row>
    <row r="11" spans="1:7" x14ac:dyDescent="0.15">
      <c r="A11" s="148" t="s">
        <v>152</v>
      </c>
      <c r="B11" s="151">
        <v>0</v>
      </c>
      <c r="C11" s="151">
        <v>0</v>
      </c>
      <c r="D11" s="151">
        <v>0</v>
      </c>
      <c r="E11" s="151">
        <v>0</v>
      </c>
      <c r="F11" s="151">
        <v>0</v>
      </c>
      <c r="G11" s="151">
        <v>0</v>
      </c>
    </row>
    <row r="12" spans="1:7" x14ac:dyDescent="0.15">
      <c r="A12" s="148" t="s">
        <v>153</v>
      </c>
      <c r="B12" s="151">
        <v>0</v>
      </c>
      <c r="C12" s="151">
        <v>0</v>
      </c>
      <c r="D12" s="151">
        <v>0</v>
      </c>
      <c r="E12" s="151">
        <v>0</v>
      </c>
      <c r="F12" s="151">
        <v>0</v>
      </c>
      <c r="G12" s="151">
        <v>0</v>
      </c>
    </row>
    <row r="13" spans="1:7" x14ac:dyDescent="0.15">
      <c r="A13" s="148" t="s">
        <v>154</v>
      </c>
      <c r="B13" s="151">
        <v>0</v>
      </c>
      <c r="C13" s="151">
        <v>0</v>
      </c>
      <c r="D13" s="151">
        <v>0</v>
      </c>
      <c r="E13" s="151">
        <v>0</v>
      </c>
      <c r="F13" s="151">
        <v>0</v>
      </c>
      <c r="G13" s="151">
        <v>0</v>
      </c>
    </row>
    <row r="14" spans="1:7" x14ac:dyDescent="0.15">
      <c r="A14" s="148" t="s">
        <v>155</v>
      </c>
      <c r="B14" s="151">
        <v>0</v>
      </c>
      <c r="C14" s="151">
        <v>0</v>
      </c>
      <c r="D14" s="151">
        <v>0</v>
      </c>
      <c r="E14" s="151">
        <v>0</v>
      </c>
      <c r="F14" s="151">
        <v>0</v>
      </c>
      <c r="G14" s="151">
        <v>0</v>
      </c>
    </row>
    <row r="15" spans="1:7" x14ac:dyDescent="0.15">
      <c r="A15" s="148" t="s">
        <v>156</v>
      </c>
      <c r="B15" s="151">
        <v>0</v>
      </c>
      <c r="C15" s="151">
        <v>0</v>
      </c>
      <c r="D15" s="151">
        <v>0</v>
      </c>
      <c r="E15" s="151">
        <v>0</v>
      </c>
      <c r="F15" s="151">
        <v>0</v>
      </c>
      <c r="G15" s="151">
        <v>0</v>
      </c>
    </row>
    <row r="16" spans="1:7" x14ac:dyDescent="0.15">
      <c r="A16" s="148" t="s">
        <v>157</v>
      </c>
      <c r="B16" s="151">
        <v>0</v>
      </c>
      <c r="C16" s="151">
        <v>0</v>
      </c>
      <c r="D16" s="151">
        <v>0</v>
      </c>
      <c r="E16" s="151">
        <v>0</v>
      </c>
      <c r="F16" s="151">
        <v>0</v>
      </c>
      <c r="G16" s="151">
        <v>0</v>
      </c>
    </row>
    <row r="17" spans="1:7" ht="16.5" x14ac:dyDescent="0.2">
      <c r="A17" s="114" t="s">
        <v>158</v>
      </c>
      <c r="B17" s="115">
        <f>B18+B19+B20+B21+B22+B23+B24+B25</f>
        <v>779791802</v>
      </c>
      <c r="C17" s="115">
        <f t="shared" ref="C17:G17" si="1">C18+C19+C20+C21+C22+C23+C24+C25</f>
        <v>0</v>
      </c>
      <c r="D17" s="115">
        <f t="shared" si="1"/>
        <v>779791802</v>
      </c>
      <c r="E17" s="115">
        <f t="shared" si="1"/>
        <v>351638524</v>
      </c>
      <c r="F17" s="115">
        <f t="shared" si="1"/>
        <v>341256356</v>
      </c>
      <c r="G17" s="115">
        <f t="shared" si="1"/>
        <v>428153278</v>
      </c>
    </row>
    <row r="18" spans="1:7" x14ac:dyDescent="0.2">
      <c r="A18" s="150" t="s">
        <v>130</v>
      </c>
      <c r="B18" s="116">
        <v>779791802</v>
      </c>
      <c r="C18" s="117">
        <v>0</v>
      </c>
      <c r="D18" s="118">
        <f>B18+C18</f>
        <v>779791802</v>
      </c>
      <c r="E18" s="118">
        <v>351638524</v>
      </c>
      <c r="F18" s="118">
        <v>341256356</v>
      </c>
      <c r="G18" s="116">
        <f>D18-E18</f>
        <v>428153278</v>
      </c>
    </row>
    <row r="19" spans="1:7" x14ac:dyDescent="0.2">
      <c r="A19" s="150" t="s">
        <v>151</v>
      </c>
      <c r="B19" s="116">
        <v>0</v>
      </c>
      <c r="C19" s="116">
        <v>0</v>
      </c>
      <c r="D19" s="116">
        <v>0</v>
      </c>
      <c r="E19" s="116">
        <v>0</v>
      </c>
      <c r="F19" s="116">
        <v>0</v>
      </c>
      <c r="G19" s="116">
        <v>0</v>
      </c>
    </row>
    <row r="20" spans="1:7" x14ac:dyDescent="0.2">
      <c r="A20" s="150" t="s">
        <v>152</v>
      </c>
      <c r="B20" s="116">
        <v>0</v>
      </c>
      <c r="C20" s="116">
        <v>0</v>
      </c>
      <c r="D20" s="116">
        <v>0</v>
      </c>
      <c r="E20" s="116">
        <v>0</v>
      </c>
      <c r="F20" s="116">
        <v>0</v>
      </c>
      <c r="G20" s="116">
        <v>0</v>
      </c>
    </row>
    <row r="21" spans="1:7" x14ac:dyDescent="0.2">
      <c r="A21" s="150" t="s">
        <v>153</v>
      </c>
      <c r="B21" s="116">
        <v>0</v>
      </c>
      <c r="C21" s="116">
        <v>0</v>
      </c>
      <c r="D21" s="116">
        <v>0</v>
      </c>
      <c r="E21" s="116">
        <v>0</v>
      </c>
      <c r="F21" s="116">
        <v>0</v>
      </c>
      <c r="G21" s="116">
        <v>0</v>
      </c>
    </row>
    <row r="22" spans="1:7" x14ac:dyDescent="0.2">
      <c r="A22" s="150" t="s">
        <v>154</v>
      </c>
      <c r="B22" s="116">
        <v>0</v>
      </c>
      <c r="C22" s="116">
        <v>0</v>
      </c>
      <c r="D22" s="116">
        <v>0</v>
      </c>
      <c r="E22" s="116">
        <v>0</v>
      </c>
      <c r="F22" s="116">
        <v>0</v>
      </c>
      <c r="G22" s="116">
        <v>0</v>
      </c>
    </row>
    <row r="23" spans="1:7" x14ac:dyDescent="0.2">
      <c r="A23" s="150" t="s">
        <v>155</v>
      </c>
      <c r="B23" s="116">
        <v>0</v>
      </c>
      <c r="C23" s="116">
        <v>0</v>
      </c>
      <c r="D23" s="116">
        <v>0</v>
      </c>
      <c r="E23" s="116">
        <v>0</v>
      </c>
      <c r="F23" s="116">
        <v>0</v>
      </c>
      <c r="G23" s="116">
        <v>0</v>
      </c>
    </row>
    <row r="24" spans="1:7" x14ac:dyDescent="0.2">
      <c r="A24" s="150" t="s">
        <v>156</v>
      </c>
      <c r="B24" s="116">
        <v>0</v>
      </c>
      <c r="C24" s="116">
        <v>0</v>
      </c>
      <c r="D24" s="116">
        <v>0</v>
      </c>
      <c r="E24" s="116">
        <v>0</v>
      </c>
      <c r="F24" s="116">
        <v>0</v>
      </c>
      <c r="G24" s="116">
        <v>0</v>
      </c>
    </row>
    <row r="25" spans="1:7" x14ac:dyDescent="0.2">
      <c r="A25" s="150" t="s">
        <v>157</v>
      </c>
      <c r="B25" s="116">
        <v>0</v>
      </c>
      <c r="C25" s="116">
        <v>0</v>
      </c>
      <c r="D25" s="116">
        <v>0</v>
      </c>
      <c r="E25" s="116">
        <v>0</v>
      </c>
      <c r="F25" s="116">
        <v>0</v>
      </c>
      <c r="G25" s="116">
        <v>0</v>
      </c>
    </row>
    <row r="26" spans="1:7" x14ac:dyDescent="0.2">
      <c r="A26" s="119" t="s">
        <v>159</v>
      </c>
      <c r="B26" s="120">
        <f>B8+B17</f>
        <v>839791802</v>
      </c>
      <c r="C26" s="120">
        <f t="shared" ref="C26:F26" si="2">C8+C17</f>
        <v>0</v>
      </c>
      <c r="D26" s="120">
        <f t="shared" si="2"/>
        <v>839791802</v>
      </c>
      <c r="E26" s="120">
        <f t="shared" si="2"/>
        <v>376884921</v>
      </c>
      <c r="F26" s="120">
        <f t="shared" si="2"/>
        <v>366502753</v>
      </c>
      <c r="G26" s="121">
        <f>G8+G17</f>
        <v>462906881</v>
      </c>
    </row>
    <row r="27" spans="1:7" x14ac:dyDescent="0.2">
      <c r="A27" s="186"/>
      <c r="B27" s="187"/>
      <c r="C27" s="187"/>
      <c r="D27" s="187"/>
      <c r="E27" s="187"/>
      <c r="F27" s="187"/>
      <c r="G27" s="188"/>
    </row>
    <row r="28" spans="1:7" x14ac:dyDescent="0.2">
      <c r="A28" s="186"/>
      <c r="B28" s="187"/>
      <c r="C28" s="187"/>
      <c r="D28" s="187"/>
      <c r="E28" s="187"/>
      <c r="F28" s="187"/>
      <c r="G28" s="188"/>
    </row>
    <row r="29" spans="1:7" x14ac:dyDescent="0.2">
      <c r="A29" s="186"/>
      <c r="B29" s="187"/>
      <c r="C29" s="187"/>
      <c r="D29" s="187"/>
      <c r="E29" s="187"/>
      <c r="F29" s="187"/>
      <c r="G29" s="188"/>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78"/>
  <sheetViews>
    <sheetView topLeftCell="A49" zoomScale="140" zoomScaleNormal="140" workbookViewId="0">
      <selection activeCell="G60" sqref="G60"/>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398" t="s">
        <v>148</v>
      </c>
      <c r="B2" s="399"/>
      <c r="C2" s="399"/>
      <c r="D2" s="399"/>
      <c r="E2" s="399"/>
      <c r="F2" s="399"/>
      <c r="G2" s="400"/>
    </row>
    <row r="3" spans="1:7" ht="10.15" customHeight="1" x14ac:dyDescent="0.2">
      <c r="A3" s="398" t="s">
        <v>358</v>
      </c>
      <c r="B3" s="399"/>
      <c r="C3" s="399"/>
      <c r="D3" s="399"/>
      <c r="E3" s="399"/>
      <c r="F3" s="399"/>
      <c r="G3" s="400"/>
    </row>
    <row r="4" spans="1:7" ht="10.15" customHeight="1" x14ac:dyDescent="0.2">
      <c r="A4" s="398" t="s">
        <v>451</v>
      </c>
      <c r="B4" s="399"/>
      <c r="C4" s="399"/>
      <c r="D4" s="399"/>
      <c r="E4" s="399"/>
      <c r="F4" s="399"/>
      <c r="G4" s="400"/>
    </row>
    <row r="5" spans="1:7" ht="10.15" customHeight="1" x14ac:dyDescent="0.2">
      <c r="A5" s="398" t="s">
        <v>375</v>
      </c>
      <c r="B5" s="401"/>
      <c r="C5" s="401"/>
      <c r="D5" s="401"/>
      <c r="E5" s="401"/>
      <c r="F5" s="401"/>
      <c r="G5" s="400"/>
    </row>
    <row r="6" spans="1:7" ht="10.15" customHeight="1" x14ac:dyDescent="0.2">
      <c r="A6" s="375" t="s">
        <v>50</v>
      </c>
      <c r="B6" s="386" t="s">
        <v>354</v>
      </c>
      <c r="C6" s="386"/>
      <c r="D6" s="386"/>
      <c r="E6" s="386"/>
      <c r="F6" s="386"/>
      <c r="G6" s="396" t="s">
        <v>357</v>
      </c>
    </row>
    <row r="7" spans="1:7" ht="16.899999999999999" customHeight="1" x14ac:dyDescent="0.2">
      <c r="A7" s="395"/>
      <c r="B7" s="170" t="s">
        <v>355</v>
      </c>
      <c r="C7" s="170" t="s">
        <v>129</v>
      </c>
      <c r="D7" s="170" t="s">
        <v>356</v>
      </c>
      <c r="E7" s="170" t="s">
        <v>106</v>
      </c>
      <c r="F7" s="154" t="s">
        <v>108</v>
      </c>
      <c r="G7" s="397"/>
    </row>
    <row r="8" spans="1:7" ht="10.5" customHeight="1" x14ac:dyDescent="0.2">
      <c r="A8" s="122" t="s">
        <v>15</v>
      </c>
      <c r="B8" s="123">
        <f>B9+B18+B26+B33</f>
        <v>60000000</v>
      </c>
      <c r="C8" s="123">
        <f t="shared" ref="C8:G8" si="0">C9+C18+C26+C33</f>
        <v>0</v>
      </c>
      <c r="D8" s="123">
        <f>D9+D18+D26+D33</f>
        <v>60000000</v>
      </c>
      <c r="E8" s="123">
        <f t="shared" si="0"/>
        <v>25246397</v>
      </c>
      <c r="F8" s="123">
        <f t="shared" si="0"/>
        <v>25246397</v>
      </c>
      <c r="G8" s="124">
        <f t="shared" si="0"/>
        <v>34753603</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0</v>
      </c>
      <c r="D18" s="128">
        <f t="shared" si="4"/>
        <v>60000000</v>
      </c>
      <c r="E18" s="128">
        <f t="shared" si="4"/>
        <v>25246397</v>
      </c>
      <c r="F18" s="128">
        <f t="shared" si="4"/>
        <v>25246397</v>
      </c>
      <c r="G18" s="129">
        <f t="shared" si="4"/>
        <v>34753603</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0</v>
      </c>
      <c r="D23" s="126">
        <f>B23+C23</f>
        <v>60000000</v>
      </c>
      <c r="E23" s="126">
        <v>25246397</v>
      </c>
      <c r="F23" s="126">
        <v>25246397</v>
      </c>
      <c r="G23" s="127">
        <f>D23-E23</f>
        <v>34753603</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779791802</v>
      </c>
      <c r="C38" s="130">
        <f t="shared" ref="C38:G38" si="8">C39+C48+C56+C66</f>
        <v>0</v>
      </c>
      <c r="D38" s="130">
        <f t="shared" si="8"/>
        <v>779791802</v>
      </c>
      <c r="E38" s="130">
        <f t="shared" si="8"/>
        <v>351638524</v>
      </c>
      <c r="F38" s="130">
        <f t="shared" si="8"/>
        <v>341256356</v>
      </c>
      <c r="G38" s="131">
        <f t="shared" si="8"/>
        <v>428153278</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2">
        <f>B49+B50+B51+B52+B53+B54+B55</f>
        <v>779791802</v>
      </c>
      <c r="C48" s="222">
        <f>C49+C50+C51+C52+C53+C54+C55</f>
        <v>0</v>
      </c>
      <c r="D48" s="222">
        <f t="shared" ref="D48:G48" si="12">D49+D50+D51+D52+D53+D54+D55</f>
        <v>779791802</v>
      </c>
      <c r="E48" s="222">
        <f t="shared" si="12"/>
        <v>351638524</v>
      </c>
      <c r="F48" s="222">
        <f t="shared" si="12"/>
        <v>341256356</v>
      </c>
      <c r="G48" s="225">
        <f t="shared" si="12"/>
        <v>428153278</v>
      </c>
    </row>
    <row r="49" spans="1:9" ht="9.75" customHeight="1" x14ac:dyDescent="0.2">
      <c r="A49" s="25" t="s">
        <v>26</v>
      </c>
      <c r="B49" s="223"/>
      <c r="C49" s="223">
        <v>0</v>
      </c>
      <c r="D49" s="223">
        <f t="shared" si="10"/>
        <v>0</v>
      </c>
      <c r="E49" s="223">
        <v>0</v>
      </c>
      <c r="F49" s="223">
        <v>0</v>
      </c>
      <c r="G49" s="224">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779791802</v>
      </c>
      <c r="C53" s="211">
        <v>0</v>
      </c>
      <c r="D53" s="126">
        <f>B53+C53</f>
        <v>779791802</v>
      </c>
      <c r="E53" s="212">
        <v>351638524</v>
      </c>
      <c r="F53" s="212">
        <v>341256356</v>
      </c>
      <c r="G53" s="213">
        <f>D53-E53</f>
        <v>428153278</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8">
        <f>B67+B68+B69+B70</f>
        <v>0</v>
      </c>
      <c r="C66" s="218">
        <f t="shared" ref="C66:G66" si="14">C67+C68+C69+C70</f>
        <v>0</v>
      </c>
      <c r="D66" s="218">
        <f t="shared" si="14"/>
        <v>0</v>
      </c>
      <c r="E66" s="218">
        <f t="shared" si="14"/>
        <v>0</v>
      </c>
      <c r="F66" s="218">
        <f t="shared" si="14"/>
        <v>0</v>
      </c>
      <c r="G66" s="219">
        <f t="shared" si="14"/>
        <v>0</v>
      </c>
    </row>
    <row r="67" spans="1:8" ht="16.5" x14ac:dyDescent="0.2">
      <c r="A67" s="25" t="s">
        <v>34</v>
      </c>
      <c r="B67" s="220">
        <v>0</v>
      </c>
      <c r="C67" s="220">
        <v>0</v>
      </c>
      <c r="D67" s="220">
        <f>B67+C67</f>
        <v>0</v>
      </c>
      <c r="E67" s="220">
        <v>0</v>
      </c>
      <c r="F67" s="220">
        <v>0</v>
      </c>
      <c r="G67" s="221">
        <f t="shared" si="11"/>
        <v>0</v>
      </c>
    </row>
    <row r="68" spans="1:8" ht="16.5" x14ac:dyDescent="0.2">
      <c r="A68" s="133" t="s">
        <v>35</v>
      </c>
      <c r="B68" s="220">
        <v>0</v>
      </c>
      <c r="C68" s="220">
        <v>0</v>
      </c>
      <c r="D68" s="220">
        <f t="shared" ref="D68:D70" si="15">B68+C68</f>
        <v>0</v>
      </c>
      <c r="E68" s="220">
        <v>0</v>
      </c>
      <c r="F68" s="220">
        <v>0</v>
      </c>
      <c r="G68" s="221">
        <f t="shared" si="11"/>
        <v>0</v>
      </c>
    </row>
    <row r="69" spans="1:8" ht="8.25" customHeight="1" x14ac:dyDescent="0.2">
      <c r="A69" s="25" t="s">
        <v>36</v>
      </c>
      <c r="B69" s="220">
        <v>0</v>
      </c>
      <c r="C69" s="220">
        <v>0</v>
      </c>
      <c r="D69" s="220">
        <f t="shared" si="15"/>
        <v>0</v>
      </c>
      <c r="E69" s="220">
        <v>0</v>
      </c>
      <c r="F69" s="220">
        <v>0</v>
      </c>
      <c r="G69" s="221">
        <f t="shared" si="11"/>
        <v>0</v>
      </c>
    </row>
    <row r="70" spans="1:8" ht="8.25" customHeight="1" x14ac:dyDescent="0.2">
      <c r="A70" s="25" t="s">
        <v>37</v>
      </c>
      <c r="B70" s="220">
        <v>0</v>
      </c>
      <c r="C70" s="220">
        <v>0</v>
      </c>
      <c r="D70" s="220">
        <f t="shared" si="15"/>
        <v>0</v>
      </c>
      <c r="E70" s="220">
        <v>0</v>
      </c>
      <c r="F70" s="220">
        <v>0</v>
      </c>
      <c r="G70" s="221">
        <f t="shared" si="11"/>
        <v>0</v>
      </c>
    </row>
    <row r="71" spans="1:8" ht="10.5" customHeight="1" x14ac:dyDescent="0.2">
      <c r="A71" s="134" t="s">
        <v>14</v>
      </c>
      <c r="B71" s="135">
        <f>B8+B38</f>
        <v>839791802</v>
      </c>
      <c r="C71" s="135">
        <f t="shared" ref="C71:G71" si="16">C8+C38</f>
        <v>0</v>
      </c>
      <c r="D71" s="135">
        <f t="shared" si="16"/>
        <v>839791802</v>
      </c>
      <c r="E71" s="135">
        <f t="shared" si="16"/>
        <v>376884921</v>
      </c>
      <c r="F71" s="135">
        <f t="shared" si="16"/>
        <v>366502753</v>
      </c>
      <c r="G71" s="136">
        <f t="shared" si="16"/>
        <v>462906881</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44"/>
  <sheetViews>
    <sheetView zoomScale="130" zoomScaleNormal="130" workbookViewId="0">
      <selection activeCell="F17" sqref="F17"/>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0" width="8.83203125" style="173"/>
    <col min="11" max="11" width="14.83203125" style="173" bestFit="1" customWidth="1"/>
    <col min="12" max="14" width="17" style="173" bestFit="1" customWidth="1"/>
    <col min="15" max="15" width="14.33203125" style="173" bestFit="1" customWidth="1"/>
    <col min="16" max="16384" width="8.83203125" style="173"/>
  </cols>
  <sheetData>
    <row r="1" spans="1:15" ht="12" customHeight="1" x14ac:dyDescent="0.2">
      <c r="A1" s="406" t="s">
        <v>130</v>
      </c>
      <c r="B1" s="407"/>
      <c r="C1" s="407"/>
      <c r="D1" s="407"/>
      <c r="E1" s="407"/>
      <c r="F1" s="407"/>
      <c r="G1" s="408"/>
    </row>
    <row r="2" spans="1:15" ht="12" customHeight="1" x14ac:dyDescent="0.2">
      <c r="A2" s="409" t="s">
        <v>148</v>
      </c>
      <c r="B2" s="410"/>
      <c r="C2" s="410"/>
      <c r="D2" s="410"/>
      <c r="E2" s="410"/>
      <c r="F2" s="410"/>
      <c r="G2" s="411"/>
    </row>
    <row r="3" spans="1:15" ht="12" customHeight="1" x14ac:dyDescent="0.2">
      <c r="A3" s="409" t="s">
        <v>177</v>
      </c>
      <c r="B3" s="410"/>
      <c r="C3" s="410"/>
      <c r="D3" s="410"/>
      <c r="E3" s="410"/>
      <c r="F3" s="410"/>
      <c r="G3" s="411"/>
    </row>
    <row r="4" spans="1:15" ht="12" customHeight="1" x14ac:dyDescent="0.2">
      <c r="A4" s="409" t="s">
        <v>452</v>
      </c>
      <c r="B4" s="410"/>
      <c r="C4" s="410"/>
      <c r="D4" s="410"/>
      <c r="E4" s="410"/>
      <c r="F4" s="410"/>
      <c r="G4" s="411"/>
    </row>
    <row r="5" spans="1:15" ht="12" customHeight="1" x14ac:dyDescent="0.2">
      <c r="A5" s="412" t="s">
        <v>166</v>
      </c>
      <c r="B5" s="413"/>
      <c r="C5" s="413"/>
      <c r="D5" s="413"/>
      <c r="E5" s="413"/>
      <c r="F5" s="413"/>
      <c r="G5" s="414"/>
    </row>
    <row r="6" spans="1:15" ht="10.5" customHeight="1" x14ac:dyDescent="0.2">
      <c r="A6" s="402" t="s">
        <v>50</v>
      </c>
      <c r="B6" s="404" t="s">
        <v>354</v>
      </c>
      <c r="C6" s="405"/>
      <c r="D6" s="405"/>
      <c r="E6" s="405"/>
      <c r="F6" s="405"/>
      <c r="G6" s="181"/>
    </row>
    <row r="7" spans="1:15" ht="22.5" customHeight="1" x14ac:dyDescent="0.2">
      <c r="A7" s="403"/>
      <c r="B7" s="182" t="s">
        <v>355</v>
      </c>
      <c r="C7" s="182" t="s">
        <v>129</v>
      </c>
      <c r="D7" s="182" t="s">
        <v>356</v>
      </c>
      <c r="E7" s="182" t="s">
        <v>106</v>
      </c>
      <c r="F7" s="182" t="s">
        <v>108</v>
      </c>
      <c r="G7" s="183" t="s">
        <v>357</v>
      </c>
    </row>
    <row r="8" spans="1:15" s="255" customFormat="1" ht="17.25" customHeight="1" x14ac:dyDescent="0.2">
      <c r="A8" s="172" t="s">
        <v>341</v>
      </c>
      <c r="B8" s="253">
        <f>B9+B10+B11+B14+B15+B18</f>
        <v>27000000</v>
      </c>
      <c r="C8" s="252">
        <f>C9+C10+C11+C14+C15+C18</f>
        <v>-2232090</v>
      </c>
      <c r="D8" s="253">
        <f>D9+D10+D11+D14+D15+D18</f>
        <v>24767910</v>
      </c>
      <c r="E8" s="253">
        <f>E9+E10+E11+E14+E15+E18</f>
        <v>15270417</v>
      </c>
      <c r="F8" s="253">
        <f t="shared" ref="F8" si="0">F9+F10+F11+F14+F15+F18</f>
        <v>15270417</v>
      </c>
      <c r="G8" s="253">
        <f>G9+G10+G11+G14+G15+G18</f>
        <v>16342664</v>
      </c>
      <c r="H8" s="254"/>
      <c r="K8" s="265"/>
      <c r="L8" s="265"/>
      <c r="M8" s="265"/>
      <c r="N8" s="265"/>
    </row>
    <row r="9" spans="1:15" ht="19.5" customHeight="1" x14ac:dyDescent="0.2">
      <c r="A9" s="179" t="s">
        <v>342</v>
      </c>
      <c r="B9" s="206">
        <v>12960000</v>
      </c>
      <c r="C9" s="206">
        <v>-1160687</v>
      </c>
      <c r="D9" s="206">
        <f>B9+C9</f>
        <v>11799313</v>
      </c>
      <c r="E9" s="206">
        <v>7940617</v>
      </c>
      <c r="F9" s="206">
        <v>7940617</v>
      </c>
      <c r="G9" s="201">
        <v>7844479</v>
      </c>
      <c r="K9" s="266"/>
      <c r="L9" s="266"/>
      <c r="M9" s="266"/>
      <c r="N9" s="266"/>
    </row>
    <row r="10" spans="1:15" ht="15.75" customHeight="1" x14ac:dyDescent="0.2">
      <c r="A10" s="178" t="s">
        <v>343</v>
      </c>
      <c r="B10" s="206">
        <v>14040000</v>
      </c>
      <c r="C10" s="206">
        <v>-1071403</v>
      </c>
      <c r="D10" s="206">
        <f>B10+C10</f>
        <v>12968597</v>
      </c>
      <c r="E10" s="206">
        <v>7329800</v>
      </c>
      <c r="F10" s="206">
        <v>7329800</v>
      </c>
      <c r="G10" s="201">
        <v>8498185</v>
      </c>
      <c r="K10" s="266"/>
      <c r="L10" s="266"/>
      <c r="M10" s="266"/>
      <c r="N10" s="266"/>
    </row>
    <row r="11" spans="1:15" ht="13.5" customHeight="1" x14ac:dyDescent="0.2">
      <c r="A11" s="178" t="s">
        <v>344</v>
      </c>
      <c r="B11" s="206">
        <v>0</v>
      </c>
      <c r="C11" s="206">
        <v>0</v>
      </c>
      <c r="D11" s="206">
        <v>0</v>
      </c>
      <c r="E11" s="206">
        <v>0</v>
      </c>
      <c r="F11" s="206">
        <v>0</v>
      </c>
      <c r="G11" s="201">
        <v>0</v>
      </c>
    </row>
    <row r="12" spans="1:15" x14ac:dyDescent="0.2">
      <c r="A12" s="175" t="s">
        <v>345</v>
      </c>
      <c r="B12" s="206">
        <v>0</v>
      </c>
      <c r="C12" s="206">
        <v>0</v>
      </c>
      <c r="D12" s="206">
        <f>B12+C12</f>
        <v>0</v>
      </c>
      <c r="E12" s="206">
        <v>0</v>
      </c>
      <c r="F12" s="201">
        <v>0</v>
      </c>
      <c r="G12" s="201">
        <f>D12-E12</f>
        <v>0</v>
      </c>
    </row>
    <row r="13" spans="1:15" ht="18" x14ac:dyDescent="0.2">
      <c r="A13" s="175" t="s">
        <v>346</v>
      </c>
      <c r="B13" s="206">
        <v>0</v>
      </c>
      <c r="C13" s="206">
        <v>0</v>
      </c>
      <c r="D13" s="206">
        <f>B13+C13</f>
        <v>0</v>
      </c>
      <c r="E13" s="206">
        <v>0</v>
      </c>
      <c r="F13" s="201">
        <v>0</v>
      </c>
      <c r="G13" s="201">
        <f>D13-E13</f>
        <v>0</v>
      </c>
    </row>
    <row r="14" spans="1:15" ht="15.75" customHeight="1" x14ac:dyDescent="0.2">
      <c r="A14" s="178" t="s">
        <v>347</v>
      </c>
      <c r="B14" s="206">
        <v>0</v>
      </c>
      <c r="C14" s="206">
        <v>0</v>
      </c>
      <c r="D14" s="206">
        <f>B14+C14</f>
        <v>0</v>
      </c>
      <c r="E14" s="206">
        <v>0</v>
      </c>
      <c r="F14" s="201">
        <v>0</v>
      </c>
      <c r="G14" s="201">
        <f>D14-E14</f>
        <v>0</v>
      </c>
      <c r="K14" s="266"/>
      <c r="L14" s="266"/>
      <c r="M14" s="266"/>
      <c r="N14" s="266"/>
      <c r="O14" s="267"/>
    </row>
    <row r="15" spans="1:15" ht="27" x14ac:dyDescent="0.2">
      <c r="A15" s="178" t="s">
        <v>348</v>
      </c>
      <c r="B15" s="206">
        <f>B16+B17</f>
        <v>0</v>
      </c>
      <c r="C15" s="206">
        <f t="shared" ref="C15:G15" si="1">C16+C17</f>
        <v>0</v>
      </c>
      <c r="D15" s="206">
        <f>SUM(D16:D17)</f>
        <v>0</v>
      </c>
      <c r="E15" s="206">
        <f t="shared" si="1"/>
        <v>0</v>
      </c>
      <c r="F15" s="206">
        <f t="shared" si="1"/>
        <v>0</v>
      </c>
      <c r="G15" s="201">
        <f t="shared" si="1"/>
        <v>0</v>
      </c>
      <c r="K15" s="266"/>
      <c r="L15" s="266"/>
      <c r="M15" s="266"/>
      <c r="N15" s="266"/>
    </row>
    <row r="16" spans="1:15" ht="14.25" customHeight="1" x14ac:dyDescent="0.2">
      <c r="A16" s="175" t="s">
        <v>349</v>
      </c>
      <c r="B16" s="206">
        <v>0</v>
      </c>
      <c r="C16" s="206">
        <v>0</v>
      </c>
      <c r="D16" s="206">
        <f>B16+C16</f>
        <v>0</v>
      </c>
      <c r="E16" s="206">
        <v>0</v>
      </c>
      <c r="F16" s="206">
        <v>0</v>
      </c>
      <c r="G16" s="201">
        <f>D16-E16</f>
        <v>0</v>
      </c>
      <c r="K16" s="266"/>
      <c r="L16" s="266"/>
      <c r="M16" s="266"/>
      <c r="N16" s="266"/>
    </row>
    <row r="17" spans="1:7" ht="14.25" customHeight="1" x14ac:dyDescent="0.2">
      <c r="A17" s="175" t="s">
        <v>350</v>
      </c>
      <c r="B17" s="206">
        <v>0</v>
      </c>
      <c r="C17" s="206">
        <v>0</v>
      </c>
      <c r="D17" s="206">
        <f>B17+C17</f>
        <v>0</v>
      </c>
      <c r="E17" s="206">
        <v>0</v>
      </c>
      <c r="F17" s="206">
        <v>0</v>
      </c>
      <c r="G17" s="201">
        <f>D17-E17</f>
        <v>0</v>
      </c>
    </row>
    <row r="18" spans="1:7" x14ac:dyDescent="0.2">
      <c r="A18" s="178" t="s">
        <v>351</v>
      </c>
      <c r="B18" s="206">
        <v>0</v>
      </c>
      <c r="C18" s="206">
        <v>0</v>
      </c>
      <c r="D18" s="206">
        <f>B18+C18</f>
        <v>0</v>
      </c>
      <c r="E18" s="206">
        <v>0</v>
      </c>
      <c r="F18" s="206">
        <v>0</v>
      </c>
      <c r="G18" s="201">
        <f>D18-E18</f>
        <v>0</v>
      </c>
    </row>
    <row r="19" spans="1:7" ht="18" x14ac:dyDescent="0.2">
      <c r="A19" s="176" t="s">
        <v>352</v>
      </c>
      <c r="B19" s="205">
        <f>B20+B21+B22+B25+B26+B29</f>
        <v>595054141</v>
      </c>
      <c r="C19" s="205">
        <f>C20+C21+C22+C25+C26+C29</f>
        <v>-1561220</v>
      </c>
      <c r="D19" s="205">
        <f>D20+D21+D22+D25+D26+D29</f>
        <v>593492921</v>
      </c>
      <c r="E19" s="205">
        <f t="shared" ref="E19" si="2">E20+E21+E22+E25+E26+E29</f>
        <v>326930748</v>
      </c>
      <c r="F19" s="205">
        <f>F20+F21+F22+F25+F26+F29</f>
        <v>106581580</v>
      </c>
      <c r="G19" s="207">
        <f>G20+G21+G22+G25+G26+G29</f>
        <v>422563573</v>
      </c>
    </row>
    <row r="20" spans="1:7" ht="18" customHeight="1" x14ac:dyDescent="0.2">
      <c r="A20" s="178" t="s">
        <v>342</v>
      </c>
      <c r="B20" s="206">
        <v>196367867</v>
      </c>
      <c r="C20" s="206">
        <v>-515203</v>
      </c>
      <c r="D20" s="206">
        <f>B20+C20</f>
        <v>195852664</v>
      </c>
      <c r="E20" s="201">
        <v>107887147</v>
      </c>
      <c r="F20" s="201">
        <v>104461031</v>
      </c>
      <c r="G20" s="201">
        <v>139445979</v>
      </c>
    </row>
    <row r="21" spans="1:7" ht="18" customHeight="1" x14ac:dyDescent="0.2">
      <c r="A21" s="178" t="s">
        <v>343</v>
      </c>
      <c r="B21" s="206">
        <v>398686274</v>
      </c>
      <c r="C21" s="199">
        <v>-1046017</v>
      </c>
      <c r="D21" s="206">
        <f>B21+C21</f>
        <v>397640257</v>
      </c>
      <c r="E21" s="201">
        <v>219043601</v>
      </c>
      <c r="F21" s="201">
        <v>2120549</v>
      </c>
      <c r="G21" s="201">
        <v>283117594</v>
      </c>
    </row>
    <row r="22" spans="1:7" ht="18" customHeight="1" x14ac:dyDescent="0.2">
      <c r="A22" s="178" t="s">
        <v>344</v>
      </c>
      <c r="B22" s="206">
        <f>B23+B24</f>
        <v>0</v>
      </c>
      <c r="C22" s="206">
        <f t="shared" ref="C22:F22" si="3">C23+C24</f>
        <v>0</v>
      </c>
      <c r="D22" s="206">
        <f>D23+D24</f>
        <v>0</v>
      </c>
      <c r="E22" s="206">
        <f t="shared" si="3"/>
        <v>0</v>
      </c>
      <c r="F22" s="206">
        <f t="shared" si="3"/>
        <v>0</v>
      </c>
      <c r="G22" s="201">
        <v>0</v>
      </c>
    </row>
    <row r="23" spans="1:7" ht="15.75" customHeight="1" x14ac:dyDescent="0.2">
      <c r="A23" s="175" t="s">
        <v>345</v>
      </c>
      <c r="B23" s="206">
        <v>0</v>
      </c>
      <c r="C23" s="206">
        <v>0</v>
      </c>
      <c r="D23" s="206">
        <f>B23+C23</f>
        <v>0</v>
      </c>
      <c r="E23" s="206">
        <v>0</v>
      </c>
      <c r="F23" s="206">
        <v>0</v>
      </c>
      <c r="G23" s="201">
        <f>D23-E23</f>
        <v>0</v>
      </c>
    </row>
    <row r="24" spans="1:7" ht="15.75" customHeight="1" x14ac:dyDescent="0.2">
      <c r="A24" s="175" t="s">
        <v>346</v>
      </c>
      <c r="B24" s="206">
        <v>0</v>
      </c>
      <c r="C24" s="206">
        <v>0</v>
      </c>
      <c r="D24" s="206">
        <f>B24+C24</f>
        <v>0</v>
      </c>
      <c r="E24" s="206">
        <v>0</v>
      </c>
      <c r="F24" s="206">
        <v>0</v>
      </c>
      <c r="G24" s="201">
        <f>D24-E24</f>
        <v>0</v>
      </c>
    </row>
    <row r="25" spans="1:7" ht="17.25" customHeight="1" x14ac:dyDescent="0.2">
      <c r="A25" s="178" t="s">
        <v>347</v>
      </c>
      <c r="B25" s="206">
        <v>0</v>
      </c>
      <c r="C25" s="206">
        <v>0</v>
      </c>
      <c r="D25" s="206">
        <f>B25+C25</f>
        <v>0</v>
      </c>
      <c r="E25" s="206">
        <v>0</v>
      </c>
      <c r="F25" s="206">
        <v>0</v>
      </c>
      <c r="G25" s="201">
        <f>D25-E25</f>
        <v>0</v>
      </c>
    </row>
    <row r="26" spans="1:7" ht="27.75" customHeight="1" x14ac:dyDescent="0.2">
      <c r="A26" s="178" t="s">
        <v>348</v>
      </c>
      <c r="B26" s="206">
        <f>B27+B28</f>
        <v>0</v>
      </c>
      <c r="C26" s="206">
        <f t="shared" ref="C26:F26" si="4">C27+C28</f>
        <v>0</v>
      </c>
      <c r="D26" s="206">
        <f>D27+D28</f>
        <v>0</v>
      </c>
      <c r="E26" s="206">
        <f t="shared" si="4"/>
        <v>0</v>
      </c>
      <c r="F26" s="206">
        <f t="shared" si="4"/>
        <v>0</v>
      </c>
      <c r="G26" s="201">
        <f>G27+G28</f>
        <v>0</v>
      </c>
    </row>
    <row r="27" spans="1:7" ht="15" customHeight="1" x14ac:dyDescent="0.2">
      <c r="A27" s="175" t="s">
        <v>349</v>
      </c>
      <c r="B27" s="206">
        <v>0</v>
      </c>
      <c r="C27" s="206">
        <v>0</v>
      </c>
      <c r="D27" s="206">
        <f>B27+C27</f>
        <v>0</v>
      </c>
      <c r="E27" s="206">
        <v>0</v>
      </c>
      <c r="F27" s="206">
        <v>0</v>
      </c>
      <c r="G27" s="201">
        <f>D27-E27</f>
        <v>0</v>
      </c>
    </row>
    <row r="28" spans="1:7" ht="15" customHeight="1" x14ac:dyDescent="0.2">
      <c r="A28" s="175" t="s">
        <v>350</v>
      </c>
      <c r="B28" s="206">
        <v>0</v>
      </c>
      <c r="C28" s="206">
        <v>0</v>
      </c>
      <c r="D28" s="206">
        <f>B28+C28</f>
        <v>0</v>
      </c>
      <c r="E28" s="206">
        <v>0</v>
      </c>
      <c r="F28" s="206">
        <v>0</v>
      </c>
      <c r="G28" s="201">
        <f>D28-E28</f>
        <v>0</v>
      </c>
    </row>
    <row r="29" spans="1:7" ht="16.5" customHeight="1" x14ac:dyDescent="0.2">
      <c r="A29" s="178" t="s">
        <v>351</v>
      </c>
      <c r="B29" s="206">
        <v>0</v>
      </c>
      <c r="C29" s="206">
        <v>0</v>
      </c>
      <c r="D29" s="206">
        <f>B29+C29</f>
        <v>0</v>
      </c>
      <c r="E29" s="206">
        <v>0</v>
      </c>
      <c r="F29" s="206">
        <v>0</v>
      </c>
      <c r="G29" s="201">
        <f>D29-E29</f>
        <v>0</v>
      </c>
    </row>
    <row r="30" spans="1:7" ht="18" x14ac:dyDescent="0.2">
      <c r="A30" s="180" t="s">
        <v>353</v>
      </c>
      <c r="B30" s="203">
        <f>B8+B19</f>
        <v>622054141</v>
      </c>
      <c r="C30" s="203">
        <f>C8+C19</f>
        <v>-3793310</v>
      </c>
      <c r="D30" s="203">
        <f>D8+D19</f>
        <v>618260831</v>
      </c>
      <c r="E30" s="202">
        <f t="shared" ref="E30:F30" si="5">E8+E19</f>
        <v>342201165</v>
      </c>
      <c r="F30" s="202">
        <f t="shared" si="5"/>
        <v>121851997</v>
      </c>
      <c r="G30" s="198">
        <f>G8+G19</f>
        <v>438906237</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2020-07-14T23:19:52Z</cp:lastPrinted>
  <dcterms:created xsi:type="dcterms:W3CDTF">2016-11-15T19:19:05Z</dcterms:created>
  <dcterms:modified xsi:type="dcterms:W3CDTF">2020-07-27T15:12:28Z</dcterms:modified>
</cp:coreProperties>
</file>