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CSU APIZACO 3\Documents\CUENTA PUBLICA\ARCHIVO GENERAL\"/>
    </mc:Choice>
  </mc:AlternateContent>
  <xr:revisionPtr revIDLastSave="0" documentId="13_ncr:1_{CA344804-5DDE-493C-A287-F52E68D512CC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F1_ESF" sheetId="1" r:id="rId1"/>
    <sheet name="F2_IADPOP" sheetId="2" r:id="rId2"/>
    <sheet name="F3_IAODF" sheetId="3" r:id="rId3"/>
    <sheet name="F4_BP" sheetId="4" r:id="rId4"/>
    <sheet name="F5_EAID" sheetId="9" r:id="rId5"/>
    <sheet name="F6a_EAEPED_COG" sheetId="10" r:id="rId6"/>
    <sheet name="F6b_EAEPED_CA" sheetId="5" r:id="rId7"/>
    <sheet name="F6d_EAEPED_CF" sheetId="11" r:id="rId8"/>
    <sheet name="F6d_EAEPED_CSP" sheetId="12" r:id="rId9"/>
    <sheet name="F7a_PI" sheetId="7" r:id="rId10"/>
    <sheet name="F8_IEA" sheetId="8" r:id="rId11"/>
  </sheets>
  <externalReferences>
    <externalReference r:id="rId12"/>
    <externalReference r:id="rId13"/>
    <externalReference r:id="rId14"/>
  </externalReferences>
  <definedNames>
    <definedName name="_xlnm.Print_Area" localSheetId="0">F1_ESF!$B$2:$G$88</definedName>
    <definedName name="_xlnm.Print_Area" localSheetId="1">F2_IADPOP!$B$2:$I$45</definedName>
    <definedName name="_xlnm.Print_Area" localSheetId="2">F3_IAODF!$B$2:$L$26</definedName>
    <definedName name="_xlnm.Print_Area" localSheetId="3">F4_BP!$B$2:$E$92</definedName>
    <definedName name="_xlnm.Print_Area" localSheetId="4">F5_EAID!$B$2:$H$85</definedName>
    <definedName name="_xlnm.Print_Area" localSheetId="5">F6a_EAEPED_COG!$B$2:$I$162</definedName>
    <definedName name="_xlnm.Print_Area" localSheetId="6">F6b_EAEPED_CA!$B$2:$H$34</definedName>
    <definedName name="_xlnm.Print_Area" localSheetId="7">F6d_EAEPED_CF!$A$2:$G$91</definedName>
    <definedName name="_xlnm.Print_Area" localSheetId="8">F6d_EAEPED_CSP!$B$2:$H$37</definedName>
    <definedName name="_xlnm.Print_Area" localSheetId="9">F7a_PI!$B$2:$H$47</definedName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  <definedName name="_xlnm.Print_Titles" localSheetId="10">F8_IEA!$1:$3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2" l="1"/>
  <c r="D36" i="12"/>
  <c r="C91" i="11"/>
  <c r="C90" i="11"/>
  <c r="D33" i="5"/>
  <c r="D32" i="5"/>
  <c r="E164" i="10"/>
  <c r="E163" i="10"/>
  <c r="E82" i="9"/>
  <c r="E81" i="9"/>
  <c r="C91" i="4"/>
  <c r="C90" i="4"/>
  <c r="F26" i="3"/>
  <c r="G25" i="3"/>
  <c r="E44" i="2"/>
  <c r="E43" i="2"/>
  <c r="G22" i="12"/>
  <c r="F22" i="12"/>
  <c r="D22" i="12"/>
  <c r="H116" i="10"/>
  <c r="G64" i="9"/>
  <c r="F64" i="9"/>
  <c r="D64" i="9"/>
  <c r="E64" i="9" s="1"/>
  <c r="D14" i="9"/>
  <c r="D78" i="4"/>
  <c r="D11" i="4"/>
  <c r="D10" i="4"/>
  <c r="E17" i="2"/>
  <c r="D17" i="2"/>
  <c r="G68" i="1" l="1"/>
  <c r="G79" i="1" s="1"/>
  <c r="G9" i="1"/>
  <c r="G47" i="1" s="1"/>
  <c r="G81" i="1" l="1"/>
  <c r="G59" i="1"/>
  <c r="D55" i="1"/>
  <c r="D54" i="1"/>
  <c r="D53" i="1"/>
  <c r="D60" i="1" s="1"/>
  <c r="D116" i="10" l="1"/>
  <c r="F116" i="10" s="1"/>
  <c r="I116" i="10" s="1"/>
  <c r="L116" i="10" s="1"/>
  <c r="G39" i="10"/>
  <c r="H39" i="10"/>
  <c r="H64" i="9"/>
  <c r="C67" i="9"/>
  <c r="N116" i="10" l="1"/>
  <c r="E16" i="10" l="1"/>
  <c r="E31" i="12" l="1"/>
  <c r="H31" i="12" s="1"/>
  <c r="E30" i="12"/>
  <c r="E29" i="12"/>
  <c r="H29" i="12" s="1"/>
  <c r="G28" i="12"/>
  <c r="F28" i="12"/>
  <c r="D28" i="12"/>
  <c r="C28" i="12"/>
  <c r="H27" i="12"/>
  <c r="E27" i="12"/>
  <c r="E26" i="12"/>
  <c r="E25" i="12"/>
  <c r="H25" i="12" s="1"/>
  <c r="G24" i="12"/>
  <c r="F24" i="12"/>
  <c r="F21" i="12" s="1"/>
  <c r="D24" i="12"/>
  <c r="C24" i="12"/>
  <c r="C21" i="12" s="1"/>
  <c r="E23" i="12"/>
  <c r="H23" i="12" s="1"/>
  <c r="E22" i="12"/>
  <c r="H22" i="12" s="1"/>
  <c r="D21" i="12"/>
  <c r="E19" i="12"/>
  <c r="H19" i="12" s="1"/>
  <c r="E18" i="12"/>
  <c r="H18" i="12" s="1"/>
  <c r="E17" i="12"/>
  <c r="H17" i="12" s="1"/>
  <c r="G16" i="12"/>
  <c r="G9" i="12" s="1"/>
  <c r="F16" i="12"/>
  <c r="D16" i="12"/>
  <c r="C16" i="12"/>
  <c r="C9" i="12" s="1"/>
  <c r="C32" i="12" s="1"/>
  <c r="E15" i="12"/>
  <c r="H15" i="12" s="1"/>
  <c r="E14" i="12"/>
  <c r="H14" i="12" s="1"/>
  <c r="E13" i="12"/>
  <c r="H13" i="12" s="1"/>
  <c r="G12" i="12"/>
  <c r="F12" i="12"/>
  <c r="D12" i="12"/>
  <c r="D9" i="12" s="1"/>
  <c r="C12" i="12"/>
  <c r="E11" i="12"/>
  <c r="E10" i="12"/>
  <c r="H10" i="12" s="1"/>
  <c r="F9" i="12"/>
  <c r="E12" i="12" l="1"/>
  <c r="H12" i="12" s="1"/>
  <c r="E16" i="12"/>
  <c r="H16" i="12" s="1"/>
  <c r="E24" i="12"/>
  <c r="E21" i="12" s="1"/>
  <c r="G21" i="12"/>
  <c r="G32" i="12" s="1"/>
  <c r="E28" i="12"/>
  <c r="H28" i="12" s="1"/>
  <c r="D32" i="12"/>
  <c r="E9" i="12"/>
  <c r="H9" i="12" s="1"/>
  <c r="F32" i="12"/>
  <c r="H11" i="12"/>
  <c r="H26" i="12"/>
  <c r="H30" i="12"/>
  <c r="B25" i="11"/>
  <c r="B22" i="11" s="1"/>
  <c r="B11" i="11" s="1"/>
  <c r="C21" i="5"/>
  <c r="C20" i="5"/>
  <c r="E20" i="5" s="1"/>
  <c r="G91" i="10"/>
  <c r="G11" i="10"/>
  <c r="D11" i="10"/>
  <c r="D10" i="10" s="1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2" i="10"/>
  <c r="F92" i="10"/>
  <c r="G92" i="10"/>
  <c r="H92" i="10"/>
  <c r="E93" i="10"/>
  <c r="F93" i="10"/>
  <c r="G93" i="10"/>
  <c r="H93" i="10"/>
  <c r="E95" i="10"/>
  <c r="F95" i="10"/>
  <c r="G95" i="10"/>
  <c r="H95" i="10"/>
  <c r="E96" i="10"/>
  <c r="F96" i="10"/>
  <c r="G96" i="10"/>
  <c r="H96" i="10"/>
  <c r="E97" i="10"/>
  <c r="F97" i="10"/>
  <c r="G97" i="10"/>
  <c r="H97" i="10"/>
  <c r="E98" i="10"/>
  <c r="F98" i="10"/>
  <c r="G98" i="10"/>
  <c r="H98" i="10"/>
  <c r="E99" i="10"/>
  <c r="F99" i="10"/>
  <c r="G99" i="10"/>
  <c r="H99" i="10"/>
  <c r="E100" i="10"/>
  <c r="F100" i="10"/>
  <c r="G100" i="10"/>
  <c r="H100" i="10"/>
  <c r="E101" i="10"/>
  <c r="F101" i="10"/>
  <c r="G101" i="10"/>
  <c r="H101" i="10"/>
  <c r="E102" i="10"/>
  <c r="F102" i="10"/>
  <c r="G102" i="10"/>
  <c r="H102" i="10"/>
  <c r="E103" i="10"/>
  <c r="F103" i="10"/>
  <c r="G103" i="10"/>
  <c r="H103" i="10"/>
  <c r="E105" i="10"/>
  <c r="F105" i="10"/>
  <c r="G105" i="10"/>
  <c r="H105" i="10"/>
  <c r="E106" i="10"/>
  <c r="F106" i="10"/>
  <c r="G106" i="10"/>
  <c r="H106" i="10"/>
  <c r="E107" i="10"/>
  <c r="F107" i="10"/>
  <c r="G107" i="10"/>
  <c r="H107" i="10"/>
  <c r="E108" i="10"/>
  <c r="F108" i="10"/>
  <c r="G108" i="10"/>
  <c r="H108" i="10"/>
  <c r="E109" i="10"/>
  <c r="F109" i="10"/>
  <c r="G109" i="10"/>
  <c r="H109" i="10"/>
  <c r="E110" i="10"/>
  <c r="F110" i="10"/>
  <c r="G110" i="10"/>
  <c r="H110" i="10"/>
  <c r="E111" i="10"/>
  <c r="F111" i="10"/>
  <c r="G111" i="10"/>
  <c r="H111" i="10"/>
  <c r="E112" i="10"/>
  <c r="F112" i="10"/>
  <c r="G112" i="10"/>
  <c r="H112" i="10"/>
  <c r="E113" i="10"/>
  <c r="F113" i="10"/>
  <c r="G113" i="10"/>
  <c r="H113" i="10"/>
  <c r="E115" i="10"/>
  <c r="F115" i="10"/>
  <c r="G115" i="10"/>
  <c r="H115" i="10"/>
  <c r="E41" i="10"/>
  <c r="E117" i="10"/>
  <c r="F117" i="10"/>
  <c r="G117" i="10"/>
  <c r="H117" i="10"/>
  <c r="E118" i="10"/>
  <c r="F118" i="10"/>
  <c r="G118" i="10"/>
  <c r="H118" i="10"/>
  <c r="E119" i="10"/>
  <c r="F119" i="10"/>
  <c r="G119" i="10"/>
  <c r="H119" i="10"/>
  <c r="E120" i="10"/>
  <c r="F120" i="10"/>
  <c r="G120" i="10"/>
  <c r="H120" i="10"/>
  <c r="E121" i="10"/>
  <c r="F121" i="10"/>
  <c r="G121" i="10"/>
  <c r="H121" i="10"/>
  <c r="E122" i="10"/>
  <c r="F122" i="10"/>
  <c r="G122" i="10"/>
  <c r="H122" i="10"/>
  <c r="E123" i="10"/>
  <c r="F123" i="10"/>
  <c r="G123" i="10"/>
  <c r="H123" i="10"/>
  <c r="E125" i="10"/>
  <c r="G125" i="10"/>
  <c r="H125" i="10"/>
  <c r="E126" i="10"/>
  <c r="G126" i="10"/>
  <c r="H126" i="10"/>
  <c r="E127" i="10"/>
  <c r="G127" i="10"/>
  <c r="H127" i="10"/>
  <c r="E128" i="10"/>
  <c r="G128" i="10"/>
  <c r="H128" i="10"/>
  <c r="E129" i="10"/>
  <c r="G129" i="10"/>
  <c r="H129" i="10"/>
  <c r="E130" i="10"/>
  <c r="G130" i="10"/>
  <c r="H130" i="10"/>
  <c r="E131" i="10"/>
  <c r="G131" i="10"/>
  <c r="E132" i="10"/>
  <c r="G132" i="10"/>
  <c r="E133" i="10"/>
  <c r="G133" i="10"/>
  <c r="D126" i="10"/>
  <c r="D127" i="10"/>
  <c r="D128" i="10"/>
  <c r="D129" i="10"/>
  <c r="D130" i="10"/>
  <c r="D131" i="10"/>
  <c r="D132" i="10"/>
  <c r="D133" i="10"/>
  <c r="D125" i="10"/>
  <c r="D117" i="10"/>
  <c r="D118" i="10"/>
  <c r="D119" i="10"/>
  <c r="D120" i="10"/>
  <c r="D121" i="10"/>
  <c r="D122" i="10"/>
  <c r="D123" i="10"/>
  <c r="D115" i="10"/>
  <c r="D106" i="10"/>
  <c r="D107" i="10"/>
  <c r="D108" i="10"/>
  <c r="D109" i="10"/>
  <c r="D110" i="10"/>
  <c r="D111" i="10"/>
  <c r="D112" i="10"/>
  <c r="D113" i="10"/>
  <c r="D105" i="10"/>
  <c r="D96" i="10"/>
  <c r="D97" i="10"/>
  <c r="D98" i="10"/>
  <c r="D99" i="10"/>
  <c r="D100" i="10"/>
  <c r="D101" i="10"/>
  <c r="D102" i="10"/>
  <c r="D103" i="10"/>
  <c r="D95" i="10"/>
  <c r="D88" i="10"/>
  <c r="D89" i="10"/>
  <c r="D90" i="10"/>
  <c r="D91" i="10"/>
  <c r="D92" i="10"/>
  <c r="D93" i="10"/>
  <c r="D87" i="10"/>
  <c r="F16" i="10"/>
  <c r="H16" i="10"/>
  <c r="H11" i="10" s="1"/>
  <c r="H10" i="10" s="1"/>
  <c r="D15" i="4"/>
  <c r="D72" i="4"/>
  <c r="D82" i="4" s="1"/>
  <c r="D84" i="4" s="1"/>
  <c r="C11" i="4"/>
  <c r="D56" i="9"/>
  <c r="D67" i="9" s="1"/>
  <c r="H18" i="9"/>
  <c r="D27" i="9"/>
  <c r="G14" i="9"/>
  <c r="C17" i="9"/>
  <c r="C42" i="9" s="1"/>
  <c r="C72" i="9" s="1"/>
  <c r="E19" i="2"/>
  <c r="D19" i="2"/>
  <c r="F19" i="2"/>
  <c r="C19" i="2"/>
  <c r="J81" i="1"/>
  <c r="F65" i="1"/>
  <c r="F63" i="1" s="1"/>
  <c r="F10" i="1"/>
  <c r="C9" i="1"/>
  <c r="C47" i="1" s="1"/>
  <c r="D11" i="1"/>
  <c r="D9" i="1" s="1"/>
  <c r="D47" i="1" s="1"/>
  <c r="D62" i="1" s="1"/>
  <c r="G17" i="2"/>
  <c r="G19" i="2" s="1"/>
  <c r="F10" i="5" l="1"/>
  <c r="F9" i="5" s="1"/>
  <c r="G10" i="10"/>
  <c r="C60" i="1"/>
  <c r="F9" i="1"/>
  <c r="F47" i="1" s="1"/>
  <c r="F59" i="1" s="1"/>
  <c r="F68" i="1"/>
  <c r="F79" i="1" s="1"/>
  <c r="C64" i="4"/>
  <c r="C66" i="4" s="1"/>
  <c r="C9" i="4"/>
  <c r="C72" i="4"/>
  <c r="I113" i="10"/>
  <c r="L113" i="10" s="1"/>
  <c r="I112" i="10"/>
  <c r="I111" i="10"/>
  <c r="I110" i="10"/>
  <c r="I109" i="10"/>
  <c r="I108" i="10"/>
  <c r="I107" i="10"/>
  <c r="I106" i="10"/>
  <c r="I105" i="10"/>
  <c r="I103" i="10"/>
  <c r="I102" i="10"/>
  <c r="I101" i="10"/>
  <c r="I100" i="10"/>
  <c r="I99" i="10"/>
  <c r="I98" i="10"/>
  <c r="I97" i="10"/>
  <c r="I96" i="10"/>
  <c r="I95" i="10"/>
  <c r="I88" i="10"/>
  <c r="E39" i="10"/>
  <c r="F41" i="10"/>
  <c r="I41" i="10" s="1"/>
  <c r="D10" i="5"/>
  <c r="N115" i="10"/>
  <c r="F114" i="10"/>
  <c r="N113" i="10"/>
  <c r="N112" i="10"/>
  <c r="N111" i="10"/>
  <c r="N110" i="10"/>
  <c r="N109" i="10"/>
  <c r="N108" i="10"/>
  <c r="N107" i="10"/>
  <c r="N106" i="10"/>
  <c r="N105" i="10"/>
  <c r="N103" i="10"/>
  <c r="N102" i="10"/>
  <c r="N101" i="10"/>
  <c r="N100" i="10"/>
  <c r="N99" i="10"/>
  <c r="N98" i="10"/>
  <c r="N97" i="10"/>
  <c r="N96" i="10"/>
  <c r="N95" i="10"/>
  <c r="C62" i="1"/>
  <c r="G27" i="9"/>
  <c r="G17" i="9" s="1"/>
  <c r="H27" i="9"/>
  <c r="H17" i="9" s="1"/>
  <c r="H56" i="9"/>
  <c r="H67" i="9" s="1"/>
  <c r="C16" i="4"/>
  <c r="C78" i="4" s="1"/>
  <c r="E15" i="4"/>
  <c r="F14" i="9"/>
  <c r="H14" i="9"/>
  <c r="D54" i="4"/>
  <c r="D9" i="4"/>
  <c r="E14" i="9"/>
  <c r="H21" i="12"/>
  <c r="H32" i="12" s="1"/>
  <c r="E32" i="12"/>
  <c r="H24" i="12"/>
  <c r="H114" i="10"/>
  <c r="I89" i="10"/>
  <c r="H91" i="10"/>
  <c r="H86" i="10" s="1"/>
  <c r="E11" i="10"/>
  <c r="G10" i="5"/>
  <c r="F11" i="10"/>
  <c r="F91" i="10"/>
  <c r="F86" i="10" s="1"/>
  <c r="I86" i="10" s="1"/>
  <c r="I16" i="10"/>
  <c r="I11" i="10" s="1"/>
  <c r="E56" i="9"/>
  <c r="E67" i="9" s="1"/>
  <c r="F56" i="9"/>
  <c r="F67" i="9" s="1"/>
  <c r="E124" i="10"/>
  <c r="E114" i="10"/>
  <c r="E27" i="9"/>
  <c r="E10" i="4"/>
  <c r="D60" i="4"/>
  <c r="D86" i="10"/>
  <c r="D94" i="10"/>
  <c r="D104" i="10"/>
  <c r="G114" i="10"/>
  <c r="E104" i="10"/>
  <c r="G86" i="10"/>
  <c r="E91" i="10"/>
  <c r="E86" i="10" s="1"/>
  <c r="F27" i="9"/>
  <c r="F17" i="9" s="1"/>
  <c r="H94" i="10"/>
  <c r="E94" i="10"/>
  <c r="F94" i="10"/>
  <c r="I93" i="10"/>
  <c r="I92" i="10"/>
  <c r="I90" i="10"/>
  <c r="I87" i="10"/>
  <c r="G124" i="10"/>
  <c r="D17" i="9"/>
  <c r="D42" i="9" s="1"/>
  <c r="D72" i="9" s="1"/>
  <c r="E11" i="4"/>
  <c r="E72" i="4" s="1"/>
  <c r="D114" i="10"/>
  <c r="D124" i="10"/>
  <c r="H104" i="10"/>
  <c r="F104" i="10"/>
  <c r="G104" i="10"/>
  <c r="G94" i="10"/>
  <c r="C19" i="5"/>
  <c r="B62" i="11" s="1"/>
  <c r="E25" i="11" l="1"/>
  <c r="E22" i="11" s="1"/>
  <c r="E11" i="11" s="1"/>
  <c r="F81" i="1"/>
  <c r="C82" i="4"/>
  <c r="C84" i="4" s="1"/>
  <c r="E10" i="10"/>
  <c r="F42" i="9"/>
  <c r="F72" i="9" s="1"/>
  <c r="E60" i="4"/>
  <c r="I94" i="10"/>
  <c r="N104" i="10"/>
  <c r="N114" i="10"/>
  <c r="G85" i="10"/>
  <c r="G160" i="10" s="1"/>
  <c r="N94" i="10"/>
  <c r="E85" i="10"/>
  <c r="E160" i="10" s="1"/>
  <c r="F39" i="10"/>
  <c r="F10" i="10" s="1"/>
  <c r="I39" i="10"/>
  <c r="I10" i="10" s="1"/>
  <c r="C29" i="5"/>
  <c r="D64" i="4"/>
  <c r="D66" i="4" s="1"/>
  <c r="C14" i="4"/>
  <c r="C22" i="4" s="1"/>
  <c r="C24" i="4" s="1"/>
  <c r="C26" i="4" s="1"/>
  <c r="C35" i="4" s="1"/>
  <c r="E10" i="5"/>
  <c r="I91" i="10"/>
  <c r="D85" i="10"/>
  <c r="D160" i="10" s="1"/>
  <c r="G9" i="5"/>
  <c r="F25" i="11"/>
  <c r="F22" i="11" s="1"/>
  <c r="F11" i="11" s="1"/>
  <c r="G56" i="9"/>
  <c r="G67" i="9" s="1"/>
  <c r="G42" i="9"/>
  <c r="E54" i="4"/>
  <c r="E9" i="4"/>
  <c r="E17" i="9"/>
  <c r="E42" i="9" s="1"/>
  <c r="E72" i="9" s="1"/>
  <c r="B59" i="11"/>
  <c r="B48" i="11" s="1"/>
  <c r="B85" i="11" s="1"/>
  <c r="E64" i="4" l="1"/>
  <c r="E66" i="4" s="1"/>
  <c r="C25" i="11"/>
  <c r="D25" i="11" s="1"/>
  <c r="D9" i="5"/>
  <c r="H42" i="9"/>
  <c r="G72" i="9"/>
  <c r="H10" i="5"/>
  <c r="H9" i="5" s="1"/>
  <c r="E9" i="5"/>
  <c r="J9" i="5" l="1"/>
  <c r="C22" i="11"/>
  <c r="C11" i="11" s="1"/>
  <c r="G25" i="11"/>
  <c r="G22" i="11" s="1"/>
  <c r="G11" i="11" s="1"/>
  <c r="I11" i="11" s="1"/>
  <c r="D22" i="11"/>
  <c r="D11" i="11" s="1"/>
  <c r="H72" i="9"/>
  <c r="F130" i="10" l="1"/>
  <c r="F125" i="10"/>
  <c r="F126" i="10"/>
  <c r="F127" i="10"/>
  <c r="F128" i="10"/>
  <c r="F129" i="10"/>
  <c r="F131" i="10"/>
  <c r="H131" i="10"/>
  <c r="F132" i="10"/>
  <c r="H132" i="10"/>
  <c r="F133" i="10"/>
  <c r="H133" i="10"/>
  <c r="F124" i="10" l="1"/>
  <c r="F85" i="10" s="1"/>
  <c r="F160" i="10" s="1"/>
  <c r="H124" i="10"/>
  <c r="H85" i="10" l="1"/>
  <c r="H160" i="10" s="1"/>
  <c r="I126" i="10" l="1"/>
  <c r="I127" i="10"/>
  <c r="I128" i="10"/>
  <c r="I129" i="10"/>
  <c r="I130" i="10"/>
  <c r="I131" i="10"/>
  <c r="I132" i="10"/>
  <c r="I133" i="10"/>
  <c r="I125" i="10"/>
  <c r="I117" i="10"/>
  <c r="I118" i="10"/>
  <c r="I119" i="10"/>
  <c r="I120" i="10"/>
  <c r="I121" i="10"/>
  <c r="I122" i="10"/>
  <c r="I123" i="10"/>
  <c r="I115" i="10"/>
  <c r="L106" i="10"/>
  <c r="L107" i="10"/>
  <c r="L108" i="10"/>
  <c r="L109" i="10"/>
  <c r="L110" i="10"/>
  <c r="L111" i="10"/>
  <c r="L112" i="10"/>
  <c r="L105" i="10"/>
  <c r="L96" i="10"/>
  <c r="L97" i="10"/>
  <c r="L98" i="10"/>
  <c r="L99" i="10"/>
  <c r="L100" i="10"/>
  <c r="L101" i="10"/>
  <c r="L102" i="10"/>
  <c r="L103" i="10"/>
  <c r="L95" i="10"/>
  <c r="I114" i="10" l="1"/>
  <c r="L114" i="10" s="1"/>
  <c r="L115" i="10"/>
  <c r="I104" i="10"/>
  <c r="L104" i="10" s="1"/>
  <c r="I124" i="10"/>
  <c r="L94" i="10"/>
  <c r="I85" i="10" l="1"/>
  <c r="I160" i="10" l="1"/>
  <c r="K162" i="10" s="1"/>
  <c r="J29" i="5" l="1"/>
  <c r="D21" i="5" l="1"/>
  <c r="G21" i="5" l="1"/>
  <c r="F21" i="5"/>
  <c r="D19" i="5"/>
  <c r="E21" i="5"/>
  <c r="G20" i="5"/>
  <c r="F20" i="5"/>
  <c r="H20" i="5" s="1"/>
  <c r="H21" i="5" l="1"/>
  <c r="H19" i="5" s="1"/>
  <c r="E19" i="5"/>
  <c r="E29" i="5" s="1"/>
  <c r="F19" i="5"/>
  <c r="C62" i="11"/>
  <c r="D29" i="5"/>
  <c r="G19" i="5"/>
  <c r="C59" i="11" l="1"/>
  <c r="C48" i="11" s="1"/>
  <c r="C85" i="11" s="1"/>
  <c r="D62" i="11"/>
  <c r="E62" i="11"/>
  <c r="E59" i="11" s="1"/>
  <c r="E48" i="11" s="1"/>
  <c r="E85" i="11" s="1"/>
  <c r="F29" i="5"/>
  <c r="F62" i="11"/>
  <c r="F59" i="11" s="1"/>
  <c r="F48" i="11" s="1"/>
  <c r="F85" i="11" s="1"/>
  <c r="G29" i="5"/>
  <c r="H29" i="5"/>
  <c r="J19" i="5"/>
  <c r="K160" i="10" l="1"/>
  <c r="K29" i="5"/>
  <c r="G62" i="11"/>
  <c r="G59" i="11" s="1"/>
  <c r="G48" i="11" s="1"/>
  <c r="D59" i="11"/>
  <c r="D48" i="11" s="1"/>
  <c r="D85" i="11" s="1"/>
  <c r="G85" i="11" l="1"/>
  <c r="I48" i="11"/>
  <c r="D16" i="4" l="1"/>
  <c r="H84" i="4" l="1"/>
  <c r="E16" i="4"/>
  <c r="D14" i="4"/>
  <c r="D22" i="4" s="1"/>
  <c r="D24" i="4" s="1"/>
  <c r="D26" i="4" s="1"/>
  <c r="D35" i="4" s="1"/>
  <c r="E14" i="4" l="1"/>
  <c r="E22" i="4" s="1"/>
  <c r="E24" i="4" s="1"/>
  <c r="E26" i="4" s="1"/>
  <c r="E78" i="4"/>
  <c r="E82" i="4" s="1"/>
  <c r="E84" i="4" s="1"/>
  <c r="I84" i="4" s="1"/>
  <c r="E35" i="4" l="1"/>
  <c r="G26" i="4"/>
</calcChain>
</file>

<file path=xl/sharedStrings.xml><?xml version="1.0" encoding="utf-8"?>
<sst xmlns="http://schemas.openxmlformats.org/spreadsheetml/2006/main" count="789" uniqueCount="546">
  <si>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</si>
  <si>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</si>
  <si>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</si>
  <si>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</si>
  <si>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</si>
  <si>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</si>
  <si>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</si>
  <si>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</si>
  <si>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</si>
  <si>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</si>
  <si>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</si>
  <si>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</si>
  <si>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</si>
  <si>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</si>
  <si>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</si>
  <si>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</si>
  <si>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</si>
  <si>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</si>
  <si>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</si>
  <si>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</si>
  <si>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</si>
  <si>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</si>
  <si>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</si>
  <si>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</si>
  <si>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</si>
  <si>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</si>
  <si>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</si>
  <si>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</si>
  <si>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</si>
  <si>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</si>
  <si>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</si>
  <si>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</si>
  <si>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</si>
  <si>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</si>
  <si>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</si>
  <si>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</si>
  <si>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</si>
  <si>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</si>
  <si>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</si>
  <si>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</si>
  <si>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</si>
  <si>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</si>
  <si>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</si>
  <si>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</si>
  <si>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</si>
  <si>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</si>
  <si>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</si>
  <si>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</si>
  <si>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</si>
  <si>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</si>
  <si>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</si>
  <si>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</si>
  <si>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</si>
  <si>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</si>
  <si>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</si>
  <si>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</si>
  <si>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</si>
  <si>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</si>
  <si>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</si>
  <si>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</si>
  <si>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</si>
  <si>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</si>
  <si>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</si>
  <si>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</si>
  <si>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</si>
  <si>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</si>
  <si>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</si>
  <si>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</si>
  <si>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</si>
  <si>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</si>
  <si>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</si>
  <si>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</si>
  <si>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</si>
  <si>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</si>
  <si>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</si>
  <si>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</si>
  <si>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</si>
  <si>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</si>
  <si>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</si>
  <si>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</si>
  <si>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</si>
  <si>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</si>
  <si>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</si>
  <si>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</si>
  <si>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</si>
  <si>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</si>
  <si>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</si>
  <si>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</si>
  <si>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</si>
  <si>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</si>
  <si>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</si>
  <si>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</si>
  <si>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</si>
  <si>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</si>
  <si>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</si>
  <si>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</si>
  <si>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</si>
  <si>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</si>
  <si>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</si>
  <si>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</si>
  <si>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</si>
  <si>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</si>
  <si>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</si>
  <si>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</si>
  <si>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</si>
  <si>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</si>
  <si>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</si>
  <si>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</si>
  <si>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</si>
  <si>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</si>
  <si>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</si>
  <si>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</si>
  <si>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</si>
  <si>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</si>
  <si>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</si>
  <si>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</si>
  <si>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</si>
  <si>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</si>
  <si>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</si>
  <si>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</si>
  <si>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Régimen Estatal de Protección Social en Salud en Tlaxcala (a)</t>
  </si>
  <si>
    <t xml:space="preserve">C.P. GIOVANNA DY AGUILAR MEZA	</t>
  </si>
  <si>
    <t>ENCARGADA DE LA DIRECCIÓN GENERAL Y SUBDIRECTORA DE ADMINISTRACIÓN Y FINANCIAMIENTO</t>
  </si>
  <si>
    <t>JEFE DE DEPARTAMENTO DE CONTABILIDAD Y TESORERÍA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</si>
  <si>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</si>
  <si>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</si>
  <si>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</si>
  <si>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</si>
  <si>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</si>
  <si>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</si>
  <si>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</si>
  <si>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</si>
  <si>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</si>
  <si>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</si>
  <si>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</si>
  <si>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</si>
  <si>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</si>
  <si>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</si>
  <si>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</si>
  <si>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</si>
  <si>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</si>
  <si>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</si>
  <si>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</si>
  <si>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</si>
  <si>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</si>
  <si>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</si>
  <si>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</si>
  <si>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</si>
  <si>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</si>
  <si>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</si>
  <si>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</si>
  <si>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</si>
  <si>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</si>
  <si>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</si>
  <si>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</si>
  <si>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</si>
  <si>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</si>
  <si>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</si>
  <si>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</si>
  <si>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</si>
  <si>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</si>
  <si>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</si>
  <si>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</si>
  <si>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</si>
  <si>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</si>
  <si>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</si>
  <si>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</si>
  <si>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</si>
  <si>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</si>
  <si>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</si>
  <si>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</si>
  <si>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</si>
  <si>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</si>
  <si>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</si>
  <si>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</si>
  <si>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</si>
  <si>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</si>
  <si>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</si>
  <si>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</si>
  <si>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</si>
  <si>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</si>
  <si>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</si>
  <si>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</si>
  <si>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</si>
  <si>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</si>
  <si>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</si>
  <si>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</si>
  <si>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</si>
  <si>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</si>
  <si>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</si>
  <si>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</si>
  <si>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</si>
  <si>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</si>
  <si>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</si>
  <si>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</si>
  <si>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</si>
  <si>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</si>
  <si>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</si>
  <si>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</si>
  <si>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</si>
  <si>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</si>
  <si>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</si>
  <si>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</si>
  <si>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</si>
  <si>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</si>
  <si>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</si>
  <si>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</si>
  <si>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</si>
  <si>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</si>
  <si>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</si>
  <si>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</si>
  <si>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</si>
  <si>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</si>
  <si>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</si>
  <si>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</si>
  <si>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</si>
  <si>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</si>
  <si>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</si>
  <si>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</si>
  <si>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</si>
  <si>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</si>
  <si>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</si>
  <si>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</si>
  <si>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</si>
  <si>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</si>
  <si>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</si>
  <si>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</si>
  <si>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</si>
  <si>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</si>
  <si>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</si>
  <si>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</si>
  <si>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</si>
  <si>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</si>
  <si>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</si>
  <si>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</si>
  <si>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</si>
  <si>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</si>
  <si>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</si>
  <si>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</si>
  <si>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</si>
  <si>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</si>
  <si>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</si>
  <si>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</si>
  <si>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</si>
  <si>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</si>
  <si>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</si>
  <si>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OPD REPSS</t>
  </si>
  <si>
    <t>II. Gasto Etiquetado     (II=A+B+C+D+E+F+G+H)</t>
  </si>
  <si>
    <t>OPD SALUD DE TLAXCALA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</si>
  <si>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</si>
  <si>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</si>
  <si>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</si>
  <si>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</si>
  <si>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</si>
  <si>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</si>
  <si>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</si>
  <si>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</si>
  <si>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</si>
  <si>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</si>
  <si>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</si>
  <si>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</si>
  <si>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</si>
  <si>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</si>
  <si>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</si>
  <si>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</si>
  <si>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</si>
  <si>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</si>
  <si>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</si>
  <si>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</si>
  <si>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</si>
  <si>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</si>
  <si>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</si>
  <si>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</si>
  <si>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</si>
  <si>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</si>
  <si>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</si>
  <si>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</si>
  <si>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</si>
  <si>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</si>
  <si>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</si>
  <si>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</si>
  <si>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</si>
  <si>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</si>
  <si>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</si>
  <si>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</si>
  <si>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</si>
  <si>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</si>
  <si>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Proyecciones de Ingresos - LDF</t>
  </si>
  <si>
    <t xml:space="preserve">(CIFRAS NOMINALES) </t>
  </si>
  <si>
    <t>Concepto (b)</t>
  </si>
  <si>
    <t xml:space="preserve">Año en Cuestión </t>
  </si>
  <si>
    <t>2021 (d)</t>
  </si>
  <si>
    <t>2022 (d)</t>
  </si>
  <si>
    <t>2023 (d)</t>
  </si>
  <si>
    <t>2024 (d)</t>
  </si>
  <si>
    <t>2025 (d)</t>
  </si>
  <si>
    <t xml:space="preserve">2020 (de iniciativa de Ley) (c) 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</si>
  <si>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</si>
  <si>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</si>
  <si>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</si>
  <si>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</si>
  <si>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</si>
  <si>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</si>
  <si>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</si>
  <si>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</si>
  <si>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</si>
  <si>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</si>
  <si>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</si>
  <si>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</si>
  <si>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</si>
  <si>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</si>
  <si>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</si>
  <si>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</si>
  <si>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</si>
  <si>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</si>
  <si>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</si>
  <si>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</si>
  <si>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</si>
  <si>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</si>
  <si>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</si>
  <si>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</si>
  <si>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</si>
  <si>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</si>
  <si>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</si>
  <si>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</si>
  <si>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</si>
  <si>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</si>
  <si>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</si>
  <si>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</si>
  <si>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</si>
  <si>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</si>
  <si>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</si>
  <si>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</si>
  <si>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</si>
  <si>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</si>
  <si>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</si>
  <si>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</si>
  <si>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</si>
  <si>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</si>
  <si>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</si>
  <si>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</si>
  <si>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</si>
  <si>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</si>
  <si>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</si>
  <si>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</si>
  <si>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</si>
  <si>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</si>
  <si>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</si>
  <si>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</si>
  <si>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</si>
  <si>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</si>
  <si>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</si>
  <si>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</si>
  <si>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</si>
  <si>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</si>
  <si>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</si>
  <si>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</si>
  <si>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</si>
  <si>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</si>
  <si>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</si>
  <si>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</si>
  <si>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</si>
  <si>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</si>
  <si>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</si>
  <si>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</si>
  <si>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</si>
  <si>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</si>
  <si>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</si>
  <si>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</si>
  <si>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</si>
  <si>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</si>
  <si>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</si>
  <si>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</si>
  <si>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</si>
  <si>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</si>
  <si>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</si>
  <si>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</si>
  <si>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</si>
  <si>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</si>
  <si>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</si>
  <si>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</si>
  <si>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</si>
  <si>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</si>
  <si>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</si>
  <si>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</si>
  <si>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</si>
  <si>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</si>
  <si>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</si>
  <si>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</si>
  <si>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</si>
  <si>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</si>
  <si>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</si>
  <si>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</si>
  <si>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</si>
  <si>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</si>
  <si>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</si>
  <si>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</si>
  <si>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</si>
  <si>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</si>
  <si>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</si>
  <si>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</si>
  <si>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</si>
  <si>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</si>
  <si>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</si>
  <si>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</si>
  <si>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</si>
  <si>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</si>
  <si>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</si>
  <si>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</si>
  <si>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</si>
  <si>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</si>
  <si>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</si>
  <si>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</si>
  <si>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</si>
  <si>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</si>
  <si>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</si>
  <si>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</si>
  <si>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</si>
  <si>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</si>
  <si>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</si>
  <si>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</si>
  <si>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</si>
  <si>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</si>
  <si>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</si>
  <si>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</si>
  <si>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</si>
  <si>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</si>
  <si>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</si>
  <si>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</si>
  <si>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</si>
  <si>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</si>
  <si>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</si>
  <si>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</si>
  <si>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</si>
  <si>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</si>
  <si>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</si>
  <si>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</si>
  <si>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</si>
  <si>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</si>
  <si>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</si>
  <si>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</si>
  <si>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</si>
  <si>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</si>
  <si>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</si>
  <si>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</si>
  <si>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</si>
  <si>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</si>
  <si>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</si>
  <si>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</si>
  <si>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</si>
  <si>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</si>
  <si>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</si>
  <si>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</si>
  <si>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</si>
  <si>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</si>
  <si>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</si>
  <si>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</si>
  <si>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</si>
  <si>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</si>
  <si>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</si>
  <si>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</si>
  <si>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</si>
  <si>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</si>
  <si>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</si>
  <si>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</si>
  <si>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</si>
  <si>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</si>
  <si>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</si>
  <si>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</si>
  <si>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</si>
  <si>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</si>
  <si>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</si>
  <si>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</si>
  <si>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</si>
  <si>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</si>
  <si>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</si>
  <si>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</si>
  <si>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</si>
  <si>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</si>
  <si>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</si>
  <si>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</si>
  <si>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</si>
  <si>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</si>
  <si>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</si>
  <si>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</si>
  <si>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</si>
  <si>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</si>
  <si>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</si>
  <si>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</si>
  <si>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</si>
  <si>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</si>
  <si>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</si>
  <si>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</si>
  <si>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</si>
  <si>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</si>
  <si>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</si>
  <si>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</si>
  <si>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</si>
  <si>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</si>
  <si>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</si>
  <si>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</si>
  <si>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</si>
  <si>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</si>
  <si>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</si>
  <si>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</si>
  <si>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</si>
  <si>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</si>
  <si>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</si>
  <si>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</si>
  <si>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</si>
  <si>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Clasificación por Objeto del Gasto (Capítulo y Concepto) </t>
  </si>
  <si>
    <t>LA. HIRAM FLORES HERNÁNDEZ</t>
  </si>
  <si>
    <t>o</t>
  </si>
  <si>
    <t>se consideran los pasivos mas el retención solo del 3%, mas el recurso no ejercido presupuestal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</si>
  <si>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</si>
  <si>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</si>
  <si>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</si>
  <si>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</si>
  <si>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</si>
  <si>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</si>
  <si>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</si>
  <si>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</si>
  <si>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</si>
  <si>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</si>
  <si>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</si>
  <si>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</si>
  <si>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</si>
  <si>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</si>
  <si>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</si>
  <si>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2020 (d)</t>
  </si>
  <si>
    <t>31 de diciembre de 2019 (e)</t>
  </si>
  <si>
    <t>LIC. CECILIA QUECHOL JUÁREZ</t>
  </si>
  <si>
    <t xml:space="preserve">ENCARGADA DE LA DIRECCIÓN GENERAL </t>
  </si>
  <si>
    <t>Saldo al 31 de marzo de 2020 (d)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</si>
  <si>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</si>
  <si>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</si>
  <si>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</si>
  <si>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se consideran los pasivos mas el retención solo del 3% ESTO AL CIERRE DEL EJERCICIO</t>
  </si>
  <si>
    <t>SE RESTA L CIERE DEL EJERCICO SI NO SE EJERCIO EL RENDIMENTO</t>
  </si>
  <si>
    <t>balance</t>
  </si>
  <si>
    <t>.</t>
  </si>
  <si>
    <t>Del 1 de Enero  al 30 de Junio de 2020 (b)</t>
  </si>
  <si>
    <t>Del 1 de Enero al 30 de Junio de 2020 (b)</t>
  </si>
  <si>
    <t>Del 1 de Enero al 30 de junio de 2020 (b)</t>
  </si>
  <si>
    <t>C.P ELIZABETH RUIZ TRINIDAD</t>
  </si>
  <si>
    <t>ENLACE DE CIERRE DEL RÉGIMEN ESTATAL DE PROTECCIÓN SOCIAL EN SALUD EN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</si>
</sst>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#,##0.000000000000000"/>
  </numFmts>
  <fonts count="16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indent="4"/>
    </xf>
    <xf numFmtId="164" fontId="8" fillId="0" borderId="4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justify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 indent="2"/>
    </xf>
    <xf numFmtId="164" fontId="9" fillId="0" borderId="4" xfId="0" applyNumberFormat="1" applyFont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justify" vertical="center"/>
    </xf>
    <xf numFmtId="164" fontId="11" fillId="0" borderId="3" xfId="0" applyNumberFormat="1" applyFont="1" applyBorder="1" applyAlignment="1">
      <alignment horizontal="justify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justify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left" vertical="center" wrapText="1" indent="5"/>
    </xf>
    <xf numFmtId="164" fontId="6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 indent="5"/>
    </xf>
    <xf numFmtId="164" fontId="6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justify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164" fontId="6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3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164" fontId="14" fillId="0" borderId="3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 wrapText="1"/>
    </xf>
    <xf numFmtId="164" fontId="15" fillId="0" borderId="3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indent="1"/>
    </xf>
    <xf numFmtId="0" fontId="7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4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3"/>
    </xf>
    <xf numFmtId="164" fontId="1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 indent="3"/>
    </xf>
    <xf numFmtId="164" fontId="6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wrapText="1" indent="3"/>
    </xf>
    <xf numFmtId="164" fontId="6" fillId="0" borderId="12" xfId="0" applyNumberFormat="1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justify" vertical="center"/>
    </xf>
    <xf numFmtId="0" fontId="7" fillId="0" borderId="0" xfId="0" applyFont="1" applyAlignment="1">
      <alignment vertical="top"/>
    </xf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/>
    <xf numFmtId="0" fontId="6" fillId="0" borderId="14" xfId="0" applyFont="1" applyBorder="1" applyAlignment="1">
      <alignment horizontal="left" vertical="center" indent="3"/>
    </xf>
    <xf numFmtId="164" fontId="7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3" fontId="6" fillId="0" borderId="0" xfId="0" applyNumberFormat="1" applyFont="1"/>
    <xf numFmtId="0" fontId="7" fillId="0" borderId="0" xfId="0" applyFont="1" applyAlignment="1"/>
    <xf numFmtId="43" fontId="6" fillId="0" borderId="0" xfId="1" applyFont="1"/>
    <xf numFmtId="164" fontId="4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66" fontId="6" fillId="0" borderId="0" xfId="0" applyNumberFormat="1" applyFont="1"/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111\AccesoPublico\CUENTA%20PUBLICA%202020\REPSS%20-TRADICIONAL-%20FORMU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VINCULADOS%20AR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PSS%20-TRADICIONAL-%20FOR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>
        <row r="56">
          <cell r="K56">
            <v>3733470</v>
          </cell>
        </row>
      </sheetData>
      <sheetData sheetId="4"/>
      <sheetData sheetId="5"/>
      <sheetData sheetId="6"/>
      <sheetData sheetId="7">
        <row r="16">
          <cell r="H16">
            <v>3801612</v>
          </cell>
        </row>
        <row r="35">
          <cell r="H35">
            <v>8754345</v>
          </cell>
        </row>
        <row r="39">
          <cell r="H39">
            <v>0</v>
          </cell>
        </row>
        <row r="54">
          <cell r="H54">
            <v>47015</v>
          </cell>
        </row>
      </sheetData>
      <sheetData sheetId="8"/>
      <sheetData sheetId="9"/>
      <sheetData sheetId="10"/>
      <sheetData sheetId="11"/>
      <sheetData sheetId="12">
        <row r="22">
          <cell r="E2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0">
          <cell r="G60">
            <v>46727440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5">
          <cell r="G15">
            <v>315909000</v>
          </cell>
        </row>
        <row r="17">
          <cell r="I17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 EA"/>
      <sheetName val="A) ESF"/>
      <sheetName val="PT_ESF_ECSF"/>
      <sheetName val="D) ECSF"/>
      <sheetName val="F) EAA"/>
      <sheetName val="G) EADP"/>
      <sheetName val="C) EVHP"/>
      <sheetName val="EVHP"/>
      <sheetName val="E) EFE"/>
      <sheetName val="ingresos"/>
      <sheetName val="Egresos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1"/>
      <sheetName val="BInmu"/>
      <sheetName val="Rel Cta Banc"/>
      <sheetName val="Hoja1"/>
    </sheetNames>
    <sheetDataSet>
      <sheetData sheetId="0">
        <row r="51">
          <cell r="J51">
            <v>117512039</v>
          </cell>
        </row>
        <row r="53">
          <cell r="J53">
            <v>20117198</v>
          </cell>
        </row>
      </sheetData>
      <sheetData sheetId="1">
        <row r="18">
          <cell r="E18">
            <v>7342515</v>
          </cell>
        </row>
        <row r="34">
          <cell r="E34">
            <v>10641240</v>
          </cell>
        </row>
        <row r="35">
          <cell r="E35">
            <v>504743</v>
          </cell>
        </row>
        <row r="36">
          <cell r="E36">
            <v>-6193250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305821742</v>
          </cell>
          <cell r="G13">
            <v>113292177</v>
          </cell>
          <cell r="H13">
            <v>113292177</v>
          </cell>
        </row>
        <row r="14">
          <cell r="D14">
            <v>10087258</v>
          </cell>
          <cell r="E14">
            <v>2613406</v>
          </cell>
          <cell r="G14">
            <v>4219863</v>
          </cell>
          <cell r="H14">
            <v>4219863</v>
          </cell>
        </row>
      </sheetData>
      <sheetData sheetId="1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>
            <v>0</v>
          </cell>
          <cell r="E12">
            <v>1283456</v>
          </cell>
          <cell r="F12">
            <v>1283456</v>
          </cell>
          <cell r="G12">
            <v>1283456</v>
          </cell>
          <cell r="H12">
            <v>1283456</v>
          </cell>
        </row>
        <row r="13">
          <cell r="D13">
            <v>0</v>
          </cell>
          <cell r="E13">
            <v>186852</v>
          </cell>
          <cell r="F13">
            <v>186852</v>
          </cell>
          <cell r="G13">
            <v>186852</v>
          </cell>
          <cell r="H13">
            <v>186852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1143098</v>
          </cell>
          <cell r="F15">
            <v>1143098</v>
          </cell>
          <cell r="G15">
            <v>1143098</v>
          </cell>
          <cell r="H15">
            <v>1143098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D19">
            <v>1586959</v>
          </cell>
          <cell r="E19">
            <v>0</v>
          </cell>
          <cell r="F19">
            <v>1586959</v>
          </cell>
          <cell r="G19">
            <v>0</v>
          </cell>
          <cell r="H19">
            <v>0</v>
          </cell>
        </row>
        <row r="20">
          <cell r="D20">
            <v>80000</v>
          </cell>
          <cell r="E20">
            <v>0</v>
          </cell>
          <cell r="F20">
            <v>80000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30000</v>
          </cell>
          <cell r="E22">
            <v>0</v>
          </cell>
          <cell r="F22">
            <v>30000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745502</v>
          </cell>
          <cell r="E24">
            <v>0</v>
          </cell>
          <cell r="F24">
            <v>745502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253525</v>
          </cell>
          <cell r="E27">
            <v>0</v>
          </cell>
          <cell r="F27">
            <v>253525</v>
          </cell>
          <cell r="G27">
            <v>4176</v>
          </cell>
          <cell r="H27">
            <v>4176</v>
          </cell>
        </row>
        <row r="29">
          <cell r="D29">
            <v>1238143</v>
          </cell>
          <cell r="E29">
            <v>15601</v>
          </cell>
          <cell r="F29">
            <v>1253744</v>
          </cell>
          <cell r="G29">
            <v>273511</v>
          </cell>
          <cell r="H29">
            <v>273511</v>
          </cell>
        </row>
        <row r="30">
          <cell r="D30">
            <v>1686522</v>
          </cell>
          <cell r="E30">
            <v>109242</v>
          </cell>
          <cell r="F30">
            <v>1795764</v>
          </cell>
          <cell r="G30">
            <v>809599</v>
          </cell>
          <cell r="H30">
            <v>809599</v>
          </cell>
        </row>
        <row r="31">
          <cell r="D31">
            <v>1459381</v>
          </cell>
          <cell r="E31">
            <v>-35957</v>
          </cell>
          <cell r="F31">
            <v>1423424</v>
          </cell>
          <cell r="G31">
            <v>316680</v>
          </cell>
          <cell r="H31">
            <v>316680</v>
          </cell>
        </row>
        <row r="32">
          <cell r="D32">
            <v>379638</v>
          </cell>
          <cell r="E32">
            <v>0</v>
          </cell>
          <cell r="F32">
            <v>379638</v>
          </cell>
          <cell r="G32">
            <v>0</v>
          </cell>
          <cell r="H32">
            <v>0</v>
          </cell>
        </row>
        <row r="33">
          <cell r="D33">
            <v>1155000</v>
          </cell>
          <cell r="E33">
            <v>-50006</v>
          </cell>
          <cell r="F33">
            <v>1104994</v>
          </cell>
          <cell r="G33">
            <v>122399</v>
          </cell>
          <cell r="H33">
            <v>122399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D35">
            <v>198888</v>
          </cell>
          <cell r="E35">
            <v>-38880</v>
          </cell>
          <cell r="F35">
            <v>160008</v>
          </cell>
          <cell r="G35">
            <v>0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D37">
            <v>1273700</v>
          </cell>
          <cell r="E37">
            <v>0</v>
          </cell>
          <cell r="F37">
            <v>1273700</v>
          </cell>
          <cell r="G37">
            <v>80092</v>
          </cell>
          <cell r="H37">
            <v>80092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305821742</v>
          </cell>
          <cell r="E41">
            <v>71782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5">
          <cell r="E45">
            <v>127181657</v>
          </cell>
          <cell r="F45">
            <v>119861603</v>
          </cell>
        </row>
        <row r="73">
          <cell r="H73">
            <v>137557455</v>
          </cell>
        </row>
        <row r="81">
          <cell r="H81">
            <v>2613406</v>
          </cell>
        </row>
        <row r="89">
          <cell r="H89">
            <v>117512040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7">
          <cell r="I27">
            <v>71782</v>
          </cell>
        </row>
        <row r="30">
          <cell r="G30">
            <v>71782</v>
          </cell>
        </row>
        <row r="34">
          <cell r="I34">
            <v>137557455</v>
          </cell>
        </row>
        <row r="38">
          <cell r="F38">
            <v>2613406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9"/>
  <sheetViews>
    <sheetView zoomScaleNormal="100" workbookViewId="0">
      <pane ySplit="6" topLeftCell="A58" activePane="bottomLeft" state="frozen"/>
      <selection activeCell="J28" sqref="J28"/>
      <selection pane="bottomLeft" activeCell="B2" sqref="B2:G88"/>
    </sheetView>
  </sheetViews>
  <sheetFormatPr baseColWidth="10" defaultRowHeight="12.75" x14ac:dyDescent="0.2"/>
  <cols>
    <col min="1" max="1" width="3.140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2" style="1" customWidth="1"/>
    <col min="9" max="16384" width="11.42578125" style="1"/>
  </cols>
  <sheetData>
    <row r="1" spans="2:11" ht="13.5" thickBot="1" x14ac:dyDescent="0.25"/>
    <row r="2" spans="2:11" x14ac:dyDescent="0.2">
      <c r="B2" s="194" t="s">
        <v>120</v>
      </c>
      <c r="C2" s="195"/>
      <c r="D2" s="195"/>
      <c r="E2" s="195"/>
      <c r="F2" s="195"/>
      <c r="G2" s="196"/>
    </row>
    <row r="3" spans="2:11" x14ac:dyDescent="0.2">
      <c r="B3" s="197" t="s">
        <v>0</v>
      </c>
      <c r="C3" s="198"/>
      <c r="D3" s="198"/>
      <c r="E3" s="198"/>
      <c r="F3" s="198"/>
      <c r="G3" s="199"/>
      <c r="K3" s="1" t="s">
        <v>539</v>
      </c>
    </row>
    <row r="4" spans="2:11" x14ac:dyDescent="0.2">
      <c r="B4" s="197" t="s">
        <v>541</v>
      </c>
      <c r="C4" s="198"/>
      <c r="D4" s="198"/>
      <c r="E4" s="198"/>
      <c r="F4" s="198"/>
      <c r="G4" s="199"/>
    </row>
    <row r="5" spans="2:11" ht="13.5" thickBot="1" x14ac:dyDescent="0.25">
      <c r="B5" s="200" t="s">
        <v>1</v>
      </c>
      <c r="C5" s="201"/>
      <c r="D5" s="201"/>
      <c r="E5" s="201"/>
      <c r="F5" s="201"/>
      <c r="G5" s="202"/>
    </row>
    <row r="6" spans="2:11" ht="26.25" thickBot="1" x14ac:dyDescent="0.25">
      <c r="B6" s="3" t="s">
        <v>2</v>
      </c>
      <c r="C6" s="4" t="s">
        <v>529</v>
      </c>
      <c r="D6" s="4" t="s">
        <v>530</v>
      </c>
      <c r="E6" s="5" t="s">
        <v>2</v>
      </c>
      <c r="F6" s="4" t="s">
        <v>529</v>
      </c>
      <c r="G6" s="4" t="s">
        <v>530</v>
      </c>
    </row>
    <row r="7" spans="2:11" x14ac:dyDescent="0.2">
      <c r="B7" s="6" t="s">
        <v>3</v>
      </c>
      <c r="C7" s="7"/>
      <c r="D7" s="7"/>
      <c r="E7" s="8" t="s">
        <v>4</v>
      </c>
      <c r="F7" s="7"/>
      <c r="G7" s="7"/>
    </row>
    <row r="8" spans="2:11" x14ac:dyDescent="0.2">
      <c r="B8" s="6" t="s">
        <v>5</v>
      </c>
      <c r="C8" s="9"/>
      <c r="D8" s="9"/>
      <c r="E8" s="8" t="s">
        <v>6</v>
      </c>
      <c r="F8" s="9"/>
      <c r="G8" s="9"/>
    </row>
    <row r="9" spans="2:11" x14ac:dyDescent="0.2">
      <c r="B9" s="10" t="s">
        <v>7</v>
      </c>
      <c r="C9" s="9">
        <f>+C11</f>
        <v>20122197</v>
      </c>
      <c r="D9" s="9">
        <f>+D11</f>
        <v>7342515</v>
      </c>
      <c r="E9" s="11" t="s">
        <v>8</v>
      </c>
      <c r="F9" s="9">
        <f>SUM(F10:F17)</f>
        <v>5000</v>
      </c>
      <c r="G9" s="9">
        <f>+G10+G11+G12+G13+G14+G15+G16+G17+G18</f>
        <v>7325054</v>
      </c>
    </row>
    <row r="10" spans="2:11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f>+'[1]BALANZA '!$H$39</f>
        <v>0</v>
      </c>
      <c r="G10" s="9">
        <v>0</v>
      </c>
    </row>
    <row r="11" spans="2:11" x14ac:dyDescent="0.2">
      <c r="B11" s="12" t="s">
        <v>11</v>
      </c>
      <c r="C11" s="9">
        <v>20122197</v>
      </c>
      <c r="D11" s="9">
        <f>+'[2]A) ESF'!$E$18</f>
        <v>7342515</v>
      </c>
      <c r="E11" s="13" t="s">
        <v>12</v>
      </c>
      <c r="F11" s="9">
        <v>0</v>
      </c>
      <c r="G11" s="9">
        <v>3361218</v>
      </c>
    </row>
    <row r="12" spans="2:11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11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11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2901319</v>
      </c>
    </row>
    <row r="15" spans="2:11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11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5000</v>
      </c>
      <c r="G16" s="9">
        <v>1062023</v>
      </c>
    </row>
    <row r="17" spans="2:7" x14ac:dyDescent="0.2">
      <c r="B17" s="10" t="s">
        <v>23</v>
      </c>
      <c r="C17" s="9">
        <v>0</v>
      </c>
      <c r="D17" s="9">
        <v>0</v>
      </c>
      <c r="E17" s="13" t="s">
        <v>24</v>
      </c>
      <c r="F17" s="9">
        <v>0</v>
      </c>
      <c r="G17" s="9">
        <v>494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v>0</v>
      </c>
      <c r="G19" s="9"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v>0</v>
      </c>
      <c r="G23" s="9"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v>0</v>
      </c>
      <c r="D25" s="9"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0</v>
      </c>
      <c r="G27" s="9"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v>0</v>
      </c>
      <c r="D31" s="9">
        <v>0</v>
      </c>
      <c r="E31" s="11" t="s">
        <v>52</v>
      </c>
      <c r="F31" s="9">
        <v>0</v>
      </c>
      <c r="G31" s="9"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v>0</v>
      </c>
      <c r="D38" s="9">
        <v>0</v>
      </c>
      <c r="E38" s="11" t="s">
        <v>66</v>
      </c>
      <c r="F38" s="9">
        <v>0</v>
      </c>
      <c r="G38" s="9"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v>0</v>
      </c>
      <c r="D41" s="9"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v>0</v>
      </c>
      <c r="G42" s="9"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>
        <v>0</v>
      </c>
      <c r="G46" s="9"/>
    </row>
    <row r="47" spans="2:7" x14ac:dyDescent="0.2">
      <c r="B47" s="6" t="s">
        <v>81</v>
      </c>
      <c r="C47" s="9">
        <f>+C41+C38+C37+C31+C25+C17+C9</f>
        <v>20122197</v>
      </c>
      <c r="D47" s="9">
        <f>+D41+D38+D37+D31+D25+D17+D9</f>
        <v>7342515</v>
      </c>
      <c r="E47" s="8" t="s">
        <v>82</v>
      </c>
      <c r="F47" s="9">
        <f>+F42+F38+F31+F27+F26+F19+F9</f>
        <v>5000</v>
      </c>
      <c r="G47" s="9">
        <f>+G9</f>
        <v>7325054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10641240</v>
      </c>
      <c r="D53" s="9">
        <f>+'[2]A) ESF'!$E$34</f>
        <v>10641240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504743</v>
      </c>
      <c r="D54" s="9">
        <f>+'[2]A) ESF'!$E$35</f>
        <v>504743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20">
        <v>-6193250</v>
      </c>
      <c r="D55" s="20">
        <f>+'[2]A) ESF'!$E$36</f>
        <v>-6193250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>
        <v>0</v>
      </c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v>0</v>
      </c>
      <c r="G57" s="9"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+F57+F47</f>
        <v>5000</v>
      </c>
      <c r="G59" s="9">
        <f>+G9</f>
        <v>7325054</v>
      </c>
    </row>
    <row r="60" spans="2:7" ht="25.5" x14ac:dyDescent="0.2">
      <c r="B60" s="6" t="s">
        <v>102</v>
      </c>
      <c r="C60" s="9">
        <f>SUM(C50:C59)</f>
        <v>4952733</v>
      </c>
      <c r="D60" s="9">
        <f>SUM(D50:D59)</f>
        <v>4952733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+C47+C60</f>
        <v>25074930</v>
      </c>
      <c r="D62" s="9">
        <f>+D47+D60</f>
        <v>12295248</v>
      </c>
      <c r="E62" s="8"/>
      <c r="F62" s="9"/>
      <c r="G62" s="9">
        <v>0</v>
      </c>
    </row>
    <row r="63" spans="2:7" x14ac:dyDescent="0.2">
      <c r="B63" s="10"/>
      <c r="C63" s="9"/>
      <c r="D63" s="9"/>
      <c r="E63" s="8" t="s">
        <v>105</v>
      </c>
      <c r="F63" s="9">
        <f>SUM(F64:F66)</f>
        <v>47015</v>
      </c>
      <c r="G63" s="9">
        <v>85355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f>+'[1]BALANZA '!$H$54</f>
        <v>47015</v>
      </c>
      <c r="G65" s="9">
        <v>85355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25022915</v>
      </c>
      <c r="G68" s="9">
        <f>+G69+G70</f>
        <v>4884839</v>
      </c>
    </row>
    <row r="69" spans="2:7" x14ac:dyDescent="0.2">
      <c r="B69" s="10"/>
      <c r="C69" s="9"/>
      <c r="D69" s="9"/>
      <c r="E69" s="11" t="s">
        <v>110</v>
      </c>
      <c r="F69" s="9">
        <v>20117198</v>
      </c>
      <c r="G69" s="9">
        <v>-1622082</v>
      </c>
    </row>
    <row r="70" spans="2:7" x14ac:dyDescent="0.2">
      <c r="B70" s="10"/>
      <c r="C70" s="9"/>
      <c r="D70" s="9"/>
      <c r="E70" s="11" t="s">
        <v>111</v>
      </c>
      <c r="F70" s="9">
        <v>4905717</v>
      </c>
      <c r="G70" s="9">
        <v>6506921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v>0</v>
      </c>
      <c r="G75" s="9"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>
        <v>0</v>
      </c>
      <c r="G78" s="9"/>
    </row>
    <row r="79" spans="2:7" x14ac:dyDescent="0.2">
      <c r="B79" s="10"/>
      <c r="C79" s="9"/>
      <c r="D79" s="9"/>
      <c r="E79" s="8" t="s">
        <v>118</v>
      </c>
      <c r="F79" s="9">
        <f>+F63+F68+F75</f>
        <v>25069930</v>
      </c>
      <c r="G79" s="9">
        <f>+G68+G63</f>
        <v>4970194</v>
      </c>
    </row>
    <row r="80" spans="2:7" x14ac:dyDescent="0.2">
      <c r="B80" s="10"/>
      <c r="C80" s="9"/>
      <c r="D80" s="9"/>
      <c r="E80" s="11"/>
      <c r="F80" s="9"/>
      <c r="G80" s="9"/>
    </row>
    <row r="81" spans="2:10" x14ac:dyDescent="0.2">
      <c r="B81" s="10"/>
      <c r="C81" s="9"/>
      <c r="D81" s="9"/>
      <c r="E81" s="8" t="s">
        <v>119</v>
      </c>
      <c r="F81" s="9">
        <f>+F59+F79</f>
        <v>25074930</v>
      </c>
      <c r="G81" s="9">
        <f>+G79+G59</f>
        <v>12295248</v>
      </c>
      <c r="J81" s="169">
        <f>+'[1]BALANZA '!$H$35</f>
        <v>8754345</v>
      </c>
    </row>
    <row r="82" spans="2:10" ht="13.5" thickBot="1" x14ac:dyDescent="0.25">
      <c r="B82" s="16"/>
      <c r="C82" s="17"/>
      <c r="D82" s="17"/>
      <c r="E82" s="18"/>
      <c r="F82" s="19"/>
      <c r="G82" s="19"/>
    </row>
    <row r="87" spans="2:10" ht="13.5" customHeight="1" x14ac:dyDescent="0.2">
      <c r="B87" s="203" t="s">
        <v>531</v>
      </c>
      <c r="C87" s="203"/>
      <c r="D87" s="203"/>
      <c r="E87" s="204" t="s">
        <v>544</v>
      </c>
      <c r="F87" s="204"/>
      <c r="G87" s="25"/>
    </row>
    <row r="88" spans="2:10" ht="29.25" customHeight="1" x14ac:dyDescent="0.2">
      <c r="B88" s="193" t="s">
        <v>532</v>
      </c>
      <c r="C88" s="193"/>
      <c r="D88" s="193"/>
      <c r="E88" s="193" t="s">
        <v>545</v>
      </c>
      <c r="F88" s="193"/>
      <c r="G88" s="25"/>
    </row>
    <row r="89" spans="2:10" x14ac:dyDescent="0.2">
      <c r="F89" s="25"/>
    </row>
  </sheetData>
  <mergeCells count="8">
    <mergeCell ref="B88:D88"/>
    <mergeCell ref="B2:G2"/>
    <mergeCell ref="B3:G3"/>
    <mergeCell ref="B4:G4"/>
    <mergeCell ref="B5:G5"/>
    <mergeCell ref="B87:D87"/>
    <mergeCell ref="E87:F87"/>
    <mergeCell ref="E88:F88"/>
  </mergeCells>
  <pageMargins left="0.6692913385826772" right="0.70866141732283472" top="0.74803149606299213" bottom="0.74803149606299213" header="0.31496062992125984" footer="0.31496062992125984"/>
  <pageSetup scale="5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B1:H48"/>
  <sheetViews>
    <sheetView workbookViewId="0">
      <pane ySplit="7" topLeftCell="A8" activePane="bottomLeft" state="frozen"/>
      <selection pane="bottomLeft" activeCell="B47" sqref="B2:H47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94" t="s">
        <v>120</v>
      </c>
      <c r="C2" s="195"/>
      <c r="D2" s="195"/>
      <c r="E2" s="195"/>
      <c r="F2" s="195"/>
      <c r="G2" s="195"/>
      <c r="H2" s="196"/>
    </row>
    <row r="3" spans="2:8" x14ac:dyDescent="0.2">
      <c r="B3" s="218" t="s">
        <v>287</v>
      </c>
      <c r="C3" s="219"/>
      <c r="D3" s="219"/>
      <c r="E3" s="219"/>
      <c r="F3" s="219"/>
      <c r="G3" s="219"/>
      <c r="H3" s="220"/>
    </row>
    <row r="4" spans="2:8" x14ac:dyDescent="0.2">
      <c r="B4" s="218" t="s">
        <v>1</v>
      </c>
      <c r="C4" s="219"/>
      <c r="D4" s="219"/>
      <c r="E4" s="219"/>
      <c r="F4" s="219"/>
      <c r="G4" s="219"/>
      <c r="H4" s="220"/>
    </row>
    <row r="5" spans="2:8" ht="13.5" thickBot="1" x14ac:dyDescent="0.25">
      <c r="B5" s="221" t="s">
        <v>288</v>
      </c>
      <c r="C5" s="222"/>
      <c r="D5" s="222"/>
      <c r="E5" s="222"/>
      <c r="F5" s="222"/>
      <c r="G5" s="222"/>
      <c r="H5" s="223"/>
    </row>
    <row r="6" spans="2:8" x14ac:dyDescent="0.2">
      <c r="B6" s="234" t="s">
        <v>289</v>
      </c>
      <c r="C6" s="108" t="s">
        <v>290</v>
      </c>
      <c r="D6" s="226" t="s">
        <v>291</v>
      </c>
      <c r="E6" s="226" t="s">
        <v>292</v>
      </c>
      <c r="F6" s="226" t="s">
        <v>293</v>
      </c>
      <c r="G6" s="226" t="s">
        <v>294</v>
      </c>
      <c r="H6" s="226" t="s">
        <v>295</v>
      </c>
    </row>
    <row r="7" spans="2:8" ht="26.25" thickBot="1" x14ac:dyDescent="0.25">
      <c r="B7" s="236"/>
      <c r="C7" s="24" t="s">
        <v>296</v>
      </c>
      <c r="D7" s="227"/>
      <c r="E7" s="227"/>
      <c r="F7" s="227"/>
      <c r="G7" s="227"/>
      <c r="H7" s="227"/>
    </row>
    <row r="8" spans="2:8" x14ac:dyDescent="0.2">
      <c r="B8" s="109"/>
      <c r="C8" s="100"/>
      <c r="D8" s="100"/>
      <c r="E8" s="100"/>
      <c r="F8" s="100"/>
      <c r="G8" s="100"/>
      <c r="H8" s="100"/>
    </row>
    <row r="9" spans="2:8" ht="25.5" x14ac:dyDescent="0.2">
      <c r="B9" s="110" t="s">
        <v>297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2:8" x14ac:dyDescent="0.2">
      <c r="B10" s="111" t="s">
        <v>298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">
      <c r="B11" s="111" t="s">
        <v>299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">
      <c r="B12" s="111" t="s">
        <v>300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111" t="s">
        <v>301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111" t="s">
        <v>302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111" t="s">
        <v>303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111" t="s">
        <v>304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">
      <c r="B17" s="111" t="s">
        <v>305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">
      <c r="B18" s="111" t="s">
        <v>306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111" t="s">
        <v>307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2:8" x14ac:dyDescent="0.2">
      <c r="B20" s="111" t="s">
        <v>308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">
      <c r="B21" s="111" t="s">
        <v>309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">
      <c r="B22" s="94"/>
      <c r="C22" s="9"/>
      <c r="D22" s="9"/>
      <c r="E22" s="9"/>
      <c r="F22" s="9"/>
      <c r="G22" s="9"/>
      <c r="H22" s="9"/>
    </row>
    <row r="23" spans="2:8" x14ac:dyDescent="0.2">
      <c r="B23" s="110" t="s">
        <v>310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">
      <c r="B24" s="111" t="s">
        <v>311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111" t="s">
        <v>312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111" t="s">
        <v>313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ht="25.5" x14ac:dyDescent="0.2">
      <c r="B27" s="111" t="s">
        <v>314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2:8" x14ac:dyDescent="0.2">
      <c r="B28" s="111" t="s">
        <v>315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">
      <c r="B29" s="94"/>
      <c r="C29" s="9"/>
      <c r="D29" s="9"/>
      <c r="E29" s="9"/>
      <c r="F29" s="9"/>
      <c r="G29" s="9"/>
      <c r="H29" s="9"/>
    </row>
    <row r="30" spans="2:8" x14ac:dyDescent="0.2">
      <c r="B30" s="110" t="s">
        <v>316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111" t="s">
        <v>317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2:8" x14ac:dyDescent="0.2">
      <c r="B32" s="94"/>
      <c r="C32" s="9"/>
      <c r="D32" s="9"/>
      <c r="E32" s="9"/>
      <c r="F32" s="9"/>
      <c r="G32" s="9"/>
      <c r="H32" s="9"/>
    </row>
    <row r="33" spans="2:8" x14ac:dyDescent="0.2">
      <c r="B33" s="110" t="s">
        <v>318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x14ac:dyDescent="0.2">
      <c r="B34" s="94"/>
      <c r="C34" s="9"/>
      <c r="D34" s="9"/>
      <c r="E34" s="9"/>
      <c r="F34" s="9"/>
      <c r="G34" s="9"/>
      <c r="H34" s="9"/>
    </row>
    <row r="35" spans="2:8" x14ac:dyDescent="0.2">
      <c r="B35" s="95" t="s">
        <v>319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2:8" ht="25.5" x14ac:dyDescent="0.2">
      <c r="B36" s="94" t="s">
        <v>320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2:8" ht="25.5" x14ac:dyDescent="0.2">
      <c r="B37" s="94" t="s">
        <v>321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2:8" x14ac:dyDescent="0.2">
      <c r="B38" s="95" t="s">
        <v>322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2:8" ht="13.5" thickBot="1" x14ac:dyDescent="0.25">
      <c r="B39" s="112"/>
      <c r="C39" s="19"/>
      <c r="D39" s="19"/>
      <c r="E39" s="19"/>
      <c r="F39" s="19"/>
      <c r="G39" s="19"/>
      <c r="H39" s="19"/>
    </row>
    <row r="46" spans="2:8" x14ac:dyDescent="0.2">
      <c r="B46" s="203" t="s">
        <v>121</v>
      </c>
      <c r="C46" s="203"/>
      <c r="D46" s="178"/>
      <c r="E46" s="204" t="s">
        <v>511</v>
      </c>
      <c r="F46" s="204"/>
      <c r="G46" s="204"/>
      <c r="H46" s="204"/>
    </row>
    <row r="47" spans="2:8" ht="32.25" customHeight="1" x14ac:dyDescent="0.2">
      <c r="B47" s="250" t="s">
        <v>122</v>
      </c>
      <c r="C47" s="250"/>
      <c r="D47" s="177"/>
      <c r="E47" s="251" t="s">
        <v>123</v>
      </c>
      <c r="F47" s="251"/>
      <c r="G47" s="251"/>
      <c r="H47" s="251"/>
    </row>
    <row r="48" spans="2:8" x14ac:dyDescent="0.2">
      <c r="B48" s="177"/>
      <c r="C48" s="177"/>
      <c r="D48" s="177"/>
    </row>
  </sheetData>
  <mergeCells count="14">
    <mergeCell ref="E46:H46"/>
    <mergeCell ref="B47:C47"/>
    <mergeCell ref="E47:H47"/>
    <mergeCell ref="B46:C46"/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9"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K74"/>
  <sheetViews>
    <sheetView workbookViewId="0">
      <pane ySplit="3" topLeftCell="A25" activePane="bottomLeft" state="frozen"/>
      <selection pane="bottomLeft" activeCell="K34" sqref="K34"/>
    </sheetView>
  </sheetViews>
  <sheetFormatPr baseColWidth="10" defaultColWidth="11" defaultRowHeight="12.75" x14ac:dyDescent="0.2"/>
  <cols>
    <col min="1" max="1" width="3.5703125" style="1" customWidth="1"/>
    <col min="2" max="2" width="45.140625" style="1" customWidth="1"/>
    <col min="3" max="3" width="18.7109375" style="1" customWidth="1"/>
    <col min="4" max="4" width="14.5703125" style="1" customWidth="1"/>
    <col min="5" max="5" width="20" style="1" customWidth="1"/>
    <col min="6" max="6" width="15.28515625" style="1" customWidth="1"/>
    <col min="7" max="7" width="16" style="1" customWidth="1"/>
    <col min="8" max="8" width="5.85546875" style="1" customWidth="1"/>
    <col min="9" max="16384" width="11" style="1"/>
  </cols>
  <sheetData>
    <row r="1" spans="2:7" x14ac:dyDescent="0.2">
      <c r="B1" s="252" t="s">
        <v>120</v>
      </c>
      <c r="C1" s="253"/>
      <c r="D1" s="253"/>
      <c r="E1" s="253"/>
      <c r="F1" s="253"/>
      <c r="G1" s="254"/>
    </row>
    <row r="2" spans="2:7" ht="13.5" thickBot="1" x14ac:dyDescent="0.25">
      <c r="B2" s="255" t="s">
        <v>323</v>
      </c>
      <c r="C2" s="256"/>
      <c r="D2" s="256"/>
      <c r="E2" s="256"/>
      <c r="F2" s="256"/>
      <c r="G2" s="257"/>
    </row>
    <row r="3" spans="2:7" ht="26.25" thickBot="1" x14ac:dyDescent="0.25">
      <c r="B3" s="113"/>
      <c r="C3" s="114" t="s">
        <v>324</v>
      </c>
      <c r="D3" s="115" t="s">
        <v>325</v>
      </c>
      <c r="E3" s="114" t="s">
        <v>326</v>
      </c>
      <c r="F3" s="114" t="s">
        <v>327</v>
      </c>
      <c r="G3" s="114" t="s">
        <v>328</v>
      </c>
    </row>
    <row r="4" spans="2:7" x14ac:dyDescent="0.2">
      <c r="B4" s="116" t="s">
        <v>329</v>
      </c>
      <c r="C4" s="117">
        <v>0</v>
      </c>
      <c r="D4" s="118">
        <v>0</v>
      </c>
      <c r="E4" s="118">
        <v>0</v>
      </c>
      <c r="F4" s="118">
        <v>0</v>
      </c>
      <c r="G4" s="118">
        <v>0</v>
      </c>
    </row>
    <row r="5" spans="2:7" ht="25.5" x14ac:dyDescent="0.2">
      <c r="B5" s="119" t="s">
        <v>330</v>
      </c>
      <c r="C5" s="120">
        <v>0</v>
      </c>
      <c r="D5" s="121">
        <v>0</v>
      </c>
      <c r="E5" s="121">
        <v>0</v>
      </c>
      <c r="F5" s="121">
        <v>0</v>
      </c>
      <c r="G5" s="121">
        <v>0</v>
      </c>
    </row>
    <row r="6" spans="2:7" x14ac:dyDescent="0.2">
      <c r="B6" s="122" t="s">
        <v>331</v>
      </c>
      <c r="C6" s="120">
        <v>0</v>
      </c>
      <c r="D6" s="121">
        <v>0</v>
      </c>
      <c r="E6" s="121">
        <v>0</v>
      </c>
      <c r="F6" s="121">
        <v>0</v>
      </c>
      <c r="G6" s="121">
        <v>0</v>
      </c>
    </row>
    <row r="7" spans="2:7" x14ac:dyDescent="0.2">
      <c r="B7" s="116"/>
      <c r="C7" s="120"/>
      <c r="D7" s="121"/>
      <c r="E7" s="121"/>
      <c r="F7" s="121"/>
      <c r="G7" s="121"/>
    </row>
    <row r="8" spans="2:7" x14ac:dyDescent="0.2">
      <c r="B8" s="116" t="s">
        <v>332</v>
      </c>
      <c r="C8" s="120">
        <v>0</v>
      </c>
      <c r="D8" s="121">
        <v>0</v>
      </c>
      <c r="E8" s="121">
        <v>0</v>
      </c>
      <c r="F8" s="121">
        <v>0</v>
      </c>
      <c r="G8" s="121">
        <v>0</v>
      </c>
    </row>
    <row r="9" spans="2:7" x14ac:dyDescent="0.2">
      <c r="B9" s="122" t="s">
        <v>333</v>
      </c>
      <c r="C9" s="120">
        <v>0</v>
      </c>
      <c r="D9" s="121">
        <v>0</v>
      </c>
      <c r="E9" s="121">
        <v>0</v>
      </c>
      <c r="F9" s="121">
        <v>0</v>
      </c>
      <c r="G9" s="121">
        <v>0</v>
      </c>
    </row>
    <row r="10" spans="2:7" x14ac:dyDescent="0.2">
      <c r="B10" s="123" t="s">
        <v>334</v>
      </c>
      <c r="C10" s="120">
        <v>0</v>
      </c>
      <c r="D10" s="121">
        <v>0</v>
      </c>
      <c r="E10" s="121">
        <v>0</v>
      </c>
      <c r="F10" s="121">
        <v>0</v>
      </c>
      <c r="G10" s="121">
        <v>0</v>
      </c>
    </row>
    <row r="11" spans="2:7" x14ac:dyDescent="0.2">
      <c r="B11" s="123" t="s">
        <v>335</v>
      </c>
      <c r="C11" s="120">
        <v>0</v>
      </c>
      <c r="D11" s="121">
        <v>0</v>
      </c>
      <c r="E11" s="121">
        <v>0</v>
      </c>
      <c r="F11" s="121">
        <v>0</v>
      </c>
      <c r="G11" s="121">
        <v>0</v>
      </c>
    </row>
    <row r="12" spans="2:7" x14ac:dyDescent="0.2">
      <c r="B12" s="123" t="s">
        <v>336</v>
      </c>
      <c r="C12" s="120">
        <v>0</v>
      </c>
      <c r="D12" s="121">
        <v>0</v>
      </c>
      <c r="E12" s="121">
        <v>0</v>
      </c>
      <c r="F12" s="121">
        <v>0</v>
      </c>
      <c r="G12" s="121">
        <v>0</v>
      </c>
    </row>
    <row r="13" spans="2:7" x14ac:dyDescent="0.2">
      <c r="B13" s="122" t="s">
        <v>337</v>
      </c>
      <c r="C13" s="120">
        <v>0</v>
      </c>
      <c r="D13" s="121">
        <v>0</v>
      </c>
      <c r="E13" s="121">
        <v>0</v>
      </c>
      <c r="F13" s="121">
        <v>0</v>
      </c>
      <c r="G13" s="121">
        <v>0</v>
      </c>
    </row>
    <row r="14" spans="2:7" x14ac:dyDescent="0.2">
      <c r="B14" s="123" t="s">
        <v>334</v>
      </c>
      <c r="C14" s="120">
        <v>0</v>
      </c>
      <c r="D14" s="121">
        <v>0</v>
      </c>
      <c r="E14" s="121">
        <v>0</v>
      </c>
      <c r="F14" s="121">
        <v>0</v>
      </c>
      <c r="G14" s="121">
        <v>0</v>
      </c>
    </row>
    <row r="15" spans="2:7" x14ac:dyDescent="0.2">
      <c r="B15" s="123" t="s">
        <v>335</v>
      </c>
      <c r="C15" s="120">
        <v>0</v>
      </c>
      <c r="D15" s="121">
        <v>0</v>
      </c>
      <c r="E15" s="121">
        <v>0</v>
      </c>
      <c r="F15" s="121">
        <v>0</v>
      </c>
      <c r="G15" s="121">
        <v>0</v>
      </c>
    </row>
    <row r="16" spans="2:7" x14ac:dyDescent="0.2">
      <c r="B16" s="123" t="s">
        <v>336</v>
      </c>
      <c r="C16" s="120">
        <v>0</v>
      </c>
      <c r="D16" s="121">
        <v>0</v>
      </c>
      <c r="E16" s="121">
        <v>0</v>
      </c>
      <c r="F16" s="121">
        <v>0</v>
      </c>
      <c r="G16" s="121">
        <v>0</v>
      </c>
    </row>
    <row r="17" spans="2:7" x14ac:dyDescent="0.2">
      <c r="B17" s="122" t="s">
        <v>338</v>
      </c>
      <c r="C17" s="120">
        <v>0</v>
      </c>
      <c r="D17" s="121">
        <v>0</v>
      </c>
      <c r="E17" s="121">
        <v>0</v>
      </c>
      <c r="F17" s="121">
        <v>0</v>
      </c>
      <c r="G17" s="121">
        <v>0</v>
      </c>
    </row>
    <row r="18" spans="2:7" x14ac:dyDescent="0.2">
      <c r="B18" s="122" t="s">
        <v>339</v>
      </c>
      <c r="C18" s="120">
        <v>0</v>
      </c>
      <c r="D18" s="121">
        <v>0</v>
      </c>
      <c r="E18" s="121">
        <v>0</v>
      </c>
      <c r="F18" s="121">
        <v>0</v>
      </c>
      <c r="G18" s="121">
        <v>0</v>
      </c>
    </row>
    <row r="19" spans="2:7" x14ac:dyDescent="0.2">
      <c r="B19" s="122" t="s">
        <v>340</v>
      </c>
      <c r="C19" s="120">
        <v>0</v>
      </c>
      <c r="D19" s="121">
        <v>0</v>
      </c>
      <c r="E19" s="121">
        <v>0</v>
      </c>
      <c r="F19" s="121">
        <v>0</v>
      </c>
      <c r="G19" s="121">
        <v>0</v>
      </c>
    </row>
    <row r="20" spans="2:7" x14ac:dyDescent="0.2">
      <c r="B20" s="122" t="s">
        <v>341</v>
      </c>
      <c r="C20" s="120">
        <v>0</v>
      </c>
      <c r="D20" s="121">
        <v>0</v>
      </c>
      <c r="E20" s="121">
        <v>0</v>
      </c>
      <c r="F20" s="121">
        <v>0</v>
      </c>
      <c r="G20" s="121">
        <v>0</v>
      </c>
    </row>
    <row r="21" spans="2:7" x14ac:dyDescent="0.2">
      <c r="B21" s="122" t="s">
        <v>342</v>
      </c>
      <c r="C21" s="120">
        <v>0</v>
      </c>
      <c r="D21" s="121">
        <v>0</v>
      </c>
      <c r="E21" s="121">
        <v>0</v>
      </c>
      <c r="F21" s="121">
        <v>0</v>
      </c>
      <c r="G21" s="121">
        <v>0</v>
      </c>
    </row>
    <row r="22" spans="2:7" x14ac:dyDescent="0.2">
      <c r="B22" s="122" t="s">
        <v>343</v>
      </c>
      <c r="C22" s="120">
        <v>0</v>
      </c>
      <c r="D22" s="121">
        <v>0</v>
      </c>
      <c r="E22" s="121">
        <v>0</v>
      </c>
      <c r="F22" s="121">
        <v>0</v>
      </c>
      <c r="G22" s="121">
        <v>0</v>
      </c>
    </row>
    <row r="23" spans="2:7" x14ac:dyDescent="0.2">
      <c r="B23" s="122" t="s">
        <v>344</v>
      </c>
      <c r="C23" s="120">
        <v>0</v>
      </c>
      <c r="D23" s="121">
        <v>0</v>
      </c>
      <c r="E23" s="121">
        <v>0</v>
      </c>
      <c r="F23" s="121">
        <v>0</v>
      </c>
      <c r="G23" s="121">
        <v>0</v>
      </c>
    </row>
    <row r="24" spans="2:7" x14ac:dyDescent="0.2">
      <c r="B24" s="122" t="s">
        <v>345</v>
      </c>
      <c r="C24" s="120">
        <v>0</v>
      </c>
      <c r="D24" s="121">
        <v>0</v>
      </c>
      <c r="E24" s="121">
        <v>0</v>
      </c>
      <c r="F24" s="121">
        <v>0</v>
      </c>
      <c r="G24" s="121">
        <v>0</v>
      </c>
    </row>
    <row r="25" spans="2:7" x14ac:dyDescent="0.2">
      <c r="B25" s="122"/>
      <c r="C25" s="120"/>
      <c r="D25" s="121"/>
      <c r="E25" s="121"/>
      <c r="F25" s="121"/>
      <c r="G25" s="121"/>
    </row>
    <row r="26" spans="2:7" x14ac:dyDescent="0.2">
      <c r="B26" s="124" t="s">
        <v>346</v>
      </c>
      <c r="C26" s="120">
        <v>0</v>
      </c>
      <c r="D26" s="121">
        <v>0</v>
      </c>
      <c r="E26" s="121">
        <v>0</v>
      </c>
      <c r="F26" s="121">
        <v>0</v>
      </c>
      <c r="G26" s="121">
        <v>0</v>
      </c>
    </row>
    <row r="27" spans="2:7" x14ac:dyDescent="0.2">
      <c r="B27" s="122" t="s">
        <v>347</v>
      </c>
      <c r="C27" s="120">
        <v>0</v>
      </c>
      <c r="D27" s="121">
        <v>0</v>
      </c>
      <c r="E27" s="121">
        <v>0</v>
      </c>
      <c r="F27" s="121">
        <v>0</v>
      </c>
      <c r="G27" s="121">
        <v>0</v>
      </c>
    </row>
    <row r="28" spans="2:7" x14ac:dyDescent="0.2">
      <c r="B28" s="122"/>
      <c r="C28" s="120"/>
      <c r="D28" s="121"/>
      <c r="E28" s="121"/>
      <c r="F28" s="121"/>
      <c r="G28" s="121"/>
    </row>
    <row r="29" spans="2:7" x14ac:dyDescent="0.2">
      <c r="B29" s="124" t="s">
        <v>348</v>
      </c>
      <c r="C29" s="120">
        <v>0</v>
      </c>
      <c r="D29" s="121">
        <v>0</v>
      </c>
      <c r="E29" s="121">
        <v>0</v>
      </c>
      <c r="F29" s="121">
        <v>0</v>
      </c>
      <c r="G29" s="121">
        <v>0</v>
      </c>
    </row>
    <row r="30" spans="2:7" x14ac:dyDescent="0.2">
      <c r="B30" s="122" t="s">
        <v>333</v>
      </c>
      <c r="C30" s="120">
        <v>0</v>
      </c>
      <c r="D30" s="121">
        <v>0</v>
      </c>
      <c r="E30" s="121">
        <v>0</v>
      </c>
      <c r="F30" s="121">
        <v>0</v>
      </c>
      <c r="G30" s="121">
        <v>0</v>
      </c>
    </row>
    <row r="31" spans="2:7" x14ac:dyDescent="0.2">
      <c r="B31" s="122" t="s">
        <v>337</v>
      </c>
      <c r="C31" s="120">
        <v>0</v>
      </c>
      <c r="D31" s="121">
        <v>0</v>
      </c>
      <c r="E31" s="121">
        <v>0</v>
      </c>
      <c r="F31" s="121">
        <v>0</v>
      </c>
      <c r="G31" s="121">
        <v>0</v>
      </c>
    </row>
    <row r="32" spans="2:7" x14ac:dyDescent="0.2">
      <c r="B32" s="122" t="s">
        <v>349</v>
      </c>
      <c r="C32" s="120">
        <v>0</v>
      </c>
      <c r="D32" s="121">
        <v>0</v>
      </c>
      <c r="E32" s="121">
        <v>0</v>
      </c>
      <c r="F32" s="121">
        <v>0</v>
      </c>
      <c r="G32" s="121">
        <v>0</v>
      </c>
    </row>
    <row r="33" spans="2:11" x14ac:dyDescent="0.2">
      <c r="B33" s="122"/>
      <c r="C33" s="120"/>
      <c r="D33" s="121"/>
      <c r="E33" s="121"/>
      <c r="F33" s="121"/>
      <c r="G33" s="121"/>
      <c r="K33" s="1" t="s">
        <v>540</v>
      </c>
    </row>
    <row r="34" spans="2:11" x14ac:dyDescent="0.2">
      <c r="B34" s="124" t="s">
        <v>350</v>
      </c>
      <c r="C34" s="120">
        <v>0</v>
      </c>
      <c r="D34" s="121">
        <v>0</v>
      </c>
      <c r="E34" s="121">
        <v>0</v>
      </c>
      <c r="F34" s="121">
        <v>0</v>
      </c>
      <c r="G34" s="121">
        <v>0</v>
      </c>
    </row>
    <row r="35" spans="2:11" x14ac:dyDescent="0.2">
      <c r="B35" s="122" t="s">
        <v>351</v>
      </c>
      <c r="C35" s="120">
        <v>0</v>
      </c>
      <c r="D35" s="121">
        <v>0</v>
      </c>
      <c r="E35" s="121">
        <v>0</v>
      </c>
      <c r="F35" s="121">
        <v>0</v>
      </c>
      <c r="G35" s="121">
        <v>0</v>
      </c>
    </row>
    <row r="36" spans="2:11" x14ac:dyDescent="0.2">
      <c r="B36" s="122" t="s">
        <v>352</v>
      </c>
      <c r="C36" s="120">
        <v>0</v>
      </c>
      <c r="D36" s="121">
        <v>0</v>
      </c>
      <c r="E36" s="121">
        <v>0</v>
      </c>
      <c r="F36" s="121">
        <v>0</v>
      </c>
      <c r="G36" s="121">
        <v>0</v>
      </c>
    </row>
    <row r="37" spans="2:11" x14ac:dyDescent="0.2">
      <c r="B37" s="122" t="s">
        <v>353</v>
      </c>
      <c r="C37" s="120">
        <v>0</v>
      </c>
      <c r="D37" s="121">
        <v>0</v>
      </c>
      <c r="E37" s="121">
        <v>0</v>
      </c>
      <c r="F37" s="121">
        <v>0</v>
      </c>
      <c r="G37" s="121">
        <v>0</v>
      </c>
    </row>
    <row r="38" spans="2:11" x14ac:dyDescent="0.2">
      <c r="B38" s="125"/>
      <c r="C38" s="120"/>
      <c r="D38" s="121"/>
      <c r="E38" s="121"/>
      <c r="F38" s="121"/>
      <c r="G38" s="121"/>
    </row>
    <row r="39" spans="2:11" x14ac:dyDescent="0.2">
      <c r="B39" s="116" t="s">
        <v>354</v>
      </c>
      <c r="C39" s="120">
        <v>0</v>
      </c>
      <c r="D39" s="121">
        <v>0</v>
      </c>
      <c r="E39" s="121">
        <v>0</v>
      </c>
      <c r="F39" s="121">
        <v>0</v>
      </c>
      <c r="G39" s="121">
        <v>0</v>
      </c>
    </row>
    <row r="40" spans="2:11" x14ac:dyDescent="0.2">
      <c r="B40" s="125"/>
      <c r="C40" s="120"/>
      <c r="D40" s="121"/>
      <c r="E40" s="121"/>
      <c r="F40" s="121"/>
      <c r="G40" s="121"/>
    </row>
    <row r="41" spans="2:11" x14ac:dyDescent="0.2">
      <c r="B41" s="116" t="s">
        <v>355</v>
      </c>
      <c r="C41" s="120">
        <v>0</v>
      </c>
      <c r="D41" s="121">
        <v>0</v>
      </c>
      <c r="E41" s="121">
        <v>0</v>
      </c>
      <c r="F41" s="121">
        <v>0</v>
      </c>
      <c r="G41" s="121">
        <v>0</v>
      </c>
    </row>
    <row r="42" spans="2:11" x14ac:dyDescent="0.2">
      <c r="B42" s="122" t="s">
        <v>356</v>
      </c>
      <c r="C42" s="120">
        <v>0</v>
      </c>
      <c r="D42" s="121">
        <v>0</v>
      </c>
      <c r="E42" s="121">
        <v>0</v>
      </c>
      <c r="F42" s="121">
        <v>0</v>
      </c>
      <c r="G42" s="121">
        <v>0</v>
      </c>
    </row>
    <row r="43" spans="2:11" x14ac:dyDescent="0.2">
      <c r="B43" s="122" t="s">
        <v>357</v>
      </c>
      <c r="C43" s="120">
        <v>0</v>
      </c>
      <c r="D43" s="121">
        <v>0</v>
      </c>
      <c r="E43" s="121">
        <v>0</v>
      </c>
      <c r="F43" s="121">
        <v>0</v>
      </c>
      <c r="G43" s="121">
        <v>0</v>
      </c>
    </row>
    <row r="44" spans="2:11" x14ac:dyDescent="0.2">
      <c r="B44" s="122" t="s">
        <v>358</v>
      </c>
      <c r="C44" s="120">
        <v>0</v>
      </c>
      <c r="D44" s="121">
        <v>0</v>
      </c>
      <c r="E44" s="121">
        <v>0</v>
      </c>
      <c r="F44" s="121">
        <v>0</v>
      </c>
      <c r="G44" s="121">
        <v>0</v>
      </c>
    </row>
    <row r="45" spans="2:11" x14ac:dyDescent="0.2">
      <c r="B45" s="125"/>
      <c r="C45" s="120"/>
      <c r="D45" s="121"/>
      <c r="E45" s="121"/>
      <c r="F45" s="121"/>
      <c r="G45" s="121"/>
    </row>
    <row r="46" spans="2:11" ht="25.5" x14ac:dyDescent="0.2">
      <c r="B46" s="126" t="s">
        <v>359</v>
      </c>
      <c r="C46" s="120">
        <v>0</v>
      </c>
      <c r="D46" s="121">
        <v>0</v>
      </c>
      <c r="E46" s="121">
        <v>0</v>
      </c>
      <c r="F46" s="121">
        <v>0</v>
      </c>
      <c r="G46" s="121">
        <v>0</v>
      </c>
    </row>
    <row r="47" spans="2:11" x14ac:dyDescent="0.2">
      <c r="B47" s="122" t="s">
        <v>357</v>
      </c>
      <c r="C47" s="120">
        <v>0</v>
      </c>
      <c r="D47" s="121">
        <v>0</v>
      </c>
      <c r="E47" s="121">
        <v>0</v>
      </c>
      <c r="F47" s="121">
        <v>0</v>
      </c>
      <c r="G47" s="121">
        <v>0</v>
      </c>
    </row>
    <row r="48" spans="2:11" x14ac:dyDescent="0.2">
      <c r="B48" s="122" t="s">
        <v>358</v>
      </c>
      <c r="C48" s="120">
        <v>0</v>
      </c>
      <c r="D48" s="121">
        <v>0</v>
      </c>
      <c r="E48" s="121">
        <v>0</v>
      </c>
      <c r="F48" s="121">
        <v>0</v>
      </c>
      <c r="G48" s="121">
        <v>0</v>
      </c>
    </row>
    <row r="49" spans="2:7" x14ac:dyDescent="0.2">
      <c r="B49" s="125"/>
      <c r="C49" s="120"/>
      <c r="D49" s="121"/>
      <c r="E49" s="121"/>
      <c r="F49" s="121"/>
      <c r="G49" s="121"/>
    </row>
    <row r="50" spans="2:7" x14ac:dyDescent="0.2">
      <c r="B50" s="116" t="s">
        <v>360</v>
      </c>
      <c r="C50" s="120">
        <v>0</v>
      </c>
      <c r="D50" s="121">
        <v>0</v>
      </c>
      <c r="E50" s="121">
        <v>0</v>
      </c>
      <c r="F50" s="121">
        <v>0</v>
      </c>
      <c r="G50" s="121">
        <v>0</v>
      </c>
    </row>
    <row r="51" spans="2:7" x14ac:dyDescent="0.2">
      <c r="B51" s="122" t="s">
        <v>357</v>
      </c>
      <c r="C51" s="120">
        <v>0</v>
      </c>
      <c r="D51" s="121">
        <v>0</v>
      </c>
      <c r="E51" s="121">
        <v>0</v>
      </c>
      <c r="F51" s="121">
        <v>0</v>
      </c>
      <c r="G51" s="121">
        <v>0</v>
      </c>
    </row>
    <row r="52" spans="2:7" x14ac:dyDescent="0.2">
      <c r="B52" s="122" t="s">
        <v>358</v>
      </c>
      <c r="C52" s="120">
        <v>0</v>
      </c>
      <c r="D52" s="121">
        <v>0</v>
      </c>
      <c r="E52" s="121">
        <v>0</v>
      </c>
      <c r="F52" s="121">
        <v>0</v>
      </c>
      <c r="G52" s="121">
        <v>0</v>
      </c>
    </row>
    <row r="53" spans="2:7" x14ac:dyDescent="0.2">
      <c r="B53" s="122" t="s">
        <v>361</v>
      </c>
      <c r="C53" s="120">
        <v>0</v>
      </c>
      <c r="D53" s="121">
        <v>0</v>
      </c>
      <c r="E53" s="121">
        <v>0</v>
      </c>
      <c r="F53" s="121">
        <v>0</v>
      </c>
      <c r="G53" s="121">
        <v>0</v>
      </c>
    </row>
    <row r="54" spans="2:7" x14ac:dyDescent="0.2">
      <c r="B54" s="125"/>
      <c r="C54" s="120"/>
      <c r="D54" s="121"/>
      <c r="E54" s="121"/>
      <c r="F54" s="121"/>
      <c r="G54" s="121"/>
    </row>
    <row r="55" spans="2:7" x14ac:dyDescent="0.2">
      <c r="B55" s="116" t="s">
        <v>362</v>
      </c>
      <c r="C55" s="120">
        <v>0</v>
      </c>
      <c r="D55" s="121">
        <v>0</v>
      </c>
      <c r="E55" s="121">
        <v>0</v>
      </c>
      <c r="F55" s="121">
        <v>0</v>
      </c>
      <c r="G55" s="121">
        <v>0</v>
      </c>
    </row>
    <row r="56" spans="2:7" x14ac:dyDescent="0.2">
      <c r="B56" s="122" t="s">
        <v>357</v>
      </c>
      <c r="C56" s="120">
        <v>0</v>
      </c>
      <c r="D56" s="121">
        <v>0</v>
      </c>
      <c r="E56" s="121">
        <v>0</v>
      </c>
      <c r="F56" s="121">
        <v>0</v>
      </c>
      <c r="G56" s="121">
        <v>0</v>
      </c>
    </row>
    <row r="57" spans="2:7" x14ac:dyDescent="0.2">
      <c r="B57" s="122" t="s">
        <v>358</v>
      </c>
      <c r="C57" s="120">
        <v>0</v>
      </c>
      <c r="D57" s="121">
        <v>0</v>
      </c>
      <c r="E57" s="121">
        <v>0</v>
      </c>
      <c r="F57" s="121">
        <v>0</v>
      </c>
      <c r="G57" s="121">
        <v>0</v>
      </c>
    </row>
    <row r="58" spans="2:7" x14ac:dyDescent="0.2">
      <c r="B58" s="125"/>
      <c r="C58" s="120"/>
      <c r="D58" s="121"/>
      <c r="E58" s="121"/>
      <c r="F58" s="121"/>
      <c r="G58" s="121"/>
    </row>
    <row r="59" spans="2:7" x14ac:dyDescent="0.2">
      <c r="B59" s="116" t="s">
        <v>363</v>
      </c>
      <c r="C59" s="120">
        <v>0</v>
      </c>
      <c r="D59" s="121">
        <v>0</v>
      </c>
      <c r="E59" s="121">
        <v>0</v>
      </c>
      <c r="F59" s="121">
        <v>0</v>
      </c>
      <c r="G59" s="121">
        <v>0</v>
      </c>
    </row>
    <row r="60" spans="2:7" x14ac:dyDescent="0.2">
      <c r="B60" s="122" t="s">
        <v>364</v>
      </c>
      <c r="C60" s="120">
        <v>0</v>
      </c>
      <c r="D60" s="121">
        <v>0</v>
      </c>
      <c r="E60" s="121">
        <v>0</v>
      </c>
      <c r="F60" s="121">
        <v>0</v>
      </c>
      <c r="G60" s="121">
        <v>0</v>
      </c>
    </row>
    <row r="61" spans="2:7" x14ac:dyDescent="0.2">
      <c r="B61" s="122" t="s">
        <v>365</v>
      </c>
      <c r="C61" s="120">
        <v>0</v>
      </c>
      <c r="D61" s="121">
        <v>0</v>
      </c>
      <c r="E61" s="121">
        <v>0</v>
      </c>
      <c r="F61" s="121">
        <v>0</v>
      </c>
      <c r="G61" s="121">
        <v>0</v>
      </c>
    </row>
    <row r="62" spans="2:7" x14ac:dyDescent="0.2">
      <c r="B62" s="125"/>
      <c r="C62" s="120"/>
      <c r="D62" s="121"/>
      <c r="E62" s="121"/>
      <c r="F62" s="121"/>
      <c r="G62" s="121"/>
    </row>
    <row r="63" spans="2:7" x14ac:dyDescent="0.2">
      <c r="B63" s="116" t="s">
        <v>366</v>
      </c>
      <c r="C63" s="120">
        <v>0</v>
      </c>
      <c r="D63" s="121">
        <v>0</v>
      </c>
      <c r="E63" s="121">
        <v>0</v>
      </c>
      <c r="F63" s="121">
        <v>0</v>
      </c>
      <c r="G63" s="121">
        <v>0</v>
      </c>
    </row>
    <row r="64" spans="2:7" x14ac:dyDescent="0.2">
      <c r="B64" s="122" t="s">
        <v>367</v>
      </c>
      <c r="C64" s="120">
        <v>0</v>
      </c>
      <c r="D64" s="121">
        <v>0</v>
      </c>
      <c r="E64" s="121">
        <v>0</v>
      </c>
      <c r="F64" s="121">
        <v>0</v>
      </c>
      <c r="G64" s="121">
        <v>0</v>
      </c>
    </row>
    <row r="65" spans="2:8" x14ac:dyDescent="0.2">
      <c r="B65" s="127" t="s">
        <v>368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</row>
    <row r="66" spans="2:8" ht="13.5" thickBot="1" x14ac:dyDescent="0.25">
      <c r="B66" s="128"/>
      <c r="C66" s="128"/>
      <c r="D66" s="128"/>
      <c r="E66" s="128"/>
      <c r="F66" s="128"/>
      <c r="G66" s="128">
        <v>0</v>
      </c>
    </row>
    <row r="73" spans="2:8" x14ac:dyDescent="0.2">
      <c r="B73" s="203" t="s">
        <v>121</v>
      </c>
      <c r="C73" s="203"/>
      <c r="D73" s="203"/>
      <c r="E73" s="204" t="s">
        <v>511</v>
      </c>
      <c r="F73" s="204"/>
      <c r="G73" s="204"/>
      <c r="H73" s="204"/>
    </row>
    <row r="74" spans="2:8" ht="27.75" customHeight="1" x14ac:dyDescent="0.2">
      <c r="B74" s="250" t="s">
        <v>122</v>
      </c>
      <c r="C74" s="250"/>
      <c r="D74" s="250"/>
      <c r="E74" s="251" t="s">
        <v>123</v>
      </c>
      <c r="F74" s="251"/>
      <c r="G74" s="251"/>
      <c r="H74" s="251"/>
    </row>
  </sheetData>
  <mergeCells count="6">
    <mergeCell ref="B1:G1"/>
    <mergeCell ref="B2:G2"/>
    <mergeCell ref="B73:D73"/>
    <mergeCell ref="E73:H73"/>
    <mergeCell ref="B74:D74"/>
    <mergeCell ref="E74:H74"/>
  </mergeCells>
  <pageMargins left="0.70866141732283472" right="0.70866141732283472" top="0.74803149606299213" bottom="0.74803149606299213" header="0.31496062992125984" footer="0.31496062992125984"/>
  <pageSetup scale="6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6"/>
  <sheetViews>
    <sheetView workbookViewId="0">
      <pane xSplit="1" ySplit="7" topLeftCell="B8" activePane="bottomRight" state="frozen"/>
      <selection activeCell="J28" sqref="J28"/>
      <selection pane="topRight" activeCell="J28" sqref="J28"/>
      <selection pane="bottomLeft" activeCell="J28" sqref="J28"/>
      <selection pane="bottomRight" activeCell="I45" sqref="B2:I45"/>
    </sheetView>
  </sheetViews>
  <sheetFormatPr baseColWidth="10" defaultRowHeight="12.75" x14ac:dyDescent="0.2"/>
  <cols>
    <col min="1" max="1" width="5" style="26" customWidth="1"/>
    <col min="2" max="2" width="43" style="26" customWidth="1"/>
    <col min="3" max="3" width="12.85546875" style="26" customWidth="1"/>
    <col min="4" max="4" width="13.28515625" style="26" customWidth="1"/>
    <col min="5" max="5" width="15" style="26" customWidth="1"/>
    <col min="6" max="6" width="16.5703125" style="26" customWidth="1"/>
    <col min="7" max="7" width="13.42578125" style="26" customWidth="1"/>
    <col min="8" max="8" width="14" style="26" customWidth="1"/>
    <col min="9" max="9" width="15" style="26" customWidth="1"/>
    <col min="10" max="16384" width="11.42578125" style="26"/>
  </cols>
  <sheetData>
    <row r="1" spans="2:9" ht="13.5" thickBot="1" x14ac:dyDescent="0.25"/>
    <row r="2" spans="2:9" ht="13.5" thickBot="1" x14ac:dyDescent="0.25">
      <c r="B2" s="205" t="s">
        <v>120</v>
      </c>
      <c r="C2" s="206"/>
      <c r="D2" s="206"/>
      <c r="E2" s="206"/>
      <c r="F2" s="206"/>
      <c r="G2" s="206"/>
      <c r="H2" s="206"/>
      <c r="I2" s="207"/>
    </row>
    <row r="3" spans="2:9" ht="13.5" thickBot="1" x14ac:dyDescent="0.25">
      <c r="B3" s="208" t="s">
        <v>124</v>
      </c>
      <c r="C3" s="209"/>
      <c r="D3" s="209"/>
      <c r="E3" s="209"/>
      <c r="F3" s="209"/>
      <c r="G3" s="209"/>
      <c r="H3" s="209"/>
      <c r="I3" s="210"/>
    </row>
    <row r="4" spans="2:9" ht="13.5" thickBot="1" x14ac:dyDescent="0.25">
      <c r="B4" s="208" t="s">
        <v>542</v>
      </c>
      <c r="C4" s="209"/>
      <c r="D4" s="209"/>
      <c r="E4" s="209"/>
      <c r="F4" s="209"/>
      <c r="G4" s="209"/>
      <c r="H4" s="209"/>
      <c r="I4" s="210"/>
    </row>
    <row r="5" spans="2:9" ht="13.5" thickBot="1" x14ac:dyDescent="0.25">
      <c r="B5" s="208" t="s">
        <v>1</v>
      </c>
      <c r="C5" s="209"/>
      <c r="D5" s="209"/>
      <c r="E5" s="209"/>
      <c r="F5" s="209"/>
      <c r="G5" s="209"/>
      <c r="H5" s="209"/>
      <c r="I5" s="210"/>
    </row>
    <row r="6" spans="2:9" ht="76.5" x14ac:dyDescent="0.2">
      <c r="B6" s="27" t="s">
        <v>125</v>
      </c>
      <c r="C6" s="27" t="s">
        <v>533</v>
      </c>
      <c r="D6" s="27" t="s">
        <v>126</v>
      </c>
      <c r="E6" s="27" t="s">
        <v>127</v>
      </c>
      <c r="F6" s="27" t="s">
        <v>128</v>
      </c>
      <c r="G6" s="27" t="s">
        <v>129</v>
      </c>
      <c r="H6" s="27" t="s">
        <v>130</v>
      </c>
      <c r="I6" s="27" t="s">
        <v>131</v>
      </c>
    </row>
    <row r="7" spans="2:9" ht="13.5" thickBot="1" x14ac:dyDescent="0.25">
      <c r="B7" s="28" t="s">
        <v>132</v>
      </c>
      <c r="C7" s="28" t="s">
        <v>133</v>
      </c>
      <c r="D7" s="28" t="s">
        <v>134</v>
      </c>
      <c r="E7" s="28" t="s">
        <v>135</v>
      </c>
      <c r="F7" s="28" t="s">
        <v>136</v>
      </c>
      <c r="G7" s="28" t="s">
        <v>137</v>
      </c>
      <c r="H7" s="28" t="s">
        <v>138</v>
      </c>
      <c r="I7" s="28" t="s">
        <v>139</v>
      </c>
    </row>
    <row r="8" spans="2:9" ht="12.75" customHeight="1" x14ac:dyDescent="0.2">
      <c r="B8" s="29" t="s">
        <v>140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2:9" ht="12.75" customHeight="1" x14ac:dyDescent="0.2">
      <c r="B9" s="29" t="s">
        <v>141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">
      <c r="B10" s="31" t="s">
        <v>142</v>
      </c>
      <c r="C10" s="30">
        <v>0</v>
      </c>
      <c r="D10" s="30">
        <v>0</v>
      </c>
      <c r="E10" s="30">
        <v>0</v>
      </c>
      <c r="F10" s="30">
        <v>0</v>
      </c>
      <c r="G10" s="32">
        <v>0</v>
      </c>
      <c r="H10" s="30">
        <v>0</v>
      </c>
      <c r="I10" s="30">
        <v>0</v>
      </c>
    </row>
    <row r="11" spans="2:9" x14ac:dyDescent="0.2">
      <c r="B11" s="31" t="s">
        <v>143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2:9" x14ac:dyDescent="0.2">
      <c r="B12" s="31" t="s">
        <v>144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</row>
    <row r="13" spans="2:9" ht="12.75" customHeight="1" x14ac:dyDescent="0.2">
      <c r="B13" s="29" t="s">
        <v>145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">
      <c r="B14" s="31" t="s">
        <v>146</v>
      </c>
      <c r="C14" s="30">
        <v>0</v>
      </c>
      <c r="D14" s="30">
        <v>0</v>
      </c>
      <c r="E14" s="30">
        <v>0</v>
      </c>
      <c r="F14" s="30">
        <v>0</v>
      </c>
      <c r="G14" s="32">
        <v>0</v>
      </c>
      <c r="H14" s="30">
        <v>0</v>
      </c>
      <c r="I14" s="30">
        <v>0</v>
      </c>
    </row>
    <row r="15" spans="2:9" x14ac:dyDescent="0.2">
      <c r="B15" s="31" t="s">
        <v>147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2:9" x14ac:dyDescent="0.2">
      <c r="B16" s="31" t="s">
        <v>148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9" x14ac:dyDescent="0.2">
      <c r="B17" s="29" t="s">
        <v>149</v>
      </c>
      <c r="C17" s="30">
        <v>7325054</v>
      </c>
      <c r="D17" s="33">
        <f>+'[3]BG-E-D '!$F$45</f>
        <v>119861603</v>
      </c>
      <c r="E17" s="33">
        <f>+'[3]BG-E-D '!$E$45</f>
        <v>127181657</v>
      </c>
      <c r="F17" s="33">
        <v>0</v>
      </c>
      <c r="G17" s="33">
        <f>+C17+D17-E17+F17</f>
        <v>5000</v>
      </c>
      <c r="H17" s="33">
        <v>0</v>
      </c>
      <c r="I17" s="33">
        <v>0</v>
      </c>
    </row>
    <row r="18" spans="2:9" x14ac:dyDescent="0.2">
      <c r="B18" s="34"/>
      <c r="C18" s="32"/>
      <c r="D18" s="32"/>
      <c r="E18" s="32"/>
      <c r="F18" s="32"/>
      <c r="G18" s="32"/>
      <c r="H18" s="32"/>
      <c r="I18" s="32"/>
    </row>
    <row r="19" spans="2:9" ht="12.75" customHeight="1" x14ac:dyDescent="0.2">
      <c r="B19" s="35" t="s">
        <v>150</v>
      </c>
      <c r="C19" s="30">
        <f>+C17</f>
        <v>7325054</v>
      </c>
      <c r="D19" s="30">
        <f>+D17</f>
        <v>119861603</v>
      </c>
      <c r="E19" s="30">
        <f>+E17</f>
        <v>127181657</v>
      </c>
      <c r="F19" s="30">
        <f>+F17</f>
        <v>0</v>
      </c>
      <c r="G19" s="30">
        <f>+G17</f>
        <v>5000</v>
      </c>
      <c r="H19" s="30">
        <v>0</v>
      </c>
      <c r="I19" s="30">
        <v>0</v>
      </c>
    </row>
    <row r="20" spans="2:9" x14ac:dyDescent="0.2">
      <c r="B20" s="29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29" t="s">
        <v>151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2:9" ht="12.75" customHeight="1" x14ac:dyDescent="0.2">
      <c r="B22" s="34" t="s">
        <v>152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2:9" ht="12.75" customHeight="1" x14ac:dyDescent="0.2">
      <c r="B23" s="34" t="s">
        <v>153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</row>
    <row r="24" spans="2:9" ht="12.75" customHeight="1" x14ac:dyDescent="0.2">
      <c r="B24" s="34" t="s">
        <v>154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2:9" x14ac:dyDescent="0.2">
      <c r="B25" s="36"/>
      <c r="C25" s="37"/>
      <c r="D25" s="37"/>
      <c r="E25" s="37"/>
      <c r="F25" s="37"/>
      <c r="G25" s="37"/>
      <c r="H25" s="37"/>
      <c r="I25" s="37"/>
    </row>
    <row r="26" spans="2:9" ht="25.5" x14ac:dyDescent="0.2">
      <c r="B26" s="35" t="s">
        <v>155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7" spans="2:9" ht="12.75" customHeight="1" x14ac:dyDescent="0.2">
      <c r="B27" s="34" t="s">
        <v>156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</row>
    <row r="28" spans="2:9" ht="12.75" customHeight="1" x14ac:dyDescent="0.2">
      <c r="B28" s="34" t="s">
        <v>157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2:9" ht="12.75" customHeight="1" x14ac:dyDescent="0.2">
      <c r="B29" s="34" t="s">
        <v>158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2:9" ht="13.5" thickBot="1" x14ac:dyDescent="0.25">
      <c r="B30" s="38"/>
      <c r="C30" s="39"/>
      <c r="D30" s="39"/>
      <c r="E30" s="39"/>
      <c r="F30" s="39"/>
      <c r="G30" s="39"/>
      <c r="H30" s="39"/>
      <c r="I30" s="39"/>
    </row>
    <row r="31" spans="2:9" ht="18.75" customHeight="1" x14ac:dyDescent="0.2">
      <c r="B31" s="211" t="s">
        <v>159</v>
      </c>
      <c r="C31" s="211"/>
      <c r="D31" s="211"/>
      <c r="E31" s="211"/>
      <c r="F31" s="211"/>
      <c r="G31" s="211"/>
      <c r="H31" s="211"/>
      <c r="I31" s="211"/>
    </row>
    <row r="32" spans="2:9" x14ac:dyDescent="0.2">
      <c r="B32" s="40" t="s">
        <v>160</v>
      </c>
      <c r="C32" s="41"/>
      <c r="D32" s="42"/>
      <c r="E32" s="42"/>
      <c r="F32" s="42"/>
      <c r="G32" s="42"/>
      <c r="H32" s="42"/>
      <c r="I32" s="42"/>
    </row>
    <row r="33" spans="2:9" ht="13.5" thickBot="1" x14ac:dyDescent="0.25">
      <c r="B33" s="43"/>
      <c r="C33" s="41"/>
      <c r="D33" s="41"/>
      <c r="E33" s="41"/>
      <c r="F33" s="41"/>
      <c r="G33" s="41"/>
      <c r="H33" s="41"/>
      <c r="I33" s="41"/>
    </row>
    <row r="34" spans="2:9" ht="38.25" customHeight="1" x14ac:dyDescent="0.2">
      <c r="B34" s="212" t="s">
        <v>161</v>
      </c>
      <c r="C34" s="212" t="s">
        <v>162</v>
      </c>
      <c r="D34" s="212" t="s">
        <v>163</v>
      </c>
      <c r="E34" s="44" t="s">
        <v>164</v>
      </c>
      <c r="F34" s="212" t="s">
        <v>165</v>
      </c>
      <c r="G34" s="44" t="s">
        <v>166</v>
      </c>
      <c r="H34" s="41"/>
      <c r="I34" s="41"/>
    </row>
    <row r="35" spans="2:9" ht="15.75" customHeight="1" thickBot="1" x14ac:dyDescent="0.25">
      <c r="B35" s="213"/>
      <c r="C35" s="213"/>
      <c r="D35" s="213"/>
      <c r="E35" s="45" t="s">
        <v>167</v>
      </c>
      <c r="F35" s="213"/>
      <c r="G35" s="45" t="s">
        <v>168</v>
      </c>
      <c r="H35" s="41"/>
      <c r="I35" s="41"/>
    </row>
    <row r="36" spans="2:9" x14ac:dyDescent="0.2">
      <c r="B36" s="46" t="s">
        <v>169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41"/>
      <c r="I36" s="41"/>
    </row>
    <row r="37" spans="2:9" x14ac:dyDescent="0.2">
      <c r="B37" s="34" t="s">
        <v>170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41"/>
      <c r="I37" s="41"/>
    </row>
    <row r="38" spans="2:9" x14ac:dyDescent="0.2">
      <c r="B38" s="34" t="s">
        <v>171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41"/>
      <c r="I38" s="41"/>
    </row>
    <row r="39" spans="2:9" ht="13.5" thickBot="1" x14ac:dyDescent="0.25">
      <c r="B39" s="47" t="s">
        <v>172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1"/>
      <c r="I39" s="41"/>
    </row>
    <row r="43" spans="2:9" x14ac:dyDescent="0.2">
      <c r="B43" s="203" t="s">
        <v>531</v>
      </c>
      <c r="C43" s="203"/>
      <c r="D43" s="203"/>
      <c r="E43" s="204" t="str">
        <f>+F1_ESF!E87:F87</f>
        <v>C.P ELIZABETH RUIZ TRINIDAD</v>
      </c>
      <c r="F43" s="204"/>
      <c r="G43" s="204"/>
      <c r="H43" s="204"/>
      <c r="I43" s="170"/>
    </row>
    <row r="44" spans="2:9" ht="12.75" customHeight="1" x14ac:dyDescent="0.2">
      <c r="B44" s="193" t="s">
        <v>532</v>
      </c>
      <c r="C44" s="193"/>
      <c r="D44" s="193"/>
      <c r="E44" s="193" t="str">
        <f>+F1_ESF!E88:F88</f>
        <v>ENLACE DE CIERRE DEL RÉGIMEN ESTATAL DE PROTECCIÓN SOCIAL EN SALUD EN TLAXCALA</v>
      </c>
      <c r="F44" s="193"/>
      <c r="G44" s="193"/>
      <c r="H44" s="193"/>
      <c r="I44" s="170"/>
    </row>
    <row r="45" spans="2:9" x14ac:dyDescent="0.2">
      <c r="E45" s="193"/>
      <c r="F45" s="193"/>
      <c r="G45" s="193"/>
      <c r="H45" s="193"/>
    </row>
    <row r="46" spans="2:9" x14ac:dyDescent="0.2">
      <c r="E46" s="193"/>
      <c r="F46" s="193"/>
    </row>
  </sheetData>
  <mergeCells count="14">
    <mergeCell ref="E46:F46"/>
    <mergeCell ref="E43:H43"/>
    <mergeCell ref="E44:H45"/>
    <mergeCell ref="B2:I2"/>
    <mergeCell ref="B3:I3"/>
    <mergeCell ref="B4:I4"/>
    <mergeCell ref="B5:I5"/>
    <mergeCell ref="B31:I31"/>
    <mergeCell ref="B34:B35"/>
    <mergeCell ref="C34:C35"/>
    <mergeCell ref="D34:D35"/>
    <mergeCell ref="F34:F35"/>
    <mergeCell ref="B43:D43"/>
    <mergeCell ref="B44:D44"/>
  </mergeCells>
  <pageMargins left="0.7" right="0.7" top="0.75" bottom="0.75" header="0.3" footer="0.3"/>
  <pageSetup scale="63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6"/>
  <sheetViews>
    <sheetView workbookViewId="0">
      <selection activeCell="B2" sqref="B2:L2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05" t="s">
        <v>120</v>
      </c>
      <c r="C2" s="206"/>
      <c r="D2" s="206"/>
      <c r="E2" s="206"/>
      <c r="F2" s="206"/>
      <c r="G2" s="206"/>
      <c r="H2" s="206"/>
      <c r="I2" s="206"/>
      <c r="J2" s="206"/>
      <c r="K2" s="206"/>
      <c r="L2" s="207"/>
    </row>
    <row r="3" spans="2:12" ht="15.75" thickBot="1" x14ac:dyDescent="0.3">
      <c r="B3" s="208" t="s">
        <v>173</v>
      </c>
      <c r="C3" s="209"/>
      <c r="D3" s="209"/>
      <c r="E3" s="209"/>
      <c r="F3" s="209"/>
      <c r="G3" s="209"/>
      <c r="H3" s="209"/>
      <c r="I3" s="209"/>
      <c r="J3" s="209"/>
      <c r="K3" s="209"/>
      <c r="L3" s="210"/>
    </row>
    <row r="4" spans="2:12" ht="15.75" thickBot="1" x14ac:dyDescent="0.3">
      <c r="B4" s="208" t="s">
        <v>543</v>
      </c>
      <c r="C4" s="209"/>
      <c r="D4" s="209"/>
      <c r="E4" s="209"/>
      <c r="F4" s="209"/>
      <c r="G4" s="209"/>
      <c r="H4" s="209"/>
      <c r="I4" s="209"/>
      <c r="J4" s="209"/>
      <c r="K4" s="209"/>
      <c r="L4" s="210"/>
    </row>
    <row r="5" spans="2:12" ht="15.75" thickBot="1" x14ac:dyDescent="0.3">
      <c r="B5" s="208" t="s">
        <v>1</v>
      </c>
      <c r="C5" s="209"/>
      <c r="D5" s="209"/>
      <c r="E5" s="209"/>
      <c r="F5" s="209"/>
      <c r="G5" s="209"/>
      <c r="H5" s="209"/>
      <c r="I5" s="209"/>
      <c r="J5" s="209"/>
      <c r="K5" s="209"/>
      <c r="L5" s="210"/>
    </row>
    <row r="6" spans="2:12" ht="102" x14ac:dyDescent="0.25">
      <c r="B6" s="49" t="s">
        <v>174</v>
      </c>
      <c r="C6" s="50" t="s">
        <v>175</v>
      </c>
      <c r="D6" s="50" t="s">
        <v>176</v>
      </c>
      <c r="E6" s="50" t="s">
        <v>177</v>
      </c>
      <c r="F6" s="50" t="s">
        <v>178</v>
      </c>
      <c r="G6" s="50" t="s">
        <v>179</v>
      </c>
      <c r="H6" s="50" t="s">
        <v>180</v>
      </c>
      <c r="I6" s="50" t="s">
        <v>181</v>
      </c>
      <c r="J6" s="50" t="s">
        <v>534</v>
      </c>
      <c r="K6" s="50" t="s">
        <v>535</v>
      </c>
      <c r="L6" s="50" t="s">
        <v>536</v>
      </c>
    </row>
    <row r="7" spans="2:12" ht="15.75" thickBot="1" x14ac:dyDescent="0.3">
      <c r="B7" s="28" t="s">
        <v>132</v>
      </c>
      <c r="C7" s="28" t="s">
        <v>133</v>
      </c>
      <c r="D7" s="28" t="s">
        <v>134</v>
      </c>
      <c r="E7" s="28" t="s">
        <v>135</v>
      </c>
      <c r="F7" s="28" t="s">
        <v>136</v>
      </c>
      <c r="G7" s="28" t="s">
        <v>182</v>
      </c>
      <c r="H7" s="28" t="s">
        <v>138</v>
      </c>
      <c r="I7" s="28" t="s">
        <v>139</v>
      </c>
      <c r="J7" s="28" t="s">
        <v>183</v>
      </c>
      <c r="K7" s="28" t="s">
        <v>184</v>
      </c>
      <c r="L7" s="28" t="s">
        <v>185</v>
      </c>
    </row>
    <row r="8" spans="2:12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2:12" ht="25.5" x14ac:dyDescent="0.25">
      <c r="B9" s="53" t="s">
        <v>186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x14ac:dyDescent="0.25">
      <c r="B10" s="54" t="s">
        <v>187</v>
      </c>
      <c r="C10" s="32"/>
      <c r="D10" s="32"/>
      <c r="E10" s="32"/>
      <c r="F10" s="32"/>
      <c r="G10" s="32"/>
      <c r="H10" s="32"/>
      <c r="I10" s="32"/>
      <c r="J10" s="32"/>
      <c r="K10" s="32"/>
      <c r="L10" s="32">
        <v>0</v>
      </c>
    </row>
    <row r="11" spans="2:12" x14ac:dyDescent="0.25">
      <c r="B11" s="54" t="s">
        <v>188</v>
      </c>
      <c r="C11" s="32"/>
      <c r="D11" s="32"/>
      <c r="E11" s="32"/>
      <c r="F11" s="32"/>
      <c r="G11" s="32"/>
      <c r="H11" s="32"/>
      <c r="I11" s="32"/>
      <c r="J11" s="32"/>
      <c r="K11" s="32"/>
      <c r="L11" s="32">
        <v>0</v>
      </c>
    </row>
    <row r="12" spans="2:12" x14ac:dyDescent="0.25">
      <c r="B12" s="54" t="s">
        <v>189</v>
      </c>
      <c r="C12" s="32"/>
      <c r="D12" s="32"/>
      <c r="E12" s="32"/>
      <c r="F12" s="32"/>
      <c r="G12" s="32"/>
      <c r="H12" s="32"/>
      <c r="I12" s="32"/>
      <c r="J12" s="32"/>
      <c r="K12" s="32"/>
      <c r="L12" s="32">
        <v>0</v>
      </c>
    </row>
    <row r="13" spans="2:12" x14ac:dyDescent="0.25">
      <c r="B13" s="54" t="s">
        <v>190</v>
      </c>
      <c r="C13" s="32"/>
      <c r="D13" s="32"/>
      <c r="E13" s="32"/>
      <c r="F13" s="32"/>
      <c r="G13" s="32"/>
      <c r="H13" s="32"/>
      <c r="I13" s="32"/>
      <c r="J13" s="32"/>
      <c r="K13" s="32"/>
      <c r="L13" s="32">
        <v>0</v>
      </c>
    </row>
    <row r="14" spans="2:12" x14ac:dyDescent="0.25">
      <c r="B14" s="55"/>
      <c r="C14" s="32"/>
      <c r="D14" s="32"/>
      <c r="E14" s="32"/>
      <c r="F14" s="32"/>
      <c r="G14" s="32"/>
      <c r="H14" s="32"/>
      <c r="I14" s="32"/>
      <c r="J14" s="32"/>
      <c r="K14" s="32"/>
      <c r="L14" s="32">
        <v>0</v>
      </c>
    </row>
    <row r="15" spans="2:12" x14ac:dyDescent="0.25">
      <c r="B15" s="53" t="s">
        <v>191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5">
      <c r="B16" s="54" t="s">
        <v>192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0</v>
      </c>
    </row>
    <row r="17" spans="2:12" x14ac:dyDescent="0.25">
      <c r="B17" s="54" t="s">
        <v>193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0</v>
      </c>
    </row>
    <row r="18" spans="2:12" x14ac:dyDescent="0.25">
      <c r="B18" s="54" t="s">
        <v>194</v>
      </c>
      <c r="C18" s="32"/>
      <c r="D18" s="32"/>
      <c r="E18" s="32"/>
      <c r="F18" s="32"/>
      <c r="G18" s="32"/>
      <c r="H18" s="32"/>
      <c r="I18" s="32"/>
      <c r="J18" s="32"/>
      <c r="K18" s="32"/>
      <c r="L18" s="32">
        <v>0</v>
      </c>
    </row>
    <row r="19" spans="2:12" x14ac:dyDescent="0.25">
      <c r="B19" s="54" t="s">
        <v>195</v>
      </c>
      <c r="C19" s="32"/>
      <c r="D19" s="32"/>
      <c r="E19" s="32"/>
      <c r="F19" s="32"/>
      <c r="G19" s="32"/>
      <c r="H19" s="32"/>
      <c r="I19" s="32"/>
      <c r="J19" s="32"/>
      <c r="K19" s="32"/>
      <c r="L19" s="32">
        <v>0</v>
      </c>
    </row>
    <row r="20" spans="2:12" x14ac:dyDescent="0.25">
      <c r="B20" s="55"/>
      <c r="C20" s="32"/>
      <c r="D20" s="32"/>
      <c r="E20" s="32"/>
      <c r="F20" s="32"/>
      <c r="G20" s="32"/>
      <c r="H20" s="32"/>
      <c r="I20" s="32"/>
      <c r="J20" s="32"/>
      <c r="K20" s="32"/>
      <c r="L20" s="32">
        <v>0</v>
      </c>
    </row>
    <row r="21" spans="2:12" ht="38.25" x14ac:dyDescent="0.25">
      <c r="B21" s="53" t="s">
        <v>196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ht="15.75" thickBot="1" x14ac:dyDescent="0.3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5" spans="2:12" x14ac:dyDescent="0.25">
      <c r="B25" s="203" t="s">
        <v>531</v>
      </c>
      <c r="C25" s="203"/>
      <c r="D25" s="203"/>
      <c r="F25" s="170"/>
      <c r="G25" s="204" t="str">
        <f>+F1_ESF!E87</f>
        <v>C.P ELIZABETH RUIZ TRINIDAD</v>
      </c>
      <c r="H25" s="204"/>
      <c r="I25" s="204"/>
    </row>
    <row r="26" spans="2:12" x14ac:dyDescent="0.25">
      <c r="B26" s="193" t="s">
        <v>532</v>
      </c>
      <c r="C26" s="193"/>
      <c r="D26" s="193"/>
      <c r="F26" s="204" t="str">
        <f>+F1_ESF!E88</f>
        <v>ENLACE DE CIERRE DEL RÉGIMEN ESTATAL DE PROTECCIÓN SOCIAL EN SALUD EN TLAXCALA</v>
      </c>
      <c r="G26" s="204"/>
      <c r="H26" s="204"/>
      <c r="I26" s="204"/>
      <c r="J26" s="204"/>
    </row>
  </sheetData>
  <mergeCells count="8">
    <mergeCell ref="B26:D26"/>
    <mergeCell ref="G25:I25"/>
    <mergeCell ref="B2:L2"/>
    <mergeCell ref="B3:L3"/>
    <mergeCell ref="B4:L4"/>
    <mergeCell ref="B5:L5"/>
    <mergeCell ref="B25:D25"/>
    <mergeCell ref="F26:J26"/>
  </mergeCells>
  <pageMargins left="0.7" right="0.7" top="0.75" bottom="0.75" header="0.3" footer="0.3"/>
  <pageSetup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2"/>
  <sheetViews>
    <sheetView zoomScaleNormal="100" workbookViewId="0">
      <pane ySplit="8" topLeftCell="A58" activePane="bottomLeft" state="frozen"/>
      <selection pane="bottomLeft" activeCell="B2" sqref="B2:E92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1.5703125" style="1" customWidth="1"/>
    <col min="6" max="6" width="2.5703125" style="1" customWidth="1"/>
    <col min="7" max="7" width="15.7109375" style="1" bestFit="1" customWidth="1"/>
    <col min="8" max="8" width="14.140625" style="1" bestFit="1" customWidth="1"/>
    <col min="9" max="9" width="11.85546875" style="1" bestFit="1" customWidth="1"/>
    <col min="10" max="16384" width="11.42578125" style="1"/>
  </cols>
  <sheetData>
    <row r="1" spans="2:9" ht="13.5" thickBot="1" x14ac:dyDescent="0.25"/>
    <row r="2" spans="2:9" x14ac:dyDescent="0.2">
      <c r="B2" s="194" t="s">
        <v>120</v>
      </c>
      <c r="C2" s="195"/>
      <c r="D2" s="195"/>
      <c r="E2" s="196"/>
    </row>
    <row r="3" spans="2:9" x14ac:dyDescent="0.2">
      <c r="B3" s="218" t="s">
        <v>197</v>
      </c>
      <c r="C3" s="219"/>
      <c r="D3" s="219"/>
      <c r="E3" s="220"/>
    </row>
    <row r="4" spans="2:9" x14ac:dyDescent="0.2">
      <c r="B4" s="218" t="s">
        <v>542</v>
      </c>
      <c r="C4" s="219"/>
      <c r="D4" s="219"/>
      <c r="E4" s="220"/>
    </row>
    <row r="5" spans="2:9" ht="13.5" thickBot="1" x14ac:dyDescent="0.25">
      <c r="B5" s="221" t="s">
        <v>1</v>
      </c>
      <c r="C5" s="222"/>
      <c r="D5" s="222"/>
      <c r="E5" s="223"/>
    </row>
    <row r="6" spans="2:9" ht="13.5" thickBot="1" x14ac:dyDescent="0.25">
      <c r="B6" s="58"/>
      <c r="C6" s="58"/>
      <c r="D6" s="58"/>
      <c r="E6" s="58"/>
    </row>
    <row r="7" spans="2:9" x14ac:dyDescent="0.2">
      <c r="B7" s="224" t="s">
        <v>2</v>
      </c>
      <c r="C7" s="23" t="s">
        <v>198</v>
      </c>
      <c r="D7" s="226" t="s">
        <v>199</v>
      </c>
      <c r="E7" s="23" t="s">
        <v>200</v>
      </c>
    </row>
    <row r="8" spans="2:9" ht="13.5" thickBot="1" x14ac:dyDescent="0.25">
      <c r="B8" s="225"/>
      <c r="C8" s="24" t="s">
        <v>201</v>
      </c>
      <c r="D8" s="227"/>
      <c r="E8" s="24" t="s">
        <v>202</v>
      </c>
    </row>
    <row r="9" spans="2:9" x14ac:dyDescent="0.2">
      <c r="B9" s="59" t="s">
        <v>203</v>
      </c>
      <c r="C9" s="60">
        <f>+C11+C10+C12</f>
        <v>315909000</v>
      </c>
      <c r="D9" s="60">
        <f>+D10+D11+D12</f>
        <v>137629237</v>
      </c>
      <c r="E9" s="60">
        <f>+E10+E11+E12</f>
        <v>137629237</v>
      </c>
    </row>
    <row r="10" spans="2:9" x14ac:dyDescent="0.2">
      <c r="B10" s="61" t="s">
        <v>204</v>
      </c>
      <c r="C10" s="1">
        <v>0</v>
      </c>
      <c r="D10" s="62">
        <f>+'[3]ING-AC'!$G$30</f>
        <v>71782</v>
      </c>
      <c r="E10" s="62">
        <f>+D10</f>
        <v>71782</v>
      </c>
      <c r="H10" s="72"/>
    </row>
    <row r="11" spans="2:9" x14ac:dyDescent="0.2">
      <c r="B11" s="61" t="s">
        <v>205</v>
      </c>
      <c r="C11" s="62">
        <f>+'[1]PTO ING'!$G$15</f>
        <v>315909000</v>
      </c>
      <c r="D11" s="62">
        <f>+'[3]ING-AC'!$I$34</f>
        <v>137557455</v>
      </c>
      <c r="E11" s="62">
        <f>+D11</f>
        <v>137557455</v>
      </c>
    </row>
    <row r="12" spans="2:9" x14ac:dyDescent="0.2">
      <c r="B12" s="61" t="s">
        <v>206</v>
      </c>
      <c r="C12" s="62">
        <v>0</v>
      </c>
      <c r="D12" s="62">
        <v>0</v>
      </c>
      <c r="E12" s="62">
        <v>0</v>
      </c>
    </row>
    <row r="13" spans="2:9" ht="5.25" customHeight="1" x14ac:dyDescent="0.2">
      <c r="B13" s="59"/>
      <c r="C13" s="62"/>
      <c r="D13" s="62"/>
      <c r="E13" s="62"/>
    </row>
    <row r="14" spans="2:9" ht="15" x14ac:dyDescent="0.2">
      <c r="B14" s="59" t="s">
        <v>207</v>
      </c>
      <c r="C14" s="60">
        <f>+C15+C16</f>
        <v>315909000</v>
      </c>
      <c r="D14" s="60">
        <f>+D15+D16</f>
        <v>117512039</v>
      </c>
      <c r="E14" s="60">
        <f>+E15+E16</f>
        <v>117512039</v>
      </c>
    </row>
    <row r="15" spans="2:9" x14ac:dyDescent="0.2">
      <c r="B15" s="61" t="s">
        <v>208</v>
      </c>
      <c r="C15" s="62">
        <v>0</v>
      </c>
      <c r="D15" s="62">
        <f>+'[1]PTO ING'!$I$17</f>
        <v>0</v>
      </c>
      <c r="E15" s="62">
        <f>+D15</f>
        <v>0</v>
      </c>
    </row>
    <row r="16" spans="2:9" x14ac:dyDescent="0.2">
      <c r="B16" s="61" t="s">
        <v>209</v>
      </c>
      <c r="C16" s="62">
        <f>+C11</f>
        <v>315909000</v>
      </c>
      <c r="D16" s="62">
        <f>+'[2]B) EA'!$J$51</f>
        <v>117512039</v>
      </c>
      <c r="E16" s="62">
        <f>+D16</f>
        <v>117512039</v>
      </c>
      <c r="H16" s="171" t="s">
        <v>537</v>
      </c>
      <c r="I16" s="72"/>
    </row>
    <row r="17" spans="2:8" x14ac:dyDescent="0.2">
      <c r="B17" s="63"/>
      <c r="C17" s="62"/>
      <c r="D17" s="62"/>
      <c r="E17" s="62"/>
    </row>
    <row r="18" spans="2:8" x14ac:dyDescent="0.2">
      <c r="B18" s="59" t="s">
        <v>210</v>
      </c>
      <c r="C18" s="64">
        <v>0</v>
      </c>
      <c r="D18" s="60">
        <v>0</v>
      </c>
      <c r="E18" s="60">
        <v>0</v>
      </c>
    </row>
    <row r="19" spans="2:8" x14ac:dyDescent="0.2">
      <c r="B19" s="61" t="s">
        <v>211</v>
      </c>
      <c r="C19" s="64">
        <v>0</v>
      </c>
      <c r="D19" s="62">
        <v>0</v>
      </c>
      <c r="E19" s="62">
        <v>0</v>
      </c>
    </row>
    <row r="20" spans="2:8" x14ac:dyDescent="0.2">
      <c r="B20" s="61" t="s">
        <v>212</v>
      </c>
      <c r="C20" s="64">
        <v>0</v>
      </c>
      <c r="D20" s="62">
        <v>0</v>
      </c>
      <c r="E20" s="62">
        <v>0</v>
      </c>
    </row>
    <row r="21" spans="2:8" ht="5.25" customHeight="1" x14ac:dyDescent="0.2">
      <c r="B21" s="63"/>
      <c r="C21" s="62"/>
      <c r="D21" s="62"/>
      <c r="E21" s="62"/>
    </row>
    <row r="22" spans="2:8" x14ac:dyDescent="0.2">
      <c r="B22" s="59" t="s">
        <v>213</v>
      </c>
      <c r="C22" s="60">
        <f>+C9-C14+C18</f>
        <v>0</v>
      </c>
      <c r="D22" s="60">
        <f>+D9-D14+D18</f>
        <v>20117198</v>
      </c>
      <c r="E22" s="60">
        <f>+E9-E14+E18</f>
        <v>20117198</v>
      </c>
    </row>
    <row r="23" spans="2:8" x14ac:dyDescent="0.2">
      <c r="B23" s="59"/>
      <c r="C23" s="62"/>
      <c r="D23" s="63"/>
      <c r="E23" s="63"/>
    </row>
    <row r="24" spans="2:8" x14ac:dyDescent="0.2">
      <c r="B24" s="59" t="s">
        <v>214</v>
      </c>
      <c r="C24" s="59">
        <f t="shared" ref="C24" si="0">+C22-C12</f>
        <v>0</v>
      </c>
      <c r="D24" s="59">
        <f>+D22-D12</f>
        <v>20117198</v>
      </c>
      <c r="E24" s="59">
        <f>+E22-E12</f>
        <v>20117198</v>
      </c>
    </row>
    <row r="25" spans="2:8" x14ac:dyDescent="0.2">
      <c r="B25" s="59"/>
      <c r="C25" s="62"/>
      <c r="D25" s="63"/>
      <c r="E25" s="63"/>
    </row>
    <row r="26" spans="2:8" ht="25.5" x14ac:dyDescent="0.2">
      <c r="B26" s="59" t="s">
        <v>215</v>
      </c>
      <c r="C26" s="60">
        <f>+C24-C18</f>
        <v>0</v>
      </c>
      <c r="D26" s="60">
        <f t="shared" ref="D26" si="1">+D24-D18</f>
        <v>20117198</v>
      </c>
      <c r="E26" s="60">
        <f>+E24-E18</f>
        <v>20117198</v>
      </c>
      <c r="G26" s="192">
        <f>+E26-'[2]B) EA'!$J$53</f>
        <v>0</v>
      </c>
      <c r="H26" s="171" t="s">
        <v>513</v>
      </c>
    </row>
    <row r="27" spans="2:8" ht="13.5" thickBot="1" x14ac:dyDescent="0.25">
      <c r="B27" s="65"/>
      <c r="C27" s="66"/>
      <c r="D27" s="66"/>
      <c r="E27" s="66"/>
    </row>
    <row r="28" spans="2:8" ht="8.25" customHeight="1" thickBot="1" x14ac:dyDescent="0.25">
      <c r="B28" s="228"/>
      <c r="C28" s="228"/>
      <c r="D28" s="228"/>
      <c r="E28" s="228"/>
    </row>
    <row r="29" spans="2:8" ht="13.5" thickBot="1" x14ac:dyDescent="0.25">
      <c r="B29" s="67" t="s">
        <v>216</v>
      </c>
      <c r="C29" s="68" t="s">
        <v>217</v>
      </c>
      <c r="D29" s="68" t="s">
        <v>199</v>
      </c>
      <c r="E29" s="68" t="s">
        <v>218</v>
      </c>
    </row>
    <row r="30" spans="2:8" ht="8.25" customHeight="1" x14ac:dyDescent="0.2">
      <c r="B30" s="69"/>
      <c r="C30" s="62"/>
      <c r="D30" s="62"/>
      <c r="E30" s="62"/>
    </row>
    <row r="31" spans="2:8" x14ac:dyDescent="0.2">
      <c r="B31" s="59" t="s">
        <v>219</v>
      </c>
      <c r="C31" s="60">
        <v>0</v>
      </c>
      <c r="D31" s="59">
        <v>0</v>
      </c>
      <c r="E31" s="59">
        <v>0</v>
      </c>
    </row>
    <row r="32" spans="2:8" x14ac:dyDescent="0.2">
      <c r="B32" s="61" t="s">
        <v>220</v>
      </c>
      <c r="C32" s="62">
        <v>0</v>
      </c>
      <c r="D32" s="63">
        <v>0</v>
      </c>
      <c r="E32" s="63">
        <v>0</v>
      </c>
    </row>
    <row r="33" spans="2:5" x14ac:dyDescent="0.2">
      <c r="B33" s="61" t="s">
        <v>221</v>
      </c>
      <c r="C33" s="62">
        <v>0</v>
      </c>
      <c r="D33" s="63">
        <v>0</v>
      </c>
      <c r="E33" s="63">
        <v>0</v>
      </c>
    </row>
    <row r="34" spans="2:5" ht="3.75" customHeight="1" x14ac:dyDescent="0.2">
      <c r="B34" s="59"/>
      <c r="C34" s="62"/>
      <c r="D34" s="62"/>
      <c r="E34" s="62"/>
    </row>
    <row r="35" spans="2:5" x14ac:dyDescent="0.2">
      <c r="B35" s="59" t="s">
        <v>222</v>
      </c>
      <c r="C35" s="60">
        <f>+C26-C31</f>
        <v>0</v>
      </c>
      <c r="D35" s="60">
        <f>+D26-D31</f>
        <v>20117198</v>
      </c>
      <c r="E35" s="60">
        <f>+E26-E31</f>
        <v>20117198</v>
      </c>
    </row>
    <row r="36" spans="2:5" ht="13.5" thickBot="1" x14ac:dyDescent="0.25">
      <c r="B36" s="70"/>
      <c r="C36" s="71"/>
      <c r="D36" s="71"/>
      <c r="E36" s="71"/>
    </row>
    <row r="37" spans="2:5" ht="9" customHeight="1" thickBot="1" x14ac:dyDescent="0.25">
      <c r="B37" s="72"/>
      <c r="C37" s="72"/>
      <c r="D37" s="72"/>
      <c r="E37" s="72"/>
    </row>
    <row r="38" spans="2:5" x14ac:dyDescent="0.2">
      <c r="B38" s="229" t="s">
        <v>216</v>
      </c>
      <c r="C38" s="214" t="s">
        <v>223</v>
      </c>
      <c r="D38" s="216" t="s">
        <v>199</v>
      </c>
      <c r="E38" s="73" t="s">
        <v>200</v>
      </c>
    </row>
    <row r="39" spans="2:5" ht="13.5" thickBot="1" x14ac:dyDescent="0.25">
      <c r="B39" s="230"/>
      <c r="C39" s="215"/>
      <c r="D39" s="217"/>
      <c r="E39" s="74" t="s">
        <v>218</v>
      </c>
    </row>
    <row r="40" spans="2:5" ht="7.5" customHeight="1" x14ac:dyDescent="0.2">
      <c r="B40" s="75"/>
      <c r="C40" s="76"/>
      <c r="D40" s="76"/>
      <c r="E40" s="76"/>
    </row>
    <row r="41" spans="2:5" x14ac:dyDescent="0.2">
      <c r="B41" s="77" t="s">
        <v>224</v>
      </c>
      <c r="C41" s="78">
        <v>0</v>
      </c>
      <c r="D41" s="78">
        <v>0</v>
      </c>
      <c r="E41" s="78">
        <v>0</v>
      </c>
    </row>
    <row r="42" spans="2:5" x14ac:dyDescent="0.2">
      <c r="B42" s="79" t="s">
        <v>225</v>
      </c>
      <c r="C42" s="76">
        <v>0</v>
      </c>
      <c r="D42" s="80">
        <v>0</v>
      </c>
      <c r="E42" s="80">
        <v>0</v>
      </c>
    </row>
    <row r="43" spans="2:5" x14ac:dyDescent="0.2">
      <c r="B43" s="79" t="s">
        <v>226</v>
      </c>
      <c r="C43" s="76">
        <v>0</v>
      </c>
      <c r="D43" s="80">
        <v>0</v>
      </c>
      <c r="E43" s="80">
        <v>0</v>
      </c>
    </row>
    <row r="44" spans="2:5" x14ac:dyDescent="0.2">
      <c r="B44" s="77" t="s">
        <v>227</v>
      </c>
      <c r="C44" s="78">
        <v>0</v>
      </c>
      <c r="D44" s="78">
        <v>0</v>
      </c>
      <c r="E44" s="78">
        <v>0</v>
      </c>
    </row>
    <row r="45" spans="2:5" x14ac:dyDescent="0.2">
      <c r="B45" s="79" t="s">
        <v>228</v>
      </c>
      <c r="C45" s="76">
        <v>0</v>
      </c>
      <c r="D45" s="80">
        <v>0</v>
      </c>
      <c r="E45" s="80">
        <v>0</v>
      </c>
    </row>
    <row r="46" spans="2:5" x14ac:dyDescent="0.2">
      <c r="B46" s="79" t="s">
        <v>229</v>
      </c>
      <c r="C46" s="76">
        <v>0</v>
      </c>
      <c r="D46" s="80">
        <v>0</v>
      </c>
      <c r="E46" s="80">
        <v>0</v>
      </c>
    </row>
    <row r="47" spans="2:5" ht="6" customHeight="1" x14ac:dyDescent="0.2">
      <c r="B47" s="77"/>
      <c r="C47" s="76"/>
      <c r="D47" s="76"/>
      <c r="E47" s="76"/>
    </row>
    <row r="48" spans="2:5" x14ac:dyDescent="0.2">
      <c r="B48" s="77" t="s">
        <v>230</v>
      </c>
      <c r="C48" s="78">
        <v>0</v>
      </c>
      <c r="D48" s="77">
        <v>0</v>
      </c>
      <c r="E48" s="77">
        <v>0</v>
      </c>
    </row>
    <row r="49" spans="2:8" ht="13.5" thickBot="1" x14ac:dyDescent="0.25">
      <c r="B49" s="81"/>
      <c r="C49" s="82"/>
      <c r="D49" s="81"/>
      <c r="E49" s="81"/>
    </row>
    <row r="50" spans="2:8" ht="9" customHeight="1" thickBot="1" x14ac:dyDescent="0.25">
      <c r="B50" s="72"/>
      <c r="C50" s="72"/>
      <c r="D50" s="72"/>
      <c r="E50" s="72"/>
    </row>
    <row r="51" spans="2:8" x14ac:dyDescent="0.2">
      <c r="B51" s="229" t="s">
        <v>216</v>
      </c>
      <c r="C51" s="73" t="s">
        <v>198</v>
      </c>
      <c r="D51" s="216" t="s">
        <v>199</v>
      </c>
      <c r="E51" s="73" t="s">
        <v>200</v>
      </c>
    </row>
    <row r="52" spans="2:8" ht="13.5" thickBot="1" x14ac:dyDescent="0.25">
      <c r="B52" s="230"/>
      <c r="C52" s="74" t="s">
        <v>217</v>
      </c>
      <c r="D52" s="217"/>
      <c r="E52" s="74" t="s">
        <v>218</v>
      </c>
    </row>
    <row r="53" spans="2:8" ht="7.5" customHeight="1" x14ac:dyDescent="0.2">
      <c r="B53" s="75"/>
      <c r="C53" s="76"/>
      <c r="D53" s="76"/>
      <c r="E53" s="76"/>
    </row>
    <row r="54" spans="2:8" x14ac:dyDescent="0.2">
      <c r="B54" s="80" t="s">
        <v>231</v>
      </c>
      <c r="C54" s="76">
        <v>0</v>
      </c>
      <c r="D54" s="80">
        <f>+D10</f>
        <v>71782</v>
      </c>
      <c r="E54" s="80">
        <f>+E10</f>
        <v>71782</v>
      </c>
      <c r="H54" s="72"/>
    </row>
    <row r="55" spans="2:8" ht="5.25" customHeight="1" x14ac:dyDescent="0.2">
      <c r="B55" s="80"/>
      <c r="C55" s="76"/>
      <c r="D55" s="80"/>
      <c r="E55" s="80"/>
    </row>
    <row r="56" spans="2:8" x14ac:dyDescent="0.2">
      <c r="B56" s="83" t="s">
        <v>232</v>
      </c>
      <c r="C56" s="76">
        <v>0</v>
      </c>
      <c r="D56" s="80">
        <v>0</v>
      </c>
      <c r="E56" s="80">
        <v>0</v>
      </c>
    </row>
    <row r="57" spans="2:8" x14ac:dyDescent="0.2">
      <c r="B57" s="79" t="s">
        <v>225</v>
      </c>
      <c r="C57" s="76">
        <v>0</v>
      </c>
      <c r="D57" s="80">
        <v>0</v>
      </c>
      <c r="E57" s="80">
        <v>0</v>
      </c>
    </row>
    <row r="58" spans="2:8" x14ac:dyDescent="0.2">
      <c r="B58" s="79" t="s">
        <v>228</v>
      </c>
      <c r="C58" s="76">
        <v>0</v>
      </c>
      <c r="D58" s="80">
        <v>0</v>
      </c>
      <c r="E58" s="80">
        <v>0</v>
      </c>
    </row>
    <row r="59" spans="2:8" ht="5.25" customHeight="1" x14ac:dyDescent="0.2">
      <c r="B59" s="84"/>
      <c r="C59" s="76"/>
      <c r="D59" s="80"/>
      <c r="E59" s="80"/>
    </row>
    <row r="60" spans="2:8" x14ac:dyDescent="0.2">
      <c r="B60" s="84" t="s">
        <v>208</v>
      </c>
      <c r="C60" s="76">
        <v>0</v>
      </c>
      <c r="D60" s="76">
        <f>+D15</f>
        <v>0</v>
      </c>
      <c r="E60" s="76">
        <f>+E15</f>
        <v>0</v>
      </c>
    </row>
    <row r="61" spans="2:8" x14ac:dyDescent="0.2">
      <c r="B61" s="84"/>
      <c r="C61" s="76"/>
      <c r="D61" s="76"/>
      <c r="E61" s="76"/>
    </row>
    <row r="62" spans="2:8" x14ac:dyDescent="0.2">
      <c r="B62" s="84" t="s">
        <v>211</v>
      </c>
      <c r="C62" s="85">
        <v>0</v>
      </c>
      <c r="D62" s="76">
        <v>0</v>
      </c>
      <c r="E62" s="76">
        <v>0</v>
      </c>
    </row>
    <row r="63" spans="2:8" ht="8.25" customHeight="1" x14ac:dyDescent="0.2">
      <c r="B63" s="84"/>
      <c r="C63" s="76"/>
      <c r="D63" s="76"/>
      <c r="E63" s="76"/>
    </row>
    <row r="64" spans="2:8" x14ac:dyDescent="0.2">
      <c r="B64" s="86" t="s">
        <v>233</v>
      </c>
      <c r="C64" s="78">
        <f>+C54+C56-C60+C62</f>
        <v>0</v>
      </c>
      <c r="D64" s="78">
        <f>+D54+D56-D60+D62</f>
        <v>71782</v>
      </c>
      <c r="E64" s="78">
        <f>+E54+E56-E60+E62</f>
        <v>71782</v>
      </c>
    </row>
    <row r="65" spans="2:9" ht="6" customHeight="1" x14ac:dyDescent="0.2">
      <c r="B65" s="86"/>
      <c r="C65" s="78"/>
      <c r="D65" s="77"/>
      <c r="E65" s="77"/>
    </row>
    <row r="66" spans="2:9" ht="25.5" x14ac:dyDescent="0.2">
      <c r="B66" s="87" t="s">
        <v>234</v>
      </c>
      <c r="C66" s="78">
        <f>+C64-C56</f>
        <v>0</v>
      </c>
      <c r="D66" s="78">
        <f>+D64-D56</f>
        <v>71782</v>
      </c>
      <c r="E66" s="78">
        <f>+E64-E56</f>
        <v>71782</v>
      </c>
    </row>
    <row r="67" spans="2:9" ht="6" customHeight="1" thickBot="1" x14ac:dyDescent="0.25">
      <c r="B67" s="81"/>
      <c r="C67" s="82"/>
      <c r="D67" s="81"/>
      <c r="E67" s="81"/>
    </row>
    <row r="68" spans="2:9" ht="10.5" customHeight="1" thickBot="1" x14ac:dyDescent="0.25">
      <c r="B68" s="72"/>
      <c r="C68" s="72"/>
      <c r="D68" s="72"/>
      <c r="E68" s="72"/>
    </row>
    <row r="69" spans="2:9" x14ac:dyDescent="0.2">
      <c r="B69" s="229" t="s">
        <v>216</v>
      </c>
      <c r="C69" s="214" t="s">
        <v>223</v>
      </c>
      <c r="D69" s="216" t="s">
        <v>199</v>
      </c>
      <c r="E69" s="73" t="s">
        <v>200</v>
      </c>
    </row>
    <row r="70" spans="2:9" ht="13.5" thickBot="1" x14ac:dyDescent="0.25">
      <c r="B70" s="230"/>
      <c r="C70" s="215"/>
      <c r="D70" s="217"/>
      <c r="E70" s="74" t="s">
        <v>218</v>
      </c>
    </row>
    <row r="71" spans="2:9" x14ac:dyDescent="0.2">
      <c r="B71" s="75"/>
      <c r="C71" s="76"/>
      <c r="D71" s="76"/>
      <c r="E71" s="76"/>
    </row>
    <row r="72" spans="2:9" x14ac:dyDescent="0.2">
      <c r="B72" s="80" t="s">
        <v>205</v>
      </c>
      <c r="C72" s="76">
        <f>+C11</f>
        <v>315909000</v>
      </c>
      <c r="D72" s="76">
        <f>+D11</f>
        <v>137557455</v>
      </c>
      <c r="E72" s="76">
        <f>+E11</f>
        <v>137557455</v>
      </c>
    </row>
    <row r="73" spans="2:9" ht="5.25" customHeight="1" x14ac:dyDescent="0.2">
      <c r="B73" s="80"/>
      <c r="C73" s="76"/>
      <c r="D73" s="80"/>
      <c r="E73" s="80"/>
    </row>
    <row r="74" spans="2:9" ht="25.5" x14ac:dyDescent="0.2">
      <c r="B74" s="88" t="s">
        <v>235</v>
      </c>
      <c r="C74" s="76">
        <v>0</v>
      </c>
      <c r="D74" s="80">
        <v>0</v>
      </c>
      <c r="E74" s="80">
        <v>0</v>
      </c>
    </row>
    <row r="75" spans="2:9" x14ac:dyDescent="0.2">
      <c r="B75" s="79" t="s">
        <v>226</v>
      </c>
      <c r="C75" s="76">
        <v>0</v>
      </c>
      <c r="D75" s="80">
        <v>0</v>
      </c>
      <c r="E75" s="80">
        <v>0</v>
      </c>
    </row>
    <row r="76" spans="2:9" x14ac:dyDescent="0.2">
      <c r="B76" s="79" t="s">
        <v>229</v>
      </c>
      <c r="C76" s="76">
        <v>0</v>
      </c>
      <c r="D76" s="80">
        <v>0</v>
      </c>
      <c r="E76" s="80">
        <v>0</v>
      </c>
    </row>
    <row r="77" spans="2:9" ht="8.25" customHeight="1" x14ac:dyDescent="0.2">
      <c r="B77" s="84"/>
      <c r="C77" s="76"/>
      <c r="D77" s="80"/>
      <c r="E77" s="80"/>
    </row>
    <row r="78" spans="2:9" x14ac:dyDescent="0.2">
      <c r="B78" s="84" t="s">
        <v>236</v>
      </c>
      <c r="C78" s="76">
        <f>+C16</f>
        <v>315909000</v>
      </c>
      <c r="D78" s="76">
        <f>+'[3]BG-E-D '!$H$89</f>
        <v>117512040</v>
      </c>
      <c r="E78" s="76">
        <f>+E16</f>
        <v>117512039</v>
      </c>
      <c r="H78" s="72"/>
      <c r="I78" s="72"/>
    </row>
    <row r="79" spans="2:9" ht="6.75" customHeight="1" x14ac:dyDescent="0.2">
      <c r="B79" s="84"/>
      <c r="C79" s="76"/>
      <c r="D79" s="76"/>
      <c r="E79" s="76"/>
    </row>
    <row r="80" spans="2:9" x14ac:dyDescent="0.2">
      <c r="B80" s="84" t="s">
        <v>212</v>
      </c>
      <c r="C80" s="85">
        <v>0</v>
      </c>
      <c r="D80" s="76">
        <v>0</v>
      </c>
      <c r="E80" s="76">
        <v>0</v>
      </c>
    </row>
    <row r="81" spans="2:12" x14ac:dyDescent="0.2">
      <c r="B81" s="84"/>
      <c r="C81" s="76"/>
      <c r="D81" s="76"/>
      <c r="E81" s="76"/>
    </row>
    <row r="82" spans="2:12" x14ac:dyDescent="0.2">
      <c r="B82" s="86" t="s">
        <v>237</v>
      </c>
      <c r="C82" s="172">
        <f>+C72+C74-C78+C80</f>
        <v>0</v>
      </c>
      <c r="D82" s="172">
        <f>+D72+D74-D78+D80</f>
        <v>20045415</v>
      </c>
      <c r="E82" s="172">
        <f>+E72+E74-E78+E80</f>
        <v>20045416</v>
      </c>
      <c r="H82" s="72"/>
      <c r="J82" s="72"/>
    </row>
    <row r="83" spans="2:12" x14ac:dyDescent="0.2">
      <c r="B83" s="86"/>
      <c r="C83" s="78"/>
      <c r="D83" s="77"/>
      <c r="E83" s="77"/>
    </row>
    <row r="84" spans="2:12" ht="25.5" x14ac:dyDescent="0.2">
      <c r="B84" s="87" t="s">
        <v>238</v>
      </c>
      <c r="C84" s="78">
        <f>+C82-C74</f>
        <v>0</v>
      </c>
      <c r="D84" s="78">
        <f>+D82-D74</f>
        <v>20045415</v>
      </c>
      <c r="E84" s="78">
        <f>+E82-E74</f>
        <v>20045416</v>
      </c>
      <c r="H84" s="72">
        <f>+'[2]B) EA'!$J$53</f>
        <v>20117198</v>
      </c>
      <c r="I84" s="72">
        <f>+H84-E84</f>
        <v>71782</v>
      </c>
      <c r="J84" s="72"/>
      <c r="L84" s="72"/>
    </row>
    <row r="85" spans="2:12" ht="4.5" customHeight="1" thickBot="1" x14ac:dyDescent="0.25">
      <c r="B85" s="81"/>
      <c r="C85" s="82"/>
      <c r="D85" s="81"/>
      <c r="E85" s="81"/>
    </row>
    <row r="88" spans="2:12" x14ac:dyDescent="0.2">
      <c r="D88" s="21"/>
      <c r="E88" s="21"/>
    </row>
    <row r="90" spans="2:12" ht="15" customHeight="1" x14ac:dyDescent="0.2">
      <c r="B90" s="182" t="s">
        <v>531</v>
      </c>
      <c r="C90" s="204" t="str">
        <f>+F1_ESF!E87</f>
        <v>C.P ELIZABETH RUIZ TRINIDAD</v>
      </c>
      <c r="D90" s="204"/>
      <c r="E90" s="204"/>
      <c r="F90" s="170"/>
      <c r="G90" s="170"/>
    </row>
    <row r="91" spans="2:12" ht="15" customHeight="1" x14ac:dyDescent="0.2">
      <c r="B91" s="181" t="s">
        <v>532</v>
      </c>
      <c r="C91" s="193" t="str">
        <f>+F1_ESF!E88</f>
        <v>ENLACE DE CIERRE DEL RÉGIMEN ESTATAL DE PROTECCIÓN SOCIAL EN SALUD EN TLAXCALA</v>
      </c>
      <c r="D91" s="193"/>
      <c r="E91" s="193"/>
      <c r="F91" s="170"/>
      <c r="G91" s="170"/>
    </row>
    <row r="92" spans="2:12" x14ac:dyDescent="0.2">
      <c r="C92" s="193"/>
      <c r="D92" s="193"/>
      <c r="E92" s="193"/>
    </row>
  </sheetData>
  <mergeCells count="17">
    <mergeCell ref="B69:B70"/>
    <mergeCell ref="C90:E90"/>
    <mergeCell ref="C91:E92"/>
    <mergeCell ref="B28:E28"/>
    <mergeCell ref="B38:B39"/>
    <mergeCell ref="C38:C39"/>
    <mergeCell ref="D38:D39"/>
    <mergeCell ref="B51:B52"/>
    <mergeCell ref="B2:E2"/>
    <mergeCell ref="B3:E3"/>
    <mergeCell ref="B4:E4"/>
    <mergeCell ref="B5:E5"/>
    <mergeCell ref="B7:B8"/>
    <mergeCell ref="D7:D8"/>
    <mergeCell ref="C69:C70"/>
    <mergeCell ref="D69:D70"/>
    <mergeCell ref="D51:D52"/>
  </mergeCells>
  <pageMargins left="0.7" right="0.7" top="0.32" bottom="0.35" header="0.28000000000000003" footer="0.3"/>
  <pageSetup scale="7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85"/>
  <sheetViews>
    <sheetView zoomScaleNormal="100" workbookViewId="0">
      <pane ySplit="8" topLeftCell="A9" activePane="bottomLeft" state="frozen"/>
      <selection pane="bottomLeft" activeCell="B2" sqref="B2:H8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9" customWidth="1"/>
    <col min="4" max="4" width="18" style="1" customWidth="1"/>
    <col min="5" max="5" width="14.7109375" style="129" customWidth="1"/>
    <col min="6" max="6" width="13.85546875" style="1" customWidth="1"/>
    <col min="7" max="7" width="14.85546875" style="1" customWidth="1"/>
    <col min="8" max="8" width="13.7109375" style="129" customWidth="1"/>
    <col min="9" max="12" width="11" style="1"/>
    <col min="13" max="13" width="16" style="1" customWidth="1"/>
    <col min="14" max="14" width="12" style="1" bestFit="1" customWidth="1"/>
    <col min="15" max="16" width="11" style="1"/>
    <col min="17" max="17" width="12.85546875" style="1" bestFit="1" customWidth="1"/>
    <col min="18" max="16384" width="11" style="1"/>
  </cols>
  <sheetData>
    <row r="1" spans="2:10" ht="13.5" thickBot="1" x14ac:dyDescent="0.25"/>
    <row r="2" spans="2:10" x14ac:dyDescent="0.2">
      <c r="B2" s="194" t="s">
        <v>120</v>
      </c>
      <c r="C2" s="195"/>
      <c r="D2" s="195"/>
      <c r="E2" s="195"/>
      <c r="F2" s="195"/>
      <c r="G2" s="195"/>
      <c r="H2" s="196"/>
    </row>
    <row r="3" spans="2:10" x14ac:dyDescent="0.2">
      <c r="B3" s="218" t="s">
        <v>369</v>
      </c>
      <c r="C3" s="219"/>
      <c r="D3" s="219"/>
      <c r="E3" s="219"/>
      <c r="F3" s="219"/>
      <c r="G3" s="219"/>
      <c r="H3" s="220"/>
    </row>
    <row r="4" spans="2:10" x14ac:dyDescent="0.2">
      <c r="B4" s="218" t="s">
        <v>542</v>
      </c>
      <c r="C4" s="219"/>
      <c r="D4" s="219"/>
      <c r="E4" s="219"/>
      <c r="F4" s="219"/>
      <c r="G4" s="219"/>
      <c r="H4" s="220"/>
    </row>
    <row r="5" spans="2:10" ht="13.5" thickBot="1" x14ac:dyDescent="0.25">
      <c r="B5" s="221" t="s">
        <v>1</v>
      </c>
      <c r="C5" s="222"/>
      <c r="D5" s="222"/>
      <c r="E5" s="222"/>
      <c r="F5" s="222"/>
      <c r="G5" s="222"/>
      <c r="H5" s="223"/>
    </row>
    <row r="6" spans="2:10" ht="13.5" thickBot="1" x14ac:dyDescent="0.25">
      <c r="B6" s="22"/>
      <c r="C6" s="231" t="s">
        <v>370</v>
      </c>
      <c r="D6" s="232"/>
      <c r="E6" s="232"/>
      <c r="F6" s="232"/>
      <c r="G6" s="233"/>
      <c r="H6" s="234" t="s">
        <v>371</v>
      </c>
    </row>
    <row r="7" spans="2:10" x14ac:dyDescent="0.2">
      <c r="B7" s="130" t="s">
        <v>216</v>
      </c>
      <c r="C7" s="234" t="s">
        <v>372</v>
      </c>
      <c r="D7" s="226" t="s">
        <v>243</v>
      </c>
      <c r="E7" s="234" t="s">
        <v>244</v>
      </c>
      <c r="F7" s="234" t="s">
        <v>199</v>
      </c>
      <c r="G7" s="234" t="s">
        <v>373</v>
      </c>
      <c r="H7" s="235"/>
    </row>
    <row r="8" spans="2:10" ht="13.5" thickBot="1" x14ac:dyDescent="0.25">
      <c r="B8" s="131" t="s">
        <v>132</v>
      </c>
      <c r="C8" s="236"/>
      <c r="D8" s="227"/>
      <c r="E8" s="236"/>
      <c r="F8" s="236"/>
      <c r="G8" s="236"/>
      <c r="H8" s="236"/>
    </row>
    <row r="9" spans="2:10" x14ac:dyDescent="0.2">
      <c r="B9" s="77" t="s">
        <v>374</v>
      </c>
      <c r="C9" s="93"/>
      <c r="D9" s="132"/>
      <c r="E9" s="93"/>
      <c r="F9" s="132"/>
      <c r="G9" s="132"/>
      <c r="H9" s="93"/>
    </row>
    <row r="10" spans="2:10" x14ac:dyDescent="0.2">
      <c r="B10" s="84" t="s">
        <v>375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</row>
    <row r="11" spans="2:10" x14ac:dyDescent="0.2">
      <c r="B11" s="84" t="s">
        <v>376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</row>
    <row r="12" spans="2:10" x14ac:dyDescent="0.2">
      <c r="B12" s="84" t="s">
        <v>377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</row>
    <row r="13" spans="2:10" x14ac:dyDescent="0.2">
      <c r="B13" s="84" t="s">
        <v>378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</row>
    <row r="14" spans="2:10" x14ac:dyDescent="0.2">
      <c r="B14" s="84" t="s">
        <v>379</v>
      </c>
      <c r="C14" s="93">
        <v>0</v>
      </c>
      <c r="D14" s="93">
        <f>+'[3]ING-AC'!$I$27</f>
        <v>71782</v>
      </c>
      <c r="E14" s="93">
        <f>+D14</f>
        <v>71782</v>
      </c>
      <c r="F14" s="93">
        <f>+D14</f>
        <v>71782</v>
      </c>
      <c r="G14" s="93">
        <f>+D14</f>
        <v>71782</v>
      </c>
      <c r="H14" s="93">
        <f>+D14</f>
        <v>71782</v>
      </c>
      <c r="J14" s="1" t="s">
        <v>512</v>
      </c>
    </row>
    <row r="15" spans="2:10" x14ac:dyDescent="0.2">
      <c r="B15" s="84" t="s">
        <v>380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</row>
    <row r="16" spans="2:10" x14ac:dyDescent="0.2">
      <c r="B16" s="84" t="s">
        <v>381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</row>
    <row r="17" spans="2:8" ht="25.5" x14ac:dyDescent="0.2">
      <c r="B17" s="88" t="s">
        <v>382</v>
      </c>
      <c r="C17" s="93">
        <f t="shared" ref="C17:H17" si="0">SUM(C18:C28)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175">
        <f t="shared" si="0"/>
        <v>0</v>
      </c>
    </row>
    <row r="18" spans="2:8" x14ac:dyDescent="0.2">
      <c r="B18" s="133" t="s">
        <v>383</v>
      </c>
      <c r="C18" s="93"/>
      <c r="D18" s="93"/>
      <c r="E18" s="93"/>
      <c r="F18" s="93"/>
      <c r="G18" s="93"/>
      <c r="H18" s="134">
        <f>+G18-E18</f>
        <v>0</v>
      </c>
    </row>
    <row r="19" spans="2:8" x14ac:dyDescent="0.2">
      <c r="B19" s="133" t="s">
        <v>384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</row>
    <row r="20" spans="2:8" x14ac:dyDescent="0.2">
      <c r="B20" s="133" t="s">
        <v>385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</row>
    <row r="21" spans="2:8" x14ac:dyDescent="0.2">
      <c r="B21" s="133" t="s">
        <v>386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</row>
    <row r="22" spans="2:8" x14ac:dyDescent="0.2">
      <c r="B22" s="133" t="s">
        <v>387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</row>
    <row r="23" spans="2:8" ht="25.5" x14ac:dyDescent="0.2">
      <c r="B23" s="135" t="s">
        <v>388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</row>
    <row r="24" spans="2:8" ht="25.5" x14ac:dyDescent="0.2">
      <c r="B24" s="135" t="s">
        <v>389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</row>
    <row r="25" spans="2:8" x14ac:dyDescent="0.2">
      <c r="B25" s="133" t="s">
        <v>390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</row>
    <row r="26" spans="2:8" x14ac:dyDescent="0.2">
      <c r="B26" s="133" t="s">
        <v>391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</row>
    <row r="27" spans="2:8" x14ac:dyDescent="0.2">
      <c r="B27" s="133" t="s">
        <v>392</v>
      </c>
      <c r="C27" s="93">
        <v>0</v>
      </c>
      <c r="D27" s="93">
        <f>+'[1]PTO ING'!$I$17</f>
        <v>0</v>
      </c>
      <c r="E27" s="93">
        <f>+D27</f>
        <v>0</v>
      </c>
      <c r="F27" s="93">
        <f>+D27</f>
        <v>0</v>
      </c>
      <c r="G27" s="93">
        <f>+D27</f>
        <v>0</v>
      </c>
      <c r="H27" s="93">
        <f>+D27</f>
        <v>0</v>
      </c>
    </row>
    <row r="28" spans="2:8" ht="25.5" x14ac:dyDescent="0.2">
      <c r="B28" s="135" t="s">
        <v>393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</row>
    <row r="29" spans="2:8" ht="25.5" x14ac:dyDescent="0.2">
      <c r="B29" s="88" t="s">
        <v>394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</row>
    <row r="30" spans="2:8" x14ac:dyDescent="0.2">
      <c r="B30" s="133" t="s">
        <v>395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</row>
    <row r="31" spans="2:8" x14ac:dyDescent="0.2">
      <c r="B31" s="133" t="s">
        <v>396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</row>
    <row r="32" spans="2:8" x14ac:dyDescent="0.2">
      <c r="B32" s="133" t="s">
        <v>397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</row>
    <row r="33" spans="2:8" ht="25.5" x14ac:dyDescent="0.2">
      <c r="B33" s="135" t="s">
        <v>398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</row>
    <row r="34" spans="2:8" x14ac:dyDescent="0.2">
      <c r="B34" s="133" t="s">
        <v>399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</row>
    <row r="35" spans="2:8" x14ac:dyDescent="0.2">
      <c r="B35" s="84" t="s">
        <v>400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</row>
    <row r="36" spans="2:8" x14ac:dyDescent="0.2">
      <c r="B36" s="84" t="s">
        <v>401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</row>
    <row r="37" spans="2:8" x14ac:dyDescent="0.2">
      <c r="B37" s="133" t="s">
        <v>402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</row>
    <row r="38" spans="2:8" x14ac:dyDescent="0.2">
      <c r="B38" s="84" t="s">
        <v>403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</row>
    <row r="39" spans="2:8" x14ac:dyDescent="0.2">
      <c r="B39" s="133" t="s">
        <v>404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</row>
    <row r="40" spans="2:8" x14ac:dyDescent="0.2">
      <c r="B40" s="133" t="s">
        <v>405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</row>
    <row r="41" spans="2:8" ht="8.25" customHeight="1" x14ac:dyDescent="0.2">
      <c r="B41" s="136"/>
      <c r="C41" s="93"/>
      <c r="D41" s="93"/>
      <c r="E41" s="93"/>
      <c r="F41" s="132"/>
      <c r="G41" s="132"/>
      <c r="H41" s="93"/>
    </row>
    <row r="42" spans="2:8" ht="25.5" x14ac:dyDescent="0.2">
      <c r="B42" s="59" t="s">
        <v>406</v>
      </c>
      <c r="C42" s="137">
        <f t="shared" ref="C42:H42" si="1">+C10+C11+C12+C13+C14+C15+C16+C17+C29+C35+C36+C38</f>
        <v>0</v>
      </c>
      <c r="D42" s="137">
        <f t="shared" si="1"/>
        <v>71782</v>
      </c>
      <c r="E42" s="137">
        <f t="shared" si="1"/>
        <v>71782</v>
      </c>
      <c r="F42" s="137">
        <f t="shared" si="1"/>
        <v>71782</v>
      </c>
      <c r="G42" s="137">
        <f t="shared" si="1"/>
        <v>71782</v>
      </c>
      <c r="H42" s="137">
        <f t="shared" si="1"/>
        <v>71782</v>
      </c>
    </row>
    <row r="43" spans="2:8" ht="7.5" customHeight="1" x14ac:dyDescent="0.2">
      <c r="B43" s="80"/>
      <c r="C43" s="93"/>
      <c r="D43" s="80"/>
      <c r="E43" s="138"/>
      <c r="F43" s="80"/>
      <c r="G43" s="80"/>
      <c r="H43" s="138"/>
    </row>
    <row r="44" spans="2:8" ht="25.5" x14ac:dyDescent="0.2">
      <c r="B44" s="59" t="s">
        <v>407</v>
      </c>
      <c r="C44" s="139">
        <v>0</v>
      </c>
      <c r="D44" s="139">
        <v>0</v>
      </c>
      <c r="E44" s="139">
        <v>0</v>
      </c>
      <c r="F44" s="139">
        <v>0</v>
      </c>
      <c r="G44" s="139">
        <v>0</v>
      </c>
      <c r="H44" s="93">
        <v>0</v>
      </c>
    </row>
    <row r="45" spans="2:8" ht="5.25" customHeight="1" x14ac:dyDescent="0.2">
      <c r="B45" s="138"/>
      <c r="C45" s="93"/>
      <c r="D45" s="140"/>
      <c r="E45" s="93"/>
      <c r="F45" s="140"/>
      <c r="G45" s="140"/>
      <c r="H45" s="93"/>
    </row>
    <row r="46" spans="2:8" x14ac:dyDescent="0.2">
      <c r="B46" s="141" t="s">
        <v>408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</row>
    <row r="47" spans="2:8" x14ac:dyDescent="0.2">
      <c r="B47" s="142" t="s">
        <v>409</v>
      </c>
      <c r="C47" s="93">
        <v>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</row>
    <row r="48" spans="2:8" ht="25.5" x14ac:dyDescent="0.2">
      <c r="B48" s="143" t="s">
        <v>410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</row>
    <row r="49" spans="2:8" ht="25.5" x14ac:dyDescent="0.2">
      <c r="B49" s="135" t="s">
        <v>411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</row>
    <row r="50" spans="2:8" ht="25.5" x14ac:dyDescent="0.2">
      <c r="B50" s="135" t="s">
        <v>412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</row>
    <row r="51" spans="2:8" ht="38.25" x14ac:dyDescent="0.2">
      <c r="B51" s="135" t="s">
        <v>413</v>
      </c>
      <c r="C51" s="93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</row>
    <row r="52" spans="2:8" x14ac:dyDescent="0.2">
      <c r="B52" s="135" t="s">
        <v>414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</row>
    <row r="53" spans="2:8" ht="25.5" x14ac:dyDescent="0.2">
      <c r="B53" s="135" t="s">
        <v>415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</row>
    <row r="54" spans="2:8" ht="25.5" x14ac:dyDescent="0.2">
      <c r="B54" s="135" t="s">
        <v>416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</row>
    <row r="55" spans="2:8" ht="25.5" x14ac:dyDescent="0.2">
      <c r="B55" s="135" t="s">
        <v>417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</row>
    <row r="56" spans="2:8" x14ac:dyDescent="0.2">
      <c r="B56" s="88" t="s">
        <v>418</v>
      </c>
      <c r="C56" s="93">
        <v>0</v>
      </c>
      <c r="D56" s="93">
        <f>SUM(D57:D60)</f>
        <v>0</v>
      </c>
      <c r="E56" s="93">
        <f>SUM(E57:E60)</f>
        <v>0</v>
      </c>
      <c r="F56" s="93">
        <f>SUM(F57:F60)</f>
        <v>0</v>
      </c>
      <c r="G56" s="93">
        <f>SUM(G57:G60)</f>
        <v>0</v>
      </c>
      <c r="H56" s="175">
        <f>SUM(H57:H60)</f>
        <v>0</v>
      </c>
    </row>
    <row r="57" spans="2:8" x14ac:dyDescent="0.2">
      <c r="B57" s="135" t="s">
        <v>419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  <c r="H57" s="175">
        <v>0</v>
      </c>
    </row>
    <row r="58" spans="2:8" x14ac:dyDescent="0.2">
      <c r="B58" s="135" t="s">
        <v>420</v>
      </c>
      <c r="C58" s="93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</row>
    <row r="59" spans="2:8" x14ac:dyDescent="0.2">
      <c r="B59" s="135" t="s">
        <v>421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</row>
    <row r="60" spans="2:8" x14ac:dyDescent="0.2">
      <c r="B60" s="135" t="s">
        <v>422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</row>
    <row r="61" spans="2:8" x14ac:dyDescent="0.2">
      <c r="B61" s="88" t="s">
        <v>423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</row>
    <row r="62" spans="2:8" ht="25.5" x14ac:dyDescent="0.2">
      <c r="B62" s="135" t="s">
        <v>424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</row>
    <row r="63" spans="2:8" x14ac:dyDescent="0.2">
      <c r="B63" s="135" t="s">
        <v>425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</row>
    <row r="64" spans="2:8" ht="38.25" x14ac:dyDescent="0.2">
      <c r="B64" s="88" t="s">
        <v>426</v>
      </c>
      <c r="C64" s="93">
        <v>315909000</v>
      </c>
      <c r="D64" s="93">
        <f>+'[3]ING-AC'!$F$38</f>
        <v>2613406</v>
      </c>
      <c r="E64" s="93">
        <f>+C64+D64</f>
        <v>318522406</v>
      </c>
      <c r="F64" s="93">
        <f>+'[3]BG-E-D '!$H$73</f>
        <v>137557455</v>
      </c>
      <c r="G64" s="93">
        <f>+F64</f>
        <v>137557455</v>
      </c>
      <c r="H64" s="93">
        <f>+G64-C64</f>
        <v>-178351545</v>
      </c>
    </row>
    <row r="65" spans="2:8" x14ac:dyDescent="0.2">
      <c r="B65" s="144" t="s">
        <v>427</v>
      </c>
      <c r="C65" s="175">
        <v>0</v>
      </c>
      <c r="D65" s="175">
        <v>0</v>
      </c>
      <c r="E65" s="175">
        <v>0</v>
      </c>
      <c r="F65" s="175">
        <v>0</v>
      </c>
      <c r="G65" s="175">
        <v>0</v>
      </c>
      <c r="H65" s="175">
        <v>0</v>
      </c>
    </row>
    <row r="66" spans="2:8" x14ac:dyDescent="0.2">
      <c r="B66" s="136"/>
      <c r="C66" s="93"/>
      <c r="D66" s="93"/>
      <c r="E66" s="93"/>
      <c r="F66" s="140"/>
      <c r="G66" s="140"/>
      <c r="H66" s="93"/>
    </row>
    <row r="67" spans="2:8" ht="25.5" x14ac:dyDescent="0.2">
      <c r="B67" s="59" t="s">
        <v>428</v>
      </c>
      <c r="C67" s="137">
        <f>+C47+C56+C61+C64+C65</f>
        <v>315909000</v>
      </c>
      <c r="D67" s="137">
        <f t="shared" ref="D67:H67" si="2">+D47+D56+D61+D64+D65</f>
        <v>2613406</v>
      </c>
      <c r="E67" s="137">
        <f t="shared" si="2"/>
        <v>318522406</v>
      </c>
      <c r="F67" s="137">
        <f t="shared" si="2"/>
        <v>137557455</v>
      </c>
      <c r="G67" s="137">
        <f t="shared" si="2"/>
        <v>137557455</v>
      </c>
      <c r="H67" s="137">
        <f t="shared" si="2"/>
        <v>-178351545</v>
      </c>
    </row>
    <row r="68" spans="2:8" x14ac:dyDescent="0.2">
      <c r="B68" s="146"/>
      <c r="C68" s="93"/>
      <c r="D68" s="140"/>
      <c r="E68" s="93"/>
      <c r="F68" s="140"/>
      <c r="G68" s="140"/>
      <c r="H68" s="93"/>
    </row>
    <row r="69" spans="2:8" ht="25.5" x14ac:dyDescent="0.2">
      <c r="B69" s="59" t="s">
        <v>429</v>
      </c>
      <c r="C69" s="137">
        <v>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</row>
    <row r="70" spans="2:8" x14ac:dyDescent="0.2">
      <c r="B70" s="146" t="s">
        <v>430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</row>
    <row r="71" spans="2:8" x14ac:dyDescent="0.2">
      <c r="B71" s="146"/>
      <c r="C71" s="93"/>
      <c r="D71" s="132"/>
      <c r="E71" s="93"/>
      <c r="F71" s="132"/>
      <c r="G71" s="132"/>
      <c r="H71" s="93"/>
    </row>
    <row r="72" spans="2:8" x14ac:dyDescent="0.2">
      <c r="B72" s="59" t="s">
        <v>431</v>
      </c>
      <c r="C72" s="137">
        <f t="shared" ref="C72:H72" si="3">+C42+C67+C69</f>
        <v>315909000</v>
      </c>
      <c r="D72" s="137">
        <f t="shared" si="3"/>
        <v>2685188</v>
      </c>
      <c r="E72" s="137">
        <f t="shared" si="3"/>
        <v>318594188</v>
      </c>
      <c r="F72" s="137">
        <f t="shared" si="3"/>
        <v>137629237</v>
      </c>
      <c r="G72" s="137">
        <f t="shared" si="3"/>
        <v>137629237</v>
      </c>
      <c r="H72" s="137">
        <f t="shared" si="3"/>
        <v>-178279763</v>
      </c>
    </row>
    <row r="73" spans="2:8" x14ac:dyDescent="0.2">
      <c r="B73" s="146"/>
      <c r="C73" s="93"/>
      <c r="D73" s="132"/>
      <c r="E73" s="93"/>
      <c r="F73" s="132"/>
      <c r="G73" s="132"/>
      <c r="H73" s="93"/>
    </row>
    <row r="74" spans="2:8" x14ac:dyDescent="0.2">
      <c r="B74" s="59" t="s">
        <v>319</v>
      </c>
      <c r="C74" s="93"/>
      <c r="D74" s="132"/>
      <c r="E74" s="93"/>
      <c r="F74" s="132"/>
      <c r="G74" s="132"/>
      <c r="H74" s="93"/>
    </row>
    <row r="75" spans="2:8" ht="25.5" x14ac:dyDescent="0.2">
      <c r="B75" s="146" t="s">
        <v>432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</row>
    <row r="76" spans="2:8" ht="25.5" x14ac:dyDescent="0.2">
      <c r="B76" s="146" t="s">
        <v>433</v>
      </c>
      <c r="C76" s="93">
        <v>0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</row>
    <row r="77" spans="2:8" ht="25.5" x14ac:dyDescent="0.2">
      <c r="B77" s="59" t="s">
        <v>434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</row>
    <row r="78" spans="2:8" ht="13.5" thickBot="1" x14ac:dyDescent="0.25">
      <c r="B78" s="147"/>
      <c r="C78" s="148"/>
      <c r="D78" s="149"/>
      <c r="E78" s="148"/>
      <c r="F78" s="149"/>
      <c r="G78" s="149"/>
      <c r="H78" s="148"/>
    </row>
    <row r="81" spans="2:9" ht="15" customHeight="1" x14ac:dyDescent="0.2">
      <c r="B81" s="203" t="s">
        <v>531</v>
      </c>
      <c r="C81" s="203"/>
      <c r="D81" s="203"/>
      <c r="E81" s="204" t="str">
        <f>+F1_ESF!E87</f>
        <v>C.P ELIZABETH RUIZ TRINIDAD</v>
      </c>
      <c r="F81" s="204"/>
      <c r="G81" s="204"/>
      <c r="H81" s="204"/>
      <c r="I81" s="170"/>
    </row>
    <row r="82" spans="2:9" ht="26.25" customHeight="1" x14ac:dyDescent="0.2">
      <c r="B82" s="193" t="s">
        <v>532</v>
      </c>
      <c r="C82" s="193"/>
      <c r="D82" s="193"/>
      <c r="E82" s="193" t="str">
        <f>+F1_ESF!E88</f>
        <v>ENLACE DE CIERRE DEL RÉGIMEN ESTATAL DE PROTECCIÓN SOCIAL EN SALUD EN TLAXCALA</v>
      </c>
      <c r="F82" s="193"/>
      <c r="G82" s="193"/>
      <c r="H82" s="193"/>
      <c r="I82" s="170"/>
    </row>
    <row r="83" spans="2:9" x14ac:dyDescent="0.2">
      <c r="B83" s="178"/>
      <c r="C83" s="178"/>
      <c r="E83" s="170"/>
      <c r="F83" s="170"/>
      <c r="G83" s="170"/>
      <c r="H83" s="170"/>
    </row>
    <row r="84" spans="2:9" ht="12.75" customHeight="1" x14ac:dyDescent="0.2">
      <c r="B84" s="191"/>
      <c r="C84" s="191"/>
      <c r="D84" s="182"/>
      <c r="E84" s="150"/>
      <c r="F84" s="150"/>
      <c r="G84" s="150"/>
      <c r="H84" s="150"/>
    </row>
    <row r="85" spans="2:9" x14ac:dyDescent="0.2">
      <c r="B85" s="191"/>
      <c r="C85" s="191"/>
      <c r="D85" s="181"/>
    </row>
  </sheetData>
  <mergeCells count="15">
    <mergeCell ref="E82:H82"/>
    <mergeCell ref="B82:D82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  <mergeCell ref="B81:D81"/>
    <mergeCell ref="E81:H81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164"/>
  <sheetViews>
    <sheetView zoomScale="110" zoomScaleNormal="110" workbookViewId="0">
      <pane ySplit="9" topLeftCell="A145" activePane="bottomLeft" state="frozen"/>
      <selection pane="bottomLeft" activeCell="B2" sqref="B2:I16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94" t="s">
        <v>120</v>
      </c>
      <c r="C2" s="195"/>
      <c r="D2" s="195"/>
      <c r="E2" s="195"/>
      <c r="F2" s="195"/>
      <c r="G2" s="195"/>
      <c r="H2" s="195"/>
      <c r="I2" s="237"/>
    </row>
    <row r="3" spans="2:9" x14ac:dyDescent="0.2">
      <c r="B3" s="218" t="s">
        <v>239</v>
      </c>
      <c r="C3" s="219"/>
      <c r="D3" s="219"/>
      <c r="E3" s="219"/>
      <c r="F3" s="219"/>
      <c r="G3" s="219"/>
      <c r="H3" s="219"/>
      <c r="I3" s="238"/>
    </row>
    <row r="4" spans="2:9" x14ac:dyDescent="0.2">
      <c r="B4" s="218" t="s">
        <v>510</v>
      </c>
      <c r="C4" s="219"/>
      <c r="D4" s="219"/>
      <c r="E4" s="219"/>
      <c r="F4" s="219"/>
      <c r="G4" s="219"/>
      <c r="H4" s="219"/>
      <c r="I4" s="238"/>
    </row>
    <row r="5" spans="2:9" x14ac:dyDescent="0.2">
      <c r="B5" s="218" t="s">
        <v>542</v>
      </c>
      <c r="C5" s="219"/>
      <c r="D5" s="219"/>
      <c r="E5" s="219"/>
      <c r="F5" s="219"/>
      <c r="G5" s="219"/>
      <c r="H5" s="219"/>
      <c r="I5" s="238"/>
    </row>
    <row r="6" spans="2:9" ht="13.5" thickBot="1" x14ac:dyDescent="0.25">
      <c r="B6" s="221" t="s">
        <v>1</v>
      </c>
      <c r="C6" s="222"/>
      <c r="D6" s="222"/>
      <c r="E6" s="222"/>
      <c r="F6" s="222"/>
      <c r="G6" s="222"/>
      <c r="H6" s="222"/>
      <c r="I6" s="239"/>
    </row>
    <row r="7" spans="2:9" ht="15.75" customHeight="1" x14ac:dyDescent="0.2">
      <c r="B7" s="194" t="s">
        <v>2</v>
      </c>
      <c r="C7" s="196"/>
      <c r="D7" s="194" t="s">
        <v>241</v>
      </c>
      <c r="E7" s="195"/>
      <c r="F7" s="195"/>
      <c r="G7" s="195"/>
      <c r="H7" s="196"/>
      <c r="I7" s="234" t="s">
        <v>242</v>
      </c>
    </row>
    <row r="8" spans="2:9" ht="15" customHeight="1" thickBot="1" x14ac:dyDescent="0.25">
      <c r="B8" s="218"/>
      <c r="C8" s="220"/>
      <c r="D8" s="221"/>
      <c r="E8" s="222"/>
      <c r="F8" s="222"/>
      <c r="G8" s="222"/>
      <c r="H8" s="223"/>
      <c r="I8" s="235"/>
    </row>
    <row r="9" spans="2:9" ht="26.25" thickBot="1" x14ac:dyDescent="0.25">
      <c r="B9" s="221"/>
      <c r="C9" s="223"/>
      <c r="D9" s="168" t="s">
        <v>201</v>
      </c>
      <c r="E9" s="24" t="s">
        <v>243</v>
      </c>
      <c r="F9" s="168" t="s">
        <v>252</v>
      </c>
      <c r="G9" s="168" t="s">
        <v>199</v>
      </c>
      <c r="H9" s="168" t="s">
        <v>202</v>
      </c>
      <c r="I9" s="236"/>
    </row>
    <row r="10" spans="2:9" x14ac:dyDescent="0.2">
      <c r="B10" s="167" t="s">
        <v>509</v>
      </c>
      <c r="C10" s="166"/>
      <c r="D10" s="141">
        <f>+D11+D19+D29+D39+D49+D59+D63+D72+D76</f>
        <v>0</v>
      </c>
      <c r="E10" s="173">
        <f t="shared" ref="E10:I10" si="0">+E11+E19+E29+E39+E49+E59+E63+E72+E76</f>
        <v>71782</v>
      </c>
      <c r="F10" s="173">
        <f t="shared" si="0"/>
        <v>71782</v>
      </c>
      <c r="G10" s="173">
        <f t="shared" si="0"/>
        <v>0</v>
      </c>
      <c r="H10" s="173">
        <f t="shared" si="0"/>
        <v>0</v>
      </c>
      <c r="I10" s="173">
        <f t="shared" si="0"/>
        <v>71782</v>
      </c>
    </row>
    <row r="11" spans="2:9" x14ac:dyDescent="0.2">
      <c r="B11" s="157" t="s">
        <v>507</v>
      </c>
      <c r="C11" s="156"/>
      <c r="D11" s="138">
        <f t="shared" ref="D11:I11" si="1">SUM(D12:D18)</f>
        <v>0</v>
      </c>
      <c r="E11" s="174">
        <f t="shared" si="1"/>
        <v>0</v>
      </c>
      <c r="F11" s="174">
        <f t="shared" si="1"/>
        <v>0</v>
      </c>
      <c r="G11" s="174">
        <f t="shared" si="1"/>
        <v>0</v>
      </c>
      <c r="H11" s="174">
        <f t="shared" si="1"/>
        <v>0</v>
      </c>
      <c r="I11" s="174">
        <f t="shared" si="1"/>
        <v>0</v>
      </c>
    </row>
    <row r="12" spans="2:9" x14ac:dyDescent="0.2">
      <c r="B12" s="159" t="s">
        <v>506</v>
      </c>
      <c r="C12" s="158"/>
      <c r="D12" s="138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</row>
    <row r="13" spans="2:9" x14ac:dyDescent="0.2">
      <c r="B13" s="159" t="s">
        <v>505</v>
      </c>
      <c r="C13" s="158"/>
      <c r="D13" s="138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</row>
    <row r="14" spans="2:9" x14ac:dyDescent="0.2">
      <c r="B14" s="159" t="s">
        <v>504</v>
      </c>
      <c r="C14" s="158"/>
      <c r="D14" s="138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 x14ac:dyDescent="0.2">
      <c r="B15" s="159" t="s">
        <v>503</v>
      </c>
      <c r="C15" s="158"/>
      <c r="D15" s="138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</row>
    <row r="16" spans="2:9" x14ac:dyDescent="0.2">
      <c r="B16" s="159" t="s">
        <v>502</v>
      </c>
      <c r="C16" s="158"/>
      <c r="D16" s="138">
        <v>0</v>
      </c>
      <c r="E16" s="93">
        <f>+'[1]PTO ING'!$I$17</f>
        <v>0</v>
      </c>
      <c r="F16" s="93">
        <f>+E16</f>
        <v>0</v>
      </c>
      <c r="G16" s="175">
        <v>0</v>
      </c>
      <c r="H16" s="93">
        <f>+G16</f>
        <v>0</v>
      </c>
      <c r="I16" s="93">
        <f>+F16-H16</f>
        <v>0</v>
      </c>
    </row>
    <row r="17" spans="2:9" x14ac:dyDescent="0.2">
      <c r="B17" s="159" t="s">
        <v>501</v>
      </c>
      <c r="C17" s="158"/>
      <c r="D17" s="138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</row>
    <row r="18" spans="2:9" x14ac:dyDescent="0.2">
      <c r="B18" s="159" t="s">
        <v>500</v>
      </c>
      <c r="C18" s="158"/>
      <c r="D18" s="138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</row>
    <row r="19" spans="2:9" x14ac:dyDescent="0.2">
      <c r="B19" s="157" t="s">
        <v>499</v>
      </c>
      <c r="C19" s="156"/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</row>
    <row r="20" spans="2:9" x14ac:dyDescent="0.2">
      <c r="B20" s="159" t="s">
        <v>498</v>
      </c>
      <c r="C20" s="158"/>
      <c r="D20" s="138">
        <v>0</v>
      </c>
      <c r="E20" s="93">
        <v>0</v>
      </c>
      <c r="F20" s="138">
        <v>0</v>
      </c>
      <c r="G20" s="93">
        <v>0</v>
      </c>
      <c r="H20" s="93">
        <v>0</v>
      </c>
      <c r="I20" s="93">
        <v>0</v>
      </c>
    </row>
    <row r="21" spans="2:9" x14ac:dyDescent="0.2">
      <c r="B21" s="159" t="s">
        <v>497</v>
      </c>
      <c r="C21" s="158"/>
      <c r="D21" s="138">
        <v>0</v>
      </c>
      <c r="E21" s="93">
        <v>0</v>
      </c>
      <c r="F21" s="138">
        <v>0</v>
      </c>
      <c r="G21" s="93">
        <v>0</v>
      </c>
      <c r="H21" s="93">
        <v>0</v>
      </c>
      <c r="I21" s="93">
        <v>0</v>
      </c>
    </row>
    <row r="22" spans="2:9" x14ac:dyDescent="0.2">
      <c r="B22" s="159" t="s">
        <v>496</v>
      </c>
      <c r="C22" s="158"/>
      <c r="D22" s="138">
        <v>0</v>
      </c>
      <c r="E22" s="93">
        <v>0</v>
      </c>
      <c r="F22" s="138">
        <v>0</v>
      </c>
      <c r="G22" s="93">
        <v>0</v>
      </c>
      <c r="H22" s="93">
        <v>0</v>
      </c>
      <c r="I22" s="93">
        <v>0</v>
      </c>
    </row>
    <row r="23" spans="2:9" x14ac:dyDescent="0.2">
      <c r="B23" s="159" t="s">
        <v>495</v>
      </c>
      <c r="C23" s="158"/>
      <c r="D23" s="138">
        <v>0</v>
      </c>
      <c r="E23" s="93">
        <v>0</v>
      </c>
      <c r="F23" s="138">
        <v>0</v>
      </c>
      <c r="G23" s="93">
        <v>0</v>
      </c>
      <c r="H23" s="93">
        <v>0</v>
      </c>
      <c r="I23" s="93">
        <v>0</v>
      </c>
    </row>
    <row r="24" spans="2:9" x14ac:dyDescent="0.2">
      <c r="B24" s="159" t="s">
        <v>494</v>
      </c>
      <c r="C24" s="158"/>
      <c r="D24" s="138">
        <v>0</v>
      </c>
      <c r="E24" s="93">
        <v>0</v>
      </c>
      <c r="F24" s="138">
        <v>0</v>
      </c>
      <c r="G24" s="93">
        <v>0</v>
      </c>
      <c r="H24" s="93">
        <v>0</v>
      </c>
      <c r="I24" s="93">
        <v>0</v>
      </c>
    </row>
    <row r="25" spans="2:9" x14ac:dyDescent="0.2">
      <c r="B25" s="159" t="s">
        <v>493</v>
      </c>
      <c r="C25" s="158"/>
      <c r="D25" s="138">
        <v>0</v>
      </c>
      <c r="E25" s="93">
        <v>0</v>
      </c>
      <c r="F25" s="138">
        <v>0</v>
      </c>
      <c r="G25" s="93">
        <v>0</v>
      </c>
      <c r="H25" s="93">
        <v>0</v>
      </c>
      <c r="I25" s="93">
        <v>0</v>
      </c>
    </row>
    <row r="26" spans="2:9" x14ac:dyDescent="0.2">
      <c r="B26" s="159" t="s">
        <v>492</v>
      </c>
      <c r="C26" s="158"/>
      <c r="D26" s="138">
        <v>0</v>
      </c>
      <c r="E26" s="93">
        <v>0</v>
      </c>
      <c r="F26" s="138">
        <v>0</v>
      </c>
      <c r="G26" s="93">
        <v>0</v>
      </c>
      <c r="H26" s="93">
        <v>0</v>
      </c>
      <c r="I26" s="93">
        <v>0</v>
      </c>
    </row>
    <row r="27" spans="2:9" x14ac:dyDescent="0.2">
      <c r="B27" s="159" t="s">
        <v>491</v>
      </c>
      <c r="C27" s="158"/>
      <c r="D27" s="138">
        <v>0</v>
      </c>
      <c r="E27" s="93">
        <v>0</v>
      </c>
      <c r="F27" s="138">
        <v>0</v>
      </c>
      <c r="G27" s="93">
        <v>0</v>
      </c>
      <c r="H27" s="93">
        <v>0</v>
      </c>
      <c r="I27" s="93">
        <v>0</v>
      </c>
    </row>
    <row r="28" spans="2:9" x14ac:dyDescent="0.2">
      <c r="B28" s="159" t="s">
        <v>490</v>
      </c>
      <c r="C28" s="158"/>
      <c r="D28" s="138">
        <v>0</v>
      </c>
      <c r="E28" s="93">
        <v>0</v>
      </c>
      <c r="F28" s="138">
        <v>0</v>
      </c>
      <c r="G28" s="93">
        <v>0</v>
      </c>
      <c r="H28" s="93">
        <v>0</v>
      </c>
      <c r="I28" s="93">
        <v>0</v>
      </c>
    </row>
    <row r="29" spans="2:9" x14ac:dyDescent="0.2">
      <c r="B29" s="157" t="s">
        <v>489</v>
      </c>
      <c r="C29" s="156"/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</row>
    <row r="30" spans="2:9" x14ac:dyDescent="0.2">
      <c r="B30" s="159" t="s">
        <v>488</v>
      </c>
      <c r="C30" s="158"/>
      <c r="D30" s="138">
        <v>0</v>
      </c>
      <c r="E30" s="93">
        <v>0</v>
      </c>
      <c r="F30" s="138">
        <v>0</v>
      </c>
      <c r="G30" s="93">
        <v>0</v>
      </c>
      <c r="H30" s="93">
        <v>0</v>
      </c>
      <c r="I30" s="93">
        <v>0</v>
      </c>
    </row>
    <row r="31" spans="2:9" x14ac:dyDescent="0.2">
      <c r="B31" s="159" t="s">
        <v>487</v>
      </c>
      <c r="C31" s="158"/>
      <c r="D31" s="138">
        <v>0</v>
      </c>
      <c r="E31" s="93">
        <v>0</v>
      </c>
      <c r="F31" s="138">
        <v>0</v>
      </c>
      <c r="G31" s="93">
        <v>0</v>
      </c>
      <c r="H31" s="93">
        <v>0</v>
      </c>
      <c r="I31" s="93">
        <v>0</v>
      </c>
    </row>
    <row r="32" spans="2:9" x14ac:dyDescent="0.2">
      <c r="B32" s="159" t="s">
        <v>486</v>
      </c>
      <c r="C32" s="158"/>
      <c r="D32" s="138">
        <v>0</v>
      </c>
      <c r="E32" s="93">
        <v>0</v>
      </c>
      <c r="F32" s="138">
        <v>0</v>
      </c>
      <c r="G32" s="93">
        <v>0</v>
      </c>
      <c r="H32" s="93">
        <v>0</v>
      </c>
      <c r="I32" s="93">
        <v>0</v>
      </c>
    </row>
    <row r="33" spans="2:9" x14ac:dyDescent="0.2">
      <c r="B33" s="159" t="s">
        <v>485</v>
      </c>
      <c r="C33" s="158"/>
      <c r="D33" s="138">
        <v>0</v>
      </c>
      <c r="E33" s="93">
        <v>0</v>
      </c>
      <c r="F33" s="138">
        <v>0</v>
      </c>
      <c r="G33" s="93">
        <v>0</v>
      </c>
      <c r="H33" s="93">
        <v>0</v>
      </c>
      <c r="I33" s="93">
        <v>0</v>
      </c>
    </row>
    <row r="34" spans="2:9" x14ac:dyDescent="0.2">
      <c r="B34" s="159" t="s">
        <v>484</v>
      </c>
      <c r="C34" s="158"/>
      <c r="D34" s="138">
        <v>0</v>
      </c>
      <c r="E34" s="93">
        <v>0</v>
      </c>
      <c r="F34" s="138">
        <v>0</v>
      </c>
      <c r="G34" s="93">
        <v>0</v>
      </c>
      <c r="H34" s="93">
        <v>0</v>
      </c>
      <c r="I34" s="93">
        <v>0</v>
      </c>
    </row>
    <row r="35" spans="2:9" x14ac:dyDescent="0.2">
      <c r="B35" s="159" t="s">
        <v>483</v>
      </c>
      <c r="C35" s="158"/>
      <c r="D35" s="138">
        <v>0</v>
      </c>
      <c r="E35" s="93">
        <v>0</v>
      </c>
      <c r="F35" s="138">
        <v>0</v>
      </c>
      <c r="G35" s="93">
        <v>0</v>
      </c>
      <c r="H35" s="93">
        <v>0</v>
      </c>
      <c r="I35" s="93">
        <v>0</v>
      </c>
    </row>
    <row r="36" spans="2:9" x14ac:dyDescent="0.2">
      <c r="B36" s="159" t="s">
        <v>482</v>
      </c>
      <c r="C36" s="158"/>
      <c r="D36" s="138">
        <v>0</v>
      </c>
      <c r="E36" s="93">
        <v>0</v>
      </c>
      <c r="F36" s="138">
        <v>0</v>
      </c>
      <c r="G36" s="93">
        <v>0</v>
      </c>
      <c r="H36" s="93">
        <v>0</v>
      </c>
      <c r="I36" s="93">
        <v>0</v>
      </c>
    </row>
    <row r="37" spans="2:9" x14ac:dyDescent="0.2">
      <c r="B37" s="159" t="s">
        <v>481</v>
      </c>
      <c r="C37" s="158"/>
      <c r="D37" s="138">
        <v>0</v>
      </c>
      <c r="E37" s="93">
        <v>0</v>
      </c>
      <c r="F37" s="138">
        <v>0</v>
      </c>
      <c r="G37" s="93">
        <v>0</v>
      </c>
      <c r="H37" s="93">
        <v>0</v>
      </c>
      <c r="I37" s="93">
        <v>0</v>
      </c>
    </row>
    <row r="38" spans="2:9" x14ac:dyDescent="0.2">
      <c r="B38" s="159" t="s">
        <v>480</v>
      </c>
      <c r="C38" s="158"/>
      <c r="D38" s="138">
        <v>0</v>
      </c>
      <c r="E38" s="93">
        <v>0</v>
      </c>
      <c r="F38" s="138">
        <v>0</v>
      </c>
      <c r="G38" s="93">
        <v>0</v>
      </c>
      <c r="H38" s="93">
        <v>0</v>
      </c>
      <c r="I38" s="93">
        <v>0</v>
      </c>
    </row>
    <row r="39" spans="2:9" ht="25.5" customHeight="1" x14ac:dyDescent="0.2">
      <c r="B39" s="240" t="s">
        <v>479</v>
      </c>
      <c r="C39" s="241"/>
      <c r="D39" s="138">
        <v>0</v>
      </c>
      <c r="E39" s="138">
        <f>+E41</f>
        <v>71782</v>
      </c>
      <c r="F39" s="174">
        <f t="shared" ref="F39:I39" si="2">+F41</f>
        <v>71782</v>
      </c>
      <c r="G39" s="174">
        <f t="shared" si="2"/>
        <v>0</v>
      </c>
      <c r="H39" s="174">
        <f t="shared" si="2"/>
        <v>0</v>
      </c>
      <c r="I39" s="174">
        <f t="shared" si="2"/>
        <v>71782</v>
      </c>
    </row>
    <row r="40" spans="2:9" x14ac:dyDescent="0.2">
      <c r="B40" s="159" t="s">
        <v>478</v>
      </c>
      <c r="C40" s="158"/>
      <c r="D40" s="138">
        <v>0</v>
      </c>
      <c r="E40" s="93">
        <v>0</v>
      </c>
      <c r="F40" s="138">
        <v>0</v>
      </c>
      <c r="G40" s="93">
        <v>0</v>
      </c>
      <c r="H40" s="93">
        <v>0</v>
      </c>
      <c r="I40" s="93">
        <v>0</v>
      </c>
    </row>
    <row r="41" spans="2:9" x14ac:dyDescent="0.2">
      <c r="B41" s="159" t="s">
        <v>477</v>
      </c>
      <c r="C41" s="158"/>
      <c r="D41" s="138">
        <v>0</v>
      </c>
      <c r="E41" s="174">
        <f>+[2]COG!E41</f>
        <v>71782</v>
      </c>
      <c r="F41" s="138">
        <f>+E41</f>
        <v>71782</v>
      </c>
      <c r="G41" s="93">
        <v>0</v>
      </c>
      <c r="H41" s="93">
        <v>0</v>
      </c>
      <c r="I41" s="93">
        <f>+F41-H41</f>
        <v>71782</v>
      </c>
    </row>
    <row r="42" spans="2:9" x14ac:dyDescent="0.2">
      <c r="B42" s="159" t="s">
        <v>476</v>
      </c>
      <c r="C42" s="158"/>
      <c r="D42" s="138">
        <v>0</v>
      </c>
      <c r="E42" s="93">
        <v>0</v>
      </c>
      <c r="F42" s="138">
        <v>0</v>
      </c>
      <c r="G42" s="93">
        <v>0</v>
      </c>
      <c r="H42" s="93">
        <v>0</v>
      </c>
      <c r="I42" s="93">
        <v>0</v>
      </c>
    </row>
    <row r="43" spans="2:9" x14ac:dyDescent="0.2">
      <c r="B43" s="159" t="s">
        <v>475</v>
      </c>
      <c r="C43" s="158"/>
      <c r="D43" s="138">
        <v>0</v>
      </c>
      <c r="E43" s="93">
        <v>0</v>
      </c>
      <c r="F43" s="138">
        <v>0</v>
      </c>
      <c r="G43" s="93">
        <v>0</v>
      </c>
      <c r="H43" s="93">
        <v>0</v>
      </c>
      <c r="I43" s="93">
        <v>0</v>
      </c>
    </row>
    <row r="44" spans="2:9" x14ac:dyDescent="0.2">
      <c r="B44" s="159" t="s">
        <v>474</v>
      </c>
      <c r="C44" s="158"/>
      <c r="D44" s="138">
        <v>0</v>
      </c>
      <c r="E44" s="93">
        <v>0</v>
      </c>
      <c r="F44" s="138">
        <v>0</v>
      </c>
      <c r="G44" s="93">
        <v>0</v>
      </c>
      <c r="H44" s="93">
        <v>0</v>
      </c>
      <c r="I44" s="93">
        <v>0</v>
      </c>
    </row>
    <row r="45" spans="2:9" x14ac:dyDescent="0.2">
      <c r="B45" s="159" t="s">
        <v>473</v>
      </c>
      <c r="C45" s="158"/>
      <c r="D45" s="138">
        <v>0</v>
      </c>
      <c r="E45" s="93">
        <v>0</v>
      </c>
      <c r="F45" s="138">
        <v>0</v>
      </c>
      <c r="G45" s="93">
        <v>0</v>
      </c>
      <c r="H45" s="93">
        <v>0</v>
      </c>
      <c r="I45" s="93">
        <v>0</v>
      </c>
    </row>
    <row r="46" spans="2:9" x14ac:dyDescent="0.2">
      <c r="B46" s="159" t="s">
        <v>472</v>
      </c>
      <c r="C46" s="158"/>
      <c r="D46" s="138">
        <v>0</v>
      </c>
      <c r="E46" s="93">
        <v>0</v>
      </c>
      <c r="F46" s="138">
        <v>0</v>
      </c>
      <c r="G46" s="93">
        <v>0</v>
      </c>
      <c r="H46" s="93">
        <v>0</v>
      </c>
      <c r="I46" s="93">
        <v>0</v>
      </c>
    </row>
    <row r="47" spans="2:9" x14ac:dyDescent="0.2">
      <c r="B47" s="159" t="s">
        <v>471</v>
      </c>
      <c r="C47" s="158"/>
      <c r="D47" s="138">
        <v>0</v>
      </c>
      <c r="E47" s="93">
        <v>0</v>
      </c>
      <c r="F47" s="138">
        <v>0</v>
      </c>
      <c r="G47" s="93">
        <v>0</v>
      </c>
      <c r="H47" s="93">
        <v>0</v>
      </c>
      <c r="I47" s="93">
        <v>0</v>
      </c>
    </row>
    <row r="48" spans="2:9" x14ac:dyDescent="0.2">
      <c r="B48" s="159" t="s">
        <v>470</v>
      </c>
      <c r="C48" s="158"/>
      <c r="D48" s="138">
        <v>0</v>
      </c>
      <c r="E48" s="93">
        <v>0</v>
      </c>
      <c r="F48" s="138">
        <v>0</v>
      </c>
      <c r="G48" s="93">
        <v>0</v>
      </c>
      <c r="H48" s="93">
        <v>0</v>
      </c>
      <c r="I48" s="93">
        <v>0</v>
      </c>
    </row>
    <row r="49" spans="2:9" ht="12.75" customHeight="1" x14ac:dyDescent="0.2">
      <c r="B49" s="240" t="s">
        <v>469</v>
      </c>
      <c r="C49" s="241"/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</row>
    <row r="50" spans="2:9" x14ac:dyDescent="0.2">
      <c r="B50" s="159" t="s">
        <v>468</v>
      </c>
      <c r="C50" s="158"/>
      <c r="D50" s="138">
        <v>0</v>
      </c>
      <c r="E50" s="93">
        <v>0</v>
      </c>
      <c r="F50" s="138">
        <v>0</v>
      </c>
      <c r="G50" s="93">
        <v>0</v>
      </c>
      <c r="H50" s="93">
        <v>0</v>
      </c>
      <c r="I50" s="93">
        <v>0</v>
      </c>
    </row>
    <row r="51" spans="2:9" x14ac:dyDescent="0.2">
      <c r="B51" s="159" t="s">
        <v>467</v>
      </c>
      <c r="C51" s="158"/>
      <c r="D51" s="138">
        <v>0</v>
      </c>
      <c r="E51" s="93">
        <v>0</v>
      </c>
      <c r="F51" s="138">
        <v>0</v>
      </c>
      <c r="G51" s="93">
        <v>0</v>
      </c>
      <c r="H51" s="93">
        <v>0</v>
      </c>
      <c r="I51" s="93">
        <v>0</v>
      </c>
    </row>
    <row r="52" spans="2:9" x14ac:dyDescent="0.2">
      <c r="B52" s="159" t="s">
        <v>466</v>
      </c>
      <c r="C52" s="158"/>
      <c r="D52" s="138">
        <v>0</v>
      </c>
      <c r="E52" s="93">
        <v>0</v>
      </c>
      <c r="F52" s="138">
        <v>0</v>
      </c>
      <c r="G52" s="93">
        <v>0</v>
      </c>
      <c r="H52" s="93">
        <v>0</v>
      </c>
      <c r="I52" s="93">
        <v>0</v>
      </c>
    </row>
    <row r="53" spans="2:9" x14ac:dyDescent="0.2">
      <c r="B53" s="159" t="s">
        <v>465</v>
      </c>
      <c r="C53" s="158"/>
      <c r="D53" s="138">
        <v>0</v>
      </c>
      <c r="E53" s="93">
        <v>0</v>
      </c>
      <c r="F53" s="138">
        <v>0</v>
      </c>
      <c r="G53" s="93">
        <v>0</v>
      </c>
      <c r="H53" s="93">
        <v>0</v>
      </c>
      <c r="I53" s="93">
        <v>0</v>
      </c>
    </row>
    <row r="54" spans="2:9" x14ac:dyDescent="0.2">
      <c r="B54" s="159" t="s">
        <v>464</v>
      </c>
      <c r="C54" s="158"/>
      <c r="D54" s="138">
        <v>0</v>
      </c>
      <c r="E54" s="93">
        <v>0</v>
      </c>
      <c r="F54" s="138">
        <v>0</v>
      </c>
      <c r="G54" s="93">
        <v>0</v>
      </c>
      <c r="H54" s="93">
        <v>0</v>
      </c>
      <c r="I54" s="93">
        <v>0</v>
      </c>
    </row>
    <row r="55" spans="2:9" x14ac:dyDescent="0.2">
      <c r="B55" s="159" t="s">
        <v>463</v>
      </c>
      <c r="C55" s="158"/>
      <c r="D55" s="138">
        <v>0</v>
      </c>
      <c r="E55" s="93">
        <v>0</v>
      </c>
      <c r="F55" s="138">
        <v>0</v>
      </c>
      <c r="G55" s="93">
        <v>0</v>
      </c>
      <c r="H55" s="93">
        <v>0</v>
      </c>
      <c r="I55" s="93">
        <v>0</v>
      </c>
    </row>
    <row r="56" spans="2:9" x14ac:dyDescent="0.2">
      <c r="B56" s="159" t="s">
        <v>462</v>
      </c>
      <c r="C56" s="158"/>
      <c r="D56" s="138">
        <v>0</v>
      </c>
      <c r="E56" s="93">
        <v>0</v>
      </c>
      <c r="F56" s="138">
        <v>0</v>
      </c>
      <c r="G56" s="93">
        <v>0</v>
      </c>
      <c r="H56" s="93">
        <v>0</v>
      </c>
      <c r="I56" s="93">
        <v>0</v>
      </c>
    </row>
    <row r="57" spans="2:9" x14ac:dyDescent="0.2">
      <c r="B57" s="159" t="s">
        <v>461</v>
      </c>
      <c r="C57" s="158"/>
      <c r="D57" s="138">
        <v>0</v>
      </c>
      <c r="E57" s="93">
        <v>0</v>
      </c>
      <c r="F57" s="138">
        <v>0</v>
      </c>
      <c r="G57" s="93">
        <v>0</v>
      </c>
      <c r="H57" s="93">
        <v>0</v>
      </c>
      <c r="I57" s="93">
        <v>0</v>
      </c>
    </row>
    <row r="58" spans="2:9" x14ac:dyDescent="0.2">
      <c r="B58" s="159" t="s">
        <v>460</v>
      </c>
      <c r="C58" s="158"/>
      <c r="D58" s="138">
        <v>0</v>
      </c>
      <c r="E58" s="93">
        <v>0</v>
      </c>
      <c r="F58" s="138">
        <v>0</v>
      </c>
      <c r="G58" s="93">
        <v>0</v>
      </c>
      <c r="H58" s="93">
        <v>0</v>
      </c>
      <c r="I58" s="93">
        <v>0</v>
      </c>
    </row>
    <row r="59" spans="2:9" x14ac:dyDescent="0.2">
      <c r="B59" s="157" t="s">
        <v>459</v>
      </c>
      <c r="C59" s="156"/>
      <c r="D59" s="138">
        <v>0</v>
      </c>
      <c r="E59" s="138">
        <v>0</v>
      </c>
      <c r="F59" s="138">
        <v>0</v>
      </c>
      <c r="G59" s="138">
        <v>0</v>
      </c>
      <c r="H59" s="138">
        <v>0</v>
      </c>
      <c r="I59" s="93">
        <v>0</v>
      </c>
    </row>
    <row r="60" spans="2:9" x14ac:dyDescent="0.2">
      <c r="B60" s="159" t="s">
        <v>458</v>
      </c>
      <c r="C60" s="158"/>
      <c r="D60" s="138">
        <v>0</v>
      </c>
      <c r="E60" s="93">
        <v>0</v>
      </c>
      <c r="F60" s="138">
        <v>0</v>
      </c>
      <c r="G60" s="93">
        <v>0</v>
      </c>
      <c r="H60" s="93">
        <v>0</v>
      </c>
      <c r="I60" s="93">
        <v>0</v>
      </c>
    </row>
    <row r="61" spans="2:9" x14ac:dyDescent="0.2">
      <c r="B61" s="159" t="s">
        <v>457</v>
      </c>
      <c r="C61" s="158"/>
      <c r="D61" s="138">
        <v>0</v>
      </c>
      <c r="E61" s="93">
        <v>0</v>
      </c>
      <c r="F61" s="138">
        <v>0</v>
      </c>
      <c r="G61" s="93">
        <v>0</v>
      </c>
      <c r="H61" s="93">
        <v>0</v>
      </c>
      <c r="I61" s="93">
        <v>0</v>
      </c>
    </row>
    <row r="62" spans="2:9" x14ac:dyDescent="0.2">
      <c r="B62" s="159" t="s">
        <v>456</v>
      </c>
      <c r="C62" s="158"/>
      <c r="D62" s="138">
        <v>0</v>
      </c>
      <c r="E62" s="93">
        <v>0</v>
      </c>
      <c r="F62" s="138">
        <v>0</v>
      </c>
      <c r="G62" s="93">
        <v>0</v>
      </c>
      <c r="H62" s="93">
        <v>0</v>
      </c>
      <c r="I62" s="93">
        <v>0</v>
      </c>
    </row>
    <row r="63" spans="2:9" ht="12.75" customHeight="1" x14ac:dyDescent="0.2">
      <c r="B63" s="240" t="s">
        <v>455</v>
      </c>
      <c r="C63" s="241"/>
      <c r="D63" s="138">
        <v>0</v>
      </c>
      <c r="E63" s="138">
        <v>0</v>
      </c>
      <c r="F63" s="138">
        <v>0</v>
      </c>
      <c r="G63" s="138">
        <v>0</v>
      </c>
      <c r="H63" s="138">
        <v>0</v>
      </c>
      <c r="I63" s="93">
        <v>0</v>
      </c>
    </row>
    <row r="64" spans="2:9" x14ac:dyDescent="0.2">
      <c r="B64" s="159" t="s">
        <v>454</v>
      </c>
      <c r="C64" s="158"/>
      <c r="D64" s="138">
        <v>0</v>
      </c>
      <c r="E64" s="93">
        <v>0</v>
      </c>
      <c r="F64" s="138">
        <v>0</v>
      </c>
      <c r="G64" s="93">
        <v>0</v>
      </c>
      <c r="H64" s="93">
        <v>0</v>
      </c>
      <c r="I64" s="93">
        <v>0</v>
      </c>
    </row>
    <row r="65" spans="2:9" x14ac:dyDescent="0.2">
      <c r="B65" s="159" t="s">
        <v>453</v>
      </c>
      <c r="C65" s="158"/>
      <c r="D65" s="138">
        <v>0</v>
      </c>
      <c r="E65" s="93">
        <v>0</v>
      </c>
      <c r="F65" s="138">
        <v>0</v>
      </c>
      <c r="G65" s="93">
        <v>0</v>
      </c>
      <c r="H65" s="93">
        <v>0</v>
      </c>
      <c r="I65" s="93">
        <v>0</v>
      </c>
    </row>
    <row r="66" spans="2:9" x14ac:dyDescent="0.2">
      <c r="B66" s="159" t="s">
        <v>452</v>
      </c>
      <c r="C66" s="158"/>
      <c r="D66" s="138">
        <v>0</v>
      </c>
      <c r="E66" s="93">
        <v>0</v>
      </c>
      <c r="F66" s="138">
        <v>0</v>
      </c>
      <c r="G66" s="93">
        <v>0</v>
      </c>
      <c r="H66" s="93">
        <v>0</v>
      </c>
      <c r="I66" s="93">
        <v>0</v>
      </c>
    </row>
    <row r="67" spans="2:9" x14ac:dyDescent="0.2">
      <c r="B67" s="159" t="s">
        <v>451</v>
      </c>
      <c r="C67" s="158"/>
      <c r="D67" s="138">
        <v>0</v>
      </c>
      <c r="E67" s="93">
        <v>0</v>
      </c>
      <c r="F67" s="138">
        <v>0</v>
      </c>
      <c r="G67" s="93">
        <v>0</v>
      </c>
      <c r="H67" s="93">
        <v>0</v>
      </c>
      <c r="I67" s="93">
        <v>0</v>
      </c>
    </row>
    <row r="68" spans="2:9" x14ac:dyDescent="0.2">
      <c r="B68" s="159" t="s">
        <v>450</v>
      </c>
      <c r="C68" s="158"/>
      <c r="D68" s="138">
        <v>0</v>
      </c>
      <c r="E68" s="93">
        <v>0</v>
      </c>
      <c r="F68" s="138">
        <v>0</v>
      </c>
      <c r="G68" s="93">
        <v>0</v>
      </c>
      <c r="H68" s="93">
        <v>0</v>
      </c>
      <c r="I68" s="93">
        <v>0</v>
      </c>
    </row>
    <row r="69" spans="2:9" x14ac:dyDescent="0.2">
      <c r="B69" s="159" t="s">
        <v>449</v>
      </c>
      <c r="C69" s="158"/>
      <c r="D69" s="138">
        <v>0</v>
      </c>
      <c r="E69" s="93">
        <v>0</v>
      </c>
      <c r="F69" s="138">
        <v>0</v>
      </c>
      <c r="G69" s="93">
        <v>0</v>
      </c>
      <c r="H69" s="93">
        <v>0</v>
      </c>
      <c r="I69" s="93">
        <v>0</v>
      </c>
    </row>
    <row r="70" spans="2:9" x14ac:dyDescent="0.2">
      <c r="B70" s="159" t="s">
        <v>448</v>
      </c>
      <c r="C70" s="158"/>
      <c r="D70" s="138">
        <v>0</v>
      </c>
      <c r="E70" s="93">
        <v>0</v>
      </c>
      <c r="F70" s="138">
        <v>0</v>
      </c>
      <c r="G70" s="93">
        <v>0</v>
      </c>
      <c r="H70" s="93">
        <v>0</v>
      </c>
      <c r="I70" s="93">
        <v>0</v>
      </c>
    </row>
    <row r="71" spans="2:9" x14ac:dyDescent="0.2">
      <c r="B71" s="159" t="s">
        <v>447</v>
      </c>
      <c r="C71" s="158"/>
      <c r="D71" s="138">
        <v>0</v>
      </c>
      <c r="E71" s="93">
        <v>0</v>
      </c>
      <c r="F71" s="138">
        <v>0</v>
      </c>
      <c r="G71" s="93">
        <v>0</v>
      </c>
      <c r="H71" s="93">
        <v>0</v>
      </c>
      <c r="I71" s="93">
        <v>0</v>
      </c>
    </row>
    <row r="72" spans="2:9" x14ac:dyDescent="0.2">
      <c r="B72" s="157" t="s">
        <v>446</v>
      </c>
      <c r="C72" s="156"/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93">
        <v>0</v>
      </c>
    </row>
    <row r="73" spans="2:9" x14ac:dyDescent="0.2">
      <c r="B73" s="159" t="s">
        <v>445</v>
      </c>
      <c r="C73" s="158"/>
      <c r="D73" s="138">
        <v>0</v>
      </c>
      <c r="E73" s="93">
        <v>0</v>
      </c>
      <c r="F73" s="138">
        <v>0</v>
      </c>
      <c r="G73" s="93">
        <v>0</v>
      </c>
      <c r="H73" s="93">
        <v>0</v>
      </c>
      <c r="I73" s="93">
        <v>0</v>
      </c>
    </row>
    <row r="74" spans="2:9" x14ac:dyDescent="0.2">
      <c r="B74" s="159" t="s">
        <v>444</v>
      </c>
      <c r="C74" s="158"/>
      <c r="D74" s="138">
        <v>0</v>
      </c>
      <c r="E74" s="93">
        <v>0</v>
      </c>
      <c r="F74" s="138">
        <v>0</v>
      </c>
      <c r="G74" s="93">
        <v>0</v>
      </c>
      <c r="H74" s="93">
        <v>0</v>
      </c>
      <c r="I74" s="93">
        <v>0</v>
      </c>
    </row>
    <row r="75" spans="2:9" x14ac:dyDescent="0.2">
      <c r="B75" s="159" t="s">
        <v>443</v>
      </c>
      <c r="C75" s="158"/>
      <c r="D75" s="138">
        <v>0</v>
      </c>
      <c r="E75" s="93">
        <v>0</v>
      </c>
      <c r="F75" s="138">
        <v>0</v>
      </c>
      <c r="G75" s="93">
        <v>0</v>
      </c>
      <c r="H75" s="93">
        <v>0</v>
      </c>
      <c r="I75" s="93">
        <v>0</v>
      </c>
    </row>
    <row r="76" spans="2:9" x14ac:dyDescent="0.2">
      <c r="B76" s="157" t="s">
        <v>442</v>
      </c>
      <c r="C76" s="156"/>
      <c r="D76" s="138">
        <v>0</v>
      </c>
      <c r="E76" s="138">
        <v>0</v>
      </c>
      <c r="F76" s="138">
        <v>0</v>
      </c>
      <c r="G76" s="138">
        <v>0</v>
      </c>
      <c r="H76" s="138">
        <v>0</v>
      </c>
      <c r="I76" s="93">
        <v>0</v>
      </c>
    </row>
    <row r="77" spans="2:9" x14ac:dyDescent="0.2">
      <c r="B77" s="159" t="s">
        <v>441</v>
      </c>
      <c r="C77" s="158"/>
      <c r="D77" s="138">
        <v>0</v>
      </c>
      <c r="E77" s="93">
        <v>0</v>
      </c>
      <c r="F77" s="138">
        <v>0</v>
      </c>
      <c r="G77" s="93">
        <v>0</v>
      </c>
      <c r="H77" s="93">
        <v>0</v>
      </c>
      <c r="I77" s="93">
        <v>0</v>
      </c>
    </row>
    <row r="78" spans="2:9" x14ac:dyDescent="0.2">
      <c r="B78" s="159" t="s">
        <v>440</v>
      </c>
      <c r="C78" s="158"/>
      <c r="D78" s="138">
        <v>0</v>
      </c>
      <c r="E78" s="93">
        <v>0</v>
      </c>
      <c r="F78" s="138">
        <v>0</v>
      </c>
      <c r="G78" s="93">
        <v>0</v>
      </c>
      <c r="H78" s="93">
        <v>0</v>
      </c>
      <c r="I78" s="93">
        <v>0</v>
      </c>
    </row>
    <row r="79" spans="2:9" x14ac:dyDescent="0.2">
      <c r="B79" s="159" t="s">
        <v>439</v>
      </c>
      <c r="C79" s="158"/>
      <c r="D79" s="138">
        <v>0</v>
      </c>
      <c r="E79" s="93">
        <v>0</v>
      </c>
      <c r="F79" s="138">
        <v>0</v>
      </c>
      <c r="G79" s="93">
        <v>0</v>
      </c>
      <c r="H79" s="93">
        <v>0</v>
      </c>
      <c r="I79" s="93">
        <v>0</v>
      </c>
    </row>
    <row r="80" spans="2:9" x14ac:dyDescent="0.2">
      <c r="B80" s="159" t="s">
        <v>438</v>
      </c>
      <c r="C80" s="158"/>
      <c r="D80" s="138">
        <v>0</v>
      </c>
      <c r="E80" s="93">
        <v>0</v>
      </c>
      <c r="F80" s="138">
        <v>0</v>
      </c>
      <c r="G80" s="93">
        <v>0</v>
      </c>
      <c r="H80" s="93">
        <v>0</v>
      </c>
      <c r="I80" s="93">
        <v>0</v>
      </c>
    </row>
    <row r="81" spans="2:14" x14ac:dyDescent="0.2">
      <c r="B81" s="159" t="s">
        <v>437</v>
      </c>
      <c r="C81" s="158"/>
      <c r="D81" s="138">
        <v>0</v>
      </c>
      <c r="E81" s="93">
        <v>0</v>
      </c>
      <c r="F81" s="138">
        <v>0</v>
      </c>
      <c r="G81" s="93">
        <v>0</v>
      </c>
      <c r="H81" s="93">
        <v>0</v>
      </c>
      <c r="I81" s="93">
        <v>0</v>
      </c>
    </row>
    <row r="82" spans="2:14" x14ac:dyDescent="0.2">
      <c r="B82" s="159" t="s">
        <v>436</v>
      </c>
      <c r="C82" s="158"/>
      <c r="D82" s="138">
        <v>0</v>
      </c>
      <c r="E82" s="93">
        <v>0</v>
      </c>
      <c r="F82" s="138">
        <v>0</v>
      </c>
      <c r="G82" s="93">
        <v>0</v>
      </c>
      <c r="H82" s="93">
        <v>0</v>
      </c>
      <c r="I82" s="93">
        <v>0</v>
      </c>
    </row>
    <row r="83" spans="2:14" x14ac:dyDescent="0.2">
      <c r="B83" s="159" t="s">
        <v>435</v>
      </c>
      <c r="C83" s="158"/>
      <c r="D83" s="138">
        <v>0</v>
      </c>
      <c r="E83" s="93">
        <v>0</v>
      </c>
      <c r="F83" s="138">
        <v>0</v>
      </c>
      <c r="G83" s="93">
        <v>0</v>
      </c>
      <c r="H83" s="93">
        <v>0</v>
      </c>
      <c r="I83" s="93">
        <v>0</v>
      </c>
    </row>
    <row r="84" spans="2:14" x14ac:dyDescent="0.2">
      <c r="B84" s="165"/>
      <c r="C84" s="164"/>
      <c r="D84" s="163"/>
      <c r="E84" s="145"/>
      <c r="F84" s="145"/>
      <c r="G84" s="145"/>
      <c r="H84" s="145"/>
      <c r="I84" s="145"/>
    </row>
    <row r="85" spans="2:14" x14ac:dyDescent="0.2">
      <c r="B85" s="162" t="s">
        <v>508</v>
      </c>
      <c r="C85" s="161"/>
      <c r="D85" s="160">
        <f t="shared" ref="D85:I85" si="3">+D86+D94+D104+D114+D124+D134+D138+D147+D151</f>
        <v>315909000</v>
      </c>
      <c r="E85" s="176">
        <f t="shared" si="3"/>
        <v>2613406</v>
      </c>
      <c r="F85" s="176">
        <f t="shared" si="3"/>
        <v>318522406</v>
      </c>
      <c r="G85" s="176">
        <f t="shared" si="3"/>
        <v>117512040</v>
      </c>
      <c r="H85" s="176">
        <f t="shared" si="3"/>
        <v>117512040</v>
      </c>
      <c r="I85" s="176">
        <f t="shared" si="3"/>
        <v>201010366</v>
      </c>
    </row>
    <row r="86" spans="2:14" x14ac:dyDescent="0.2">
      <c r="B86" s="157" t="s">
        <v>507</v>
      </c>
      <c r="C86" s="156"/>
      <c r="D86" s="138">
        <f>SUM(D87:D93)</f>
        <v>0</v>
      </c>
      <c r="E86" s="174">
        <f>SUM(E87:E93)</f>
        <v>2613406</v>
      </c>
      <c r="F86" s="174">
        <f>SUM(F87:F93)</f>
        <v>2613406</v>
      </c>
      <c r="G86" s="174">
        <f>SUM(G87:G93)</f>
        <v>2613406</v>
      </c>
      <c r="H86" s="174">
        <f>SUM(H87:H93)</f>
        <v>2613406</v>
      </c>
      <c r="I86" s="174">
        <f>+F86-H86</f>
        <v>0</v>
      </c>
    </row>
    <row r="87" spans="2:14" x14ac:dyDescent="0.2">
      <c r="B87" s="159" t="s">
        <v>506</v>
      </c>
      <c r="C87" s="158"/>
      <c r="D87" s="138">
        <f>+[2]COG!D11</f>
        <v>0</v>
      </c>
      <c r="E87" s="174">
        <f>+[2]COG!E11</f>
        <v>0</v>
      </c>
      <c r="F87" s="174">
        <f>+[2]COG!F11</f>
        <v>0</v>
      </c>
      <c r="G87" s="174">
        <f>+[2]COG!G11</f>
        <v>0</v>
      </c>
      <c r="H87" s="174">
        <f>+[2]COG!H11</f>
        <v>0</v>
      </c>
      <c r="I87" s="174">
        <f t="shared" ref="I87:I93" si="4">+F87-H87</f>
        <v>0</v>
      </c>
    </row>
    <row r="88" spans="2:14" x14ac:dyDescent="0.2">
      <c r="B88" s="159" t="s">
        <v>505</v>
      </c>
      <c r="C88" s="158"/>
      <c r="D88" s="174">
        <f>+[2]COG!D12</f>
        <v>0</v>
      </c>
      <c r="E88" s="174">
        <f>+[2]COG!E12</f>
        <v>1283456</v>
      </c>
      <c r="F88" s="174">
        <f>+[2]COG!F12</f>
        <v>1283456</v>
      </c>
      <c r="G88" s="174">
        <f>+[2]COG!G12</f>
        <v>1283456</v>
      </c>
      <c r="H88" s="174">
        <f>+[2]COG!H12</f>
        <v>1283456</v>
      </c>
      <c r="I88" s="174">
        <f>+F88-H88</f>
        <v>0</v>
      </c>
    </row>
    <row r="89" spans="2:14" x14ac:dyDescent="0.2">
      <c r="B89" s="159" t="s">
        <v>504</v>
      </c>
      <c r="C89" s="158"/>
      <c r="D89" s="174">
        <f>+[2]COG!D13</f>
        <v>0</v>
      </c>
      <c r="E89" s="174">
        <f>+[2]COG!E13</f>
        <v>186852</v>
      </c>
      <c r="F89" s="174">
        <f>+[2]COG!F13</f>
        <v>186852</v>
      </c>
      <c r="G89" s="174">
        <f>+[2]COG!G13</f>
        <v>186852</v>
      </c>
      <c r="H89" s="174">
        <f>+[2]COG!H13</f>
        <v>186852</v>
      </c>
      <c r="I89" s="174">
        <f t="shared" si="4"/>
        <v>0</v>
      </c>
    </row>
    <row r="90" spans="2:14" x14ac:dyDescent="0.2">
      <c r="B90" s="159" t="s">
        <v>503</v>
      </c>
      <c r="C90" s="158"/>
      <c r="D90" s="174">
        <f>+[2]COG!D14</f>
        <v>0</v>
      </c>
      <c r="E90" s="174">
        <f>+[2]COG!E14</f>
        <v>0</v>
      </c>
      <c r="F90" s="174">
        <f>+[2]COG!F14</f>
        <v>0</v>
      </c>
      <c r="G90" s="174">
        <f>+[2]COG!G14</f>
        <v>0</v>
      </c>
      <c r="H90" s="174">
        <f>+[2]COG!H14</f>
        <v>0</v>
      </c>
      <c r="I90" s="174">
        <f t="shared" si="4"/>
        <v>0</v>
      </c>
    </row>
    <row r="91" spans="2:14" x14ac:dyDescent="0.2">
      <c r="B91" s="159" t="s">
        <v>502</v>
      </c>
      <c r="C91" s="158"/>
      <c r="D91" s="174">
        <f>+[2]COG!D15</f>
        <v>0</v>
      </c>
      <c r="E91" s="174">
        <f>+[2]COG!E15-E16</f>
        <v>1143098</v>
      </c>
      <c r="F91" s="174">
        <f>+[2]COG!F15-F16</f>
        <v>1143098</v>
      </c>
      <c r="G91" s="174">
        <f>+[2]COG!G15-G16</f>
        <v>1143098</v>
      </c>
      <c r="H91" s="174">
        <f>+[2]COG!H15-H16</f>
        <v>1143098</v>
      </c>
      <c r="I91" s="174">
        <f t="shared" si="4"/>
        <v>0</v>
      </c>
    </row>
    <row r="92" spans="2:14" x14ac:dyDescent="0.2">
      <c r="B92" s="159" t="s">
        <v>501</v>
      </c>
      <c r="C92" s="158"/>
      <c r="D92" s="174">
        <f>+[2]COG!D16</f>
        <v>0</v>
      </c>
      <c r="E92" s="174">
        <f>+[2]COG!E16</f>
        <v>0</v>
      </c>
      <c r="F92" s="174">
        <f>+[2]COG!F16</f>
        <v>0</v>
      </c>
      <c r="G92" s="174">
        <f>+[2]COG!G16</f>
        <v>0</v>
      </c>
      <c r="H92" s="174">
        <f>+[2]COG!H16</f>
        <v>0</v>
      </c>
      <c r="I92" s="174">
        <f t="shared" si="4"/>
        <v>0</v>
      </c>
    </row>
    <row r="93" spans="2:14" x14ac:dyDescent="0.2">
      <c r="B93" s="159" t="s">
        <v>500</v>
      </c>
      <c r="C93" s="158"/>
      <c r="D93" s="174">
        <f>+[2]COG!D17</f>
        <v>0</v>
      </c>
      <c r="E93" s="174">
        <f>+[2]COG!E17</f>
        <v>0</v>
      </c>
      <c r="F93" s="174">
        <f>+[2]COG!F17</f>
        <v>0</v>
      </c>
      <c r="G93" s="174">
        <f>+[2]COG!G17</f>
        <v>0</v>
      </c>
      <c r="H93" s="174">
        <f>+[2]COG!H17</f>
        <v>0</v>
      </c>
      <c r="I93" s="174">
        <f t="shared" si="4"/>
        <v>0</v>
      </c>
    </row>
    <row r="94" spans="2:14" x14ac:dyDescent="0.2">
      <c r="B94" s="157" t="s">
        <v>499</v>
      </c>
      <c r="C94" s="156"/>
      <c r="D94" s="138">
        <f t="shared" ref="D94:H94" si="5">SUM(D95:D103)</f>
        <v>2695986</v>
      </c>
      <c r="E94" s="174">
        <f t="shared" si="5"/>
        <v>0</v>
      </c>
      <c r="F94" s="174">
        <f t="shared" si="5"/>
        <v>2695986</v>
      </c>
      <c r="G94" s="174">
        <f t="shared" si="5"/>
        <v>4176</v>
      </c>
      <c r="H94" s="174">
        <f t="shared" si="5"/>
        <v>4176</v>
      </c>
      <c r="I94" s="174">
        <f>SUM(I95:I103)</f>
        <v>2691810</v>
      </c>
      <c r="K94" s="169">
        <v>2691810</v>
      </c>
      <c r="L94" s="169">
        <f>+I94-K94</f>
        <v>0</v>
      </c>
      <c r="N94" s="72">
        <f>+F94-H94</f>
        <v>2691810</v>
      </c>
    </row>
    <row r="95" spans="2:14" x14ac:dyDescent="0.2">
      <c r="B95" s="159" t="s">
        <v>498</v>
      </c>
      <c r="C95" s="158"/>
      <c r="D95" s="138">
        <f>+[2]COG!D19</f>
        <v>1586959</v>
      </c>
      <c r="E95" s="174">
        <f>+[2]COG!E19</f>
        <v>0</v>
      </c>
      <c r="F95" s="174">
        <f>+[2]COG!F19</f>
        <v>1586959</v>
      </c>
      <c r="G95" s="174">
        <f>+[2]COG!G19</f>
        <v>0</v>
      </c>
      <c r="H95" s="174">
        <f>+[2]COG!H19</f>
        <v>0</v>
      </c>
      <c r="I95" s="174">
        <f>+F95-H95</f>
        <v>1586959</v>
      </c>
      <c r="K95" s="169">
        <v>1586959</v>
      </c>
      <c r="L95" s="169">
        <f t="shared" ref="L95:L116" si="6">+I95-K95</f>
        <v>0</v>
      </c>
      <c r="N95" s="72">
        <f t="shared" ref="N95:N116" si="7">+F95-H95</f>
        <v>1586959</v>
      </c>
    </row>
    <row r="96" spans="2:14" x14ac:dyDescent="0.2">
      <c r="B96" s="159" t="s">
        <v>497</v>
      </c>
      <c r="C96" s="158"/>
      <c r="D96" s="174">
        <f>+[2]COG!D20</f>
        <v>80000</v>
      </c>
      <c r="E96" s="174">
        <f>+[2]COG!E20</f>
        <v>0</v>
      </c>
      <c r="F96" s="174">
        <f>+[2]COG!F20</f>
        <v>80000</v>
      </c>
      <c r="G96" s="174">
        <f>+[2]COG!G20</f>
        <v>0</v>
      </c>
      <c r="H96" s="174">
        <f>+[2]COG!H20</f>
        <v>0</v>
      </c>
      <c r="I96" s="174">
        <f t="shared" ref="I96:I103" si="8">+F96-H96</f>
        <v>80000</v>
      </c>
      <c r="K96" s="169">
        <v>80000</v>
      </c>
      <c r="L96" s="169">
        <f t="shared" si="6"/>
        <v>0</v>
      </c>
      <c r="N96" s="72">
        <f t="shared" si="7"/>
        <v>80000</v>
      </c>
    </row>
    <row r="97" spans="2:14" x14ac:dyDescent="0.2">
      <c r="B97" s="159" t="s">
        <v>496</v>
      </c>
      <c r="C97" s="158"/>
      <c r="D97" s="174">
        <f>+[2]COG!D21</f>
        <v>0</v>
      </c>
      <c r="E97" s="174">
        <f>+[2]COG!E21</f>
        <v>0</v>
      </c>
      <c r="F97" s="174">
        <f>+[2]COG!F21</f>
        <v>0</v>
      </c>
      <c r="G97" s="174">
        <f>+[2]COG!G21</f>
        <v>0</v>
      </c>
      <c r="H97" s="174">
        <f>+[2]COG!H21</f>
        <v>0</v>
      </c>
      <c r="I97" s="174">
        <f t="shared" si="8"/>
        <v>0</v>
      </c>
      <c r="K97" s="1">
        <v>0</v>
      </c>
      <c r="L97" s="169">
        <f t="shared" si="6"/>
        <v>0</v>
      </c>
      <c r="N97" s="72">
        <f t="shared" si="7"/>
        <v>0</v>
      </c>
    </row>
    <row r="98" spans="2:14" x14ac:dyDescent="0.2">
      <c r="B98" s="159" t="s">
        <v>495</v>
      </c>
      <c r="C98" s="158"/>
      <c r="D98" s="174">
        <f>+[2]COG!D22</f>
        <v>30000</v>
      </c>
      <c r="E98" s="174">
        <f>+[2]COG!E22</f>
        <v>0</v>
      </c>
      <c r="F98" s="174">
        <f>+[2]COG!F22</f>
        <v>30000</v>
      </c>
      <c r="G98" s="174">
        <f>+[2]COG!G22</f>
        <v>0</v>
      </c>
      <c r="H98" s="174">
        <f>+[2]COG!H22</f>
        <v>0</v>
      </c>
      <c r="I98" s="174">
        <f t="shared" si="8"/>
        <v>30000</v>
      </c>
      <c r="K98" s="169">
        <v>30000</v>
      </c>
      <c r="L98" s="169">
        <f t="shared" si="6"/>
        <v>0</v>
      </c>
      <c r="N98" s="72">
        <f t="shared" si="7"/>
        <v>30000</v>
      </c>
    </row>
    <row r="99" spans="2:14" x14ac:dyDescent="0.2">
      <c r="B99" s="159" t="s">
        <v>494</v>
      </c>
      <c r="C99" s="158"/>
      <c r="D99" s="174">
        <f>+[2]COG!D23</f>
        <v>0</v>
      </c>
      <c r="E99" s="174">
        <f>+[2]COG!E23</f>
        <v>0</v>
      </c>
      <c r="F99" s="174">
        <f>+[2]COG!F23</f>
        <v>0</v>
      </c>
      <c r="G99" s="174">
        <f>+[2]COG!G23</f>
        <v>0</v>
      </c>
      <c r="H99" s="174">
        <f>+[2]COG!H23</f>
        <v>0</v>
      </c>
      <c r="I99" s="174">
        <f t="shared" si="8"/>
        <v>0</v>
      </c>
      <c r="K99" s="1">
        <v>0</v>
      </c>
      <c r="L99" s="169">
        <f t="shared" si="6"/>
        <v>0</v>
      </c>
      <c r="N99" s="72">
        <f t="shared" si="7"/>
        <v>0</v>
      </c>
    </row>
    <row r="100" spans="2:14" x14ac:dyDescent="0.2">
      <c r="B100" s="159" t="s">
        <v>493</v>
      </c>
      <c r="C100" s="158"/>
      <c r="D100" s="174">
        <f>+[2]COG!D24</f>
        <v>745502</v>
      </c>
      <c r="E100" s="174">
        <f>+[2]COG!E24</f>
        <v>0</v>
      </c>
      <c r="F100" s="174">
        <f>+[2]COG!F24</f>
        <v>745502</v>
      </c>
      <c r="G100" s="174">
        <f>+[2]COG!G24</f>
        <v>0</v>
      </c>
      <c r="H100" s="174">
        <f>+[2]COG!H24</f>
        <v>0</v>
      </c>
      <c r="I100" s="174">
        <f t="shared" si="8"/>
        <v>745502</v>
      </c>
      <c r="K100" s="169">
        <v>745502</v>
      </c>
      <c r="L100" s="169">
        <f t="shared" si="6"/>
        <v>0</v>
      </c>
      <c r="N100" s="72">
        <f t="shared" si="7"/>
        <v>745502</v>
      </c>
    </row>
    <row r="101" spans="2:14" x14ac:dyDescent="0.2">
      <c r="B101" s="159" t="s">
        <v>492</v>
      </c>
      <c r="C101" s="158"/>
      <c r="D101" s="174">
        <f>+[2]COG!D25</f>
        <v>0</v>
      </c>
      <c r="E101" s="174">
        <f>+[2]COG!E25</f>
        <v>0</v>
      </c>
      <c r="F101" s="174">
        <f>+[2]COG!F25</f>
        <v>0</v>
      </c>
      <c r="G101" s="174">
        <f>+[2]COG!G25</f>
        <v>0</v>
      </c>
      <c r="H101" s="174">
        <f>+[2]COG!H25</f>
        <v>0</v>
      </c>
      <c r="I101" s="174">
        <f t="shared" si="8"/>
        <v>0</v>
      </c>
      <c r="K101" s="1">
        <v>0</v>
      </c>
      <c r="L101" s="169">
        <f t="shared" si="6"/>
        <v>0</v>
      </c>
      <c r="N101" s="72">
        <f t="shared" si="7"/>
        <v>0</v>
      </c>
    </row>
    <row r="102" spans="2:14" x14ac:dyDescent="0.2">
      <c r="B102" s="159" t="s">
        <v>491</v>
      </c>
      <c r="C102" s="158"/>
      <c r="D102" s="174">
        <f>+[2]COG!D26</f>
        <v>0</v>
      </c>
      <c r="E102" s="174">
        <f>+[2]COG!E26</f>
        <v>0</v>
      </c>
      <c r="F102" s="174">
        <f>+[2]COG!F26</f>
        <v>0</v>
      </c>
      <c r="G102" s="174">
        <f>+[2]COG!G26</f>
        <v>0</v>
      </c>
      <c r="H102" s="174">
        <f>+[2]COG!H26</f>
        <v>0</v>
      </c>
      <c r="I102" s="174">
        <f t="shared" si="8"/>
        <v>0</v>
      </c>
      <c r="K102" s="1">
        <v>0</v>
      </c>
      <c r="L102" s="169">
        <f t="shared" si="6"/>
        <v>0</v>
      </c>
      <c r="N102" s="72">
        <f t="shared" si="7"/>
        <v>0</v>
      </c>
    </row>
    <row r="103" spans="2:14" x14ac:dyDescent="0.2">
      <c r="B103" s="159" t="s">
        <v>490</v>
      </c>
      <c r="C103" s="158"/>
      <c r="D103" s="174">
        <f>+[2]COG!D27</f>
        <v>253525</v>
      </c>
      <c r="E103" s="174">
        <f>+[2]COG!E27</f>
        <v>0</v>
      </c>
      <c r="F103" s="174">
        <f>+[2]COG!F27</f>
        <v>253525</v>
      </c>
      <c r="G103" s="174">
        <f>+[2]COG!G27</f>
        <v>4176</v>
      </c>
      <c r="H103" s="174">
        <f>+[2]COG!H27</f>
        <v>4176</v>
      </c>
      <c r="I103" s="174">
        <f t="shared" si="8"/>
        <v>249349</v>
      </c>
      <c r="K103" s="169">
        <v>249349</v>
      </c>
      <c r="L103" s="169">
        <f t="shared" si="6"/>
        <v>0</v>
      </c>
      <c r="N103" s="72">
        <f t="shared" si="7"/>
        <v>249349</v>
      </c>
    </row>
    <row r="104" spans="2:14" x14ac:dyDescent="0.2">
      <c r="B104" s="157" t="s">
        <v>489</v>
      </c>
      <c r="C104" s="156"/>
      <c r="D104" s="138">
        <f t="shared" ref="D104:I104" si="9">SUM(D105:D113)</f>
        <v>7391272</v>
      </c>
      <c r="E104" s="174">
        <f t="shared" si="9"/>
        <v>0</v>
      </c>
      <c r="F104" s="174">
        <f t="shared" si="9"/>
        <v>7391272</v>
      </c>
      <c r="G104" s="174">
        <f t="shared" si="9"/>
        <v>1602281</v>
      </c>
      <c r="H104" s="174">
        <f t="shared" si="9"/>
        <v>1602281</v>
      </c>
      <c r="I104" s="174">
        <f t="shared" si="9"/>
        <v>5788991</v>
      </c>
      <c r="K104" s="169">
        <v>6561626</v>
      </c>
      <c r="L104" s="169">
        <f t="shared" si="6"/>
        <v>-772635</v>
      </c>
      <c r="N104" s="72">
        <f t="shared" si="7"/>
        <v>5788991</v>
      </c>
    </row>
    <row r="105" spans="2:14" x14ac:dyDescent="0.2">
      <c r="B105" s="159" t="s">
        <v>488</v>
      </c>
      <c r="C105" s="158"/>
      <c r="D105" s="138">
        <f>+[2]COG!D29</f>
        <v>1238143</v>
      </c>
      <c r="E105" s="174">
        <f>+[2]COG!E29</f>
        <v>15601</v>
      </c>
      <c r="F105" s="174">
        <f>+[2]COG!F29</f>
        <v>1253744</v>
      </c>
      <c r="G105" s="174">
        <f>+[2]COG!G29</f>
        <v>273511</v>
      </c>
      <c r="H105" s="174">
        <f>+[2]COG!H29</f>
        <v>273511</v>
      </c>
      <c r="I105" s="174">
        <f>+F105-H105</f>
        <v>980233</v>
      </c>
      <c r="K105" s="169">
        <v>1087947</v>
      </c>
      <c r="L105" s="169">
        <f t="shared" si="6"/>
        <v>-107714</v>
      </c>
      <c r="N105" s="72">
        <f t="shared" si="7"/>
        <v>980233</v>
      </c>
    </row>
    <row r="106" spans="2:14" x14ac:dyDescent="0.2">
      <c r="B106" s="159" t="s">
        <v>487</v>
      </c>
      <c r="C106" s="158"/>
      <c r="D106" s="174">
        <f>+[2]COG!D30</f>
        <v>1686522</v>
      </c>
      <c r="E106" s="174">
        <f>+[2]COG!E30</f>
        <v>109242</v>
      </c>
      <c r="F106" s="174">
        <f>+[2]COG!F30</f>
        <v>1795764</v>
      </c>
      <c r="G106" s="174">
        <f>+[2]COG!G30</f>
        <v>809599</v>
      </c>
      <c r="H106" s="174">
        <f>+[2]COG!H30</f>
        <v>809599</v>
      </c>
      <c r="I106" s="174">
        <f t="shared" ref="I106:I113" si="10">+F106-H106</f>
        <v>986165</v>
      </c>
      <c r="K106" s="169">
        <v>1278474</v>
      </c>
      <c r="L106" s="169">
        <f t="shared" si="6"/>
        <v>-292309</v>
      </c>
      <c r="N106" s="72">
        <f t="shared" si="7"/>
        <v>986165</v>
      </c>
    </row>
    <row r="107" spans="2:14" x14ac:dyDescent="0.2">
      <c r="B107" s="159" t="s">
        <v>486</v>
      </c>
      <c r="C107" s="158"/>
      <c r="D107" s="174">
        <f>+[2]COG!D31</f>
        <v>1459381</v>
      </c>
      <c r="E107" s="174">
        <f>+[2]COG!E31</f>
        <v>-35957</v>
      </c>
      <c r="F107" s="174">
        <f>+[2]COG!F31</f>
        <v>1423424</v>
      </c>
      <c r="G107" s="174">
        <f>+[2]COG!G31</f>
        <v>316680</v>
      </c>
      <c r="H107" s="174">
        <f>+[2]COG!H31</f>
        <v>316680</v>
      </c>
      <c r="I107" s="174">
        <f t="shared" si="10"/>
        <v>1106744</v>
      </c>
      <c r="K107" s="169">
        <v>1273271</v>
      </c>
      <c r="L107" s="169">
        <f t="shared" si="6"/>
        <v>-166527</v>
      </c>
      <c r="N107" s="72">
        <f t="shared" si="7"/>
        <v>1106744</v>
      </c>
    </row>
    <row r="108" spans="2:14" x14ac:dyDescent="0.2">
      <c r="B108" s="159" t="s">
        <v>485</v>
      </c>
      <c r="C108" s="158"/>
      <c r="D108" s="174">
        <f>+[2]COG!D32</f>
        <v>379638</v>
      </c>
      <c r="E108" s="174">
        <f>+[2]COG!E32</f>
        <v>0</v>
      </c>
      <c r="F108" s="174">
        <f>+[2]COG!F32</f>
        <v>379638</v>
      </c>
      <c r="G108" s="174">
        <f>+[2]COG!G32</f>
        <v>0</v>
      </c>
      <c r="H108" s="174">
        <f>+[2]COG!H32</f>
        <v>0</v>
      </c>
      <c r="I108" s="174">
        <f t="shared" si="10"/>
        <v>379638</v>
      </c>
      <c r="K108" s="169">
        <v>379638</v>
      </c>
      <c r="L108" s="169">
        <f t="shared" si="6"/>
        <v>0</v>
      </c>
      <c r="N108" s="72">
        <f t="shared" si="7"/>
        <v>379638</v>
      </c>
    </row>
    <row r="109" spans="2:14" x14ac:dyDescent="0.2">
      <c r="B109" s="159" t="s">
        <v>484</v>
      </c>
      <c r="C109" s="158"/>
      <c r="D109" s="174">
        <f>+[2]COG!D33</f>
        <v>1155000</v>
      </c>
      <c r="E109" s="174">
        <f>+[2]COG!E33</f>
        <v>-50006</v>
      </c>
      <c r="F109" s="174">
        <f>+[2]COG!F33</f>
        <v>1104994</v>
      </c>
      <c r="G109" s="174">
        <f>+[2]COG!G33</f>
        <v>122399</v>
      </c>
      <c r="H109" s="174">
        <f>+[2]COG!H33</f>
        <v>122399</v>
      </c>
      <c r="I109" s="174">
        <f t="shared" si="10"/>
        <v>982595</v>
      </c>
      <c r="K109" s="169">
        <v>1093801</v>
      </c>
      <c r="L109" s="169">
        <f t="shared" si="6"/>
        <v>-111206</v>
      </c>
      <c r="N109" s="72">
        <f t="shared" si="7"/>
        <v>982595</v>
      </c>
    </row>
    <row r="110" spans="2:14" x14ac:dyDescent="0.2">
      <c r="B110" s="159" t="s">
        <v>483</v>
      </c>
      <c r="C110" s="158"/>
      <c r="D110" s="174">
        <f>+[2]COG!D34</f>
        <v>0</v>
      </c>
      <c r="E110" s="174">
        <f>+[2]COG!E34</f>
        <v>0</v>
      </c>
      <c r="F110" s="174">
        <f>+[2]COG!F34</f>
        <v>0</v>
      </c>
      <c r="G110" s="174">
        <f>+[2]COG!G34</f>
        <v>0</v>
      </c>
      <c r="H110" s="174">
        <f>+[2]COG!H34</f>
        <v>0</v>
      </c>
      <c r="I110" s="174">
        <f t="shared" si="10"/>
        <v>0</v>
      </c>
      <c r="K110" s="1">
        <v>0</v>
      </c>
      <c r="L110" s="169">
        <f t="shared" si="6"/>
        <v>0</v>
      </c>
      <c r="N110" s="72">
        <f t="shared" si="7"/>
        <v>0</v>
      </c>
    </row>
    <row r="111" spans="2:14" x14ac:dyDescent="0.2">
      <c r="B111" s="159" t="s">
        <v>482</v>
      </c>
      <c r="C111" s="158"/>
      <c r="D111" s="174">
        <f>+[2]COG!D35</f>
        <v>198888</v>
      </c>
      <c r="E111" s="174">
        <f>+[2]COG!E35</f>
        <v>-38880</v>
      </c>
      <c r="F111" s="174">
        <f>+[2]COG!F35</f>
        <v>160008</v>
      </c>
      <c r="G111" s="174">
        <f>+[2]COG!G35</f>
        <v>0</v>
      </c>
      <c r="H111" s="174">
        <f>+[2]COG!H35</f>
        <v>0</v>
      </c>
      <c r="I111" s="174">
        <f t="shared" si="10"/>
        <v>160008</v>
      </c>
      <c r="K111" s="169">
        <v>198888</v>
      </c>
      <c r="L111" s="169">
        <f t="shared" si="6"/>
        <v>-38880</v>
      </c>
      <c r="N111" s="72">
        <f t="shared" si="7"/>
        <v>160008</v>
      </c>
    </row>
    <row r="112" spans="2:14" x14ac:dyDescent="0.2">
      <c r="B112" s="159" t="s">
        <v>481</v>
      </c>
      <c r="C112" s="158"/>
      <c r="D112" s="174">
        <f>+[2]COG!D36</f>
        <v>0</v>
      </c>
      <c r="E112" s="174">
        <f>+[2]COG!E36</f>
        <v>0</v>
      </c>
      <c r="F112" s="174">
        <f>+[2]COG!F36</f>
        <v>0</v>
      </c>
      <c r="G112" s="174">
        <f>+[2]COG!G36</f>
        <v>0</v>
      </c>
      <c r="H112" s="174">
        <f>+[2]COG!H36</f>
        <v>0</v>
      </c>
      <c r="I112" s="174">
        <f t="shared" si="10"/>
        <v>0</v>
      </c>
      <c r="K112" s="1">
        <v>0</v>
      </c>
      <c r="L112" s="169">
        <f t="shared" si="6"/>
        <v>0</v>
      </c>
      <c r="N112" s="72">
        <f t="shared" si="7"/>
        <v>0</v>
      </c>
    </row>
    <row r="113" spans="2:14" x14ac:dyDescent="0.2">
      <c r="B113" s="159" t="s">
        <v>480</v>
      </c>
      <c r="C113" s="158"/>
      <c r="D113" s="174">
        <f>+[2]COG!D37</f>
        <v>1273700</v>
      </c>
      <c r="E113" s="174">
        <f>+[2]COG!E37</f>
        <v>0</v>
      </c>
      <c r="F113" s="174">
        <f>+[2]COG!F37</f>
        <v>1273700</v>
      </c>
      <c r="G113" s="174">
        <f>+[2]COG!G37</f>
        <v>80092</v>
      </c>
      <c r="H113" s="174">
        <f>+[2]COG!H37</f>
        <v>80092</v>
      </c>
      <c r="I113" s="174">
        <f t="shared" si="10"/>
        <v>1193608</v>
      </c>
      <c r="K113" s="169">
        <v>1249608</v>
      </c>
      <c r="L113" s="169">
        <f t="shared" si="6"/>
        <v>-56000</v>
      </c>
      <c r="N113" s="72">
        <f t="shared" si="7"/>
        <v>1193608</v>
      </c>
    </row>
    <row r="114" spans="2:14" ht="25.5" customHeight="1" x14ac:dyDescent="0.2">
      <c r="B114" s="240" t="s">
        <v>479</v>
      </c>
      <c r="C114" s="241"/>
      <c r="D114" s="138">
        <f t="shared" ref="D114:H114" si="11">SUM(D115:D123)</f>
        <v>305821742</v>
      </c>
      <c r="E114" s="174">
        <f t="shared" si="11"/>
        <v>0</v>
      </c>
      <c r="F114" s="174">
        <f>SUM(F115:F123)</f>
        <v>305821742</v>
      </c>
      <c r="G114" s="174">
        <f t="shared" si="11"/>
        <v>113292177</v>
      </c>
      <c r="H114" s="174">
        <f t="shared" si="11"/>
        <v>113292177</v>
      </c>
      <c r="I114" s="174">
        <f>SUM(I115:I123)</f>
        <v>192529565</v>
      </c>
      <c r="K114" s="169">
        <v>261039155</v>
      </c>
      <c r="L114" s="169">
        <f t="shared" si="6"/>
        <v>-68509590</v>
      </c>
      <c r="N114" s="72">
        <f t="shared" si="7"/>
        <v>192529565</v>
      </c>
    </row>
    <row r="115" spans="2:14" x14ac:dyDescent="0.2">
      <c r="B115" s="159" t="s">
        <v>478</v>
      </c>
      <c r="C115" s="158"/>
      <c r="D115" s="138">
        <f>+[2]COG!D40</f>
        <v>0</v>
      </c>
      <c r="E115" s="174">
        <f>+[2]COG!E40</f>
        <v>0</v>
      </c>
      <c r="F115" s="174">
        <f>+[2]COG!F40</f>
        <v>0</v>
      </c>
      <c r="G115" s="174">
        <f>+[2]COG!G40</f>
        <v>0</v>
      </c>
      <c r="H115" s="174">
        <f>+[2]COG!H40</f>
        <v>0</v>
      </c>
      <c r="I115" s="174">
        <f>+[2]COG!I40</f>
        <v>0</v>
      </c>
      <c r="K115" s="1">
        <v>0</v>
      </c>
      <c r="L115" s="169">
        <f t="shared" si="6"/>
        <v>0</v>
      </c>
      <c r="N115" s="72">
        <f t="shared" si="7"/>
        <v>0</v>
      </c>
    </row>
    <row r="116" spans="2:14" x14ac:dyDescent="0.2">
      <c r="B116" s="159" t="s">
        <v>477</v>
      </c>
      <c r="C116" s="158"/>
      <c r="D116" s="174">
        <f>+[2]COG!D41</f>
        <v>305821742</v>
      </c>
      <c r="E116" s="1">
        <v>0</v>
      </c>
      <c r="F116" s="174">
        <f>+D116</f>
        <v>305821742</v>
      </c>
      <c r="G116" s="174">
        <v>113292177</v>
      </c>
      <c r="H116" s="174">
        <f>+G116</f>
        <v>113292177</v>
      </c>
      <c r="I116" s="174">
        <f>+F116-H116</f>
        <v>192529565</v>
      </c>
      <c r="K116" s="169">
        <v>261039155</v>
      </c>
      <c r="L116" s="169">
        <f t="shared" si="6"/>
        <v>-68509590</v>
      </c>
      <c r="N116" s="72">
        <f t="shared" si="7"/>
        <v>192529565</v>
      </c>
    </row>
    <row r="117" spans="2:14" x14ac:dyDescent="0.2">
      <c r="B117" s="159" t="s">
        <v>476</v>
      </c>
      <c r="C117" s="158"/>
      <c r="D117" s="174">
        <f>+[2]COG!D42</f>
        <v>0</v>
      </c>
      <c r="E117" s="174">
        <f>+[2]COG!E42</f>
        <v>0</v>
      </c>
      <c r="F117" s="174">
        <f>+[2]COG!F42</f>
        <v>0</v>
      </c>
      <c r="G117" s="174">
        <f>+[2]COG!G42</f>
        <v>0</v>
      </c>
      <c r="H117" s="174">
        <f>+[2]COG!H42</f>
        <v>0</v>
      </c>
      <c r="I117" s="174">
        <f>+[2]COG!I42</f>
        <v>0</v>
      </c>
    </row>
    <row r="118" spans="2:14" x14ac:dyDescent="0.2">
      <c r="B118" s="159" t="s">
        <v>475</v>
      </c>
      <c r="C118" s="158"/>
      <c r="D118" s="174">
        <f>+[2]COG!D43</f>
        <v>0</v>
      </c>
      <c r="E118" s="174">
        <f>+[2]COG!E43</f>
        <v>0</v>
      </c>
      <c r="F118" s="174">
        <f>+[2]COG!F43</f>
        <v>0</v>
      </c>
      <c r="G118" s="174">
        <f>+[2]COG!G43</f>
        <v>0</v>
      </c>
      <c r="H118" s="174">
        <f>+[2]COG!H43</f>
        <v>0</v>
      </c>
      <c r="I118" s="174">
        <f>+[2]COG!I43</f>
        <v>0</v>
      </c>
    </row>
    <row r="119" spans="2:14" x14ac:dyDescent="0.2">
      <c r="B119" s="159" t="s">
        <v>474</v>
      </c>
      <c r="C119" s="158"/>
      <c r="D119" s="174">
        <f>+[2]COG!D44</f>
        <v>0</v>
      </c>
      <c r="E119" s="174">
        <f>+[2]COG!E44</f>
        <v>0</v>
      </c>
      <c r="F119" s="174">
        <f>+[2]COG!F44</f>
        <v>0</v>
      </c>
      <c r="G119" s="174">
        <f>+[2]COG!G44</f>
        <v>0</v>
      </c>
      <c r="H119" s="174">
        <f>+[2]COG!H44</f>
        <v>0</v>
      </c>
      <c r="I119" s="174">
        <f>+[2]COG!I44</f>
        <v>0</v>
      </c>
    </row>
    <row r="120" spans="2:14" x14ac:dyDescent="0.2">
      <c r="B120" s="159" t="s">
        <v>473</v>
      </c>
      <c r="C120" s="158"/>
      <c r="D120" s="174">
        <f>+[2]COG!D45</f>
        <v>0</v>
      </c>
      <c r="E120" s="174">
        <f>+[2]COG!E45</f>
        <v>0</v>
      </c>
      <c r="F120" s="174">
        <f>+[2]COG!F45</f>
        <v>0</v>
      </c>
      <c r="G120" s="174">
        <f>+[2]COG!G45</f>
        <v>0</v>
      </c>
      <c r="H120" s="174">
        <f>+[2]COG!H45</f>
        <v>0</v>
      </c>
      <c r="I120" s="174">
        <f>+[2]COG!I45</f>
        <v>0</v>
      </c>
    </row>
    <row r="121" spans="2:14" x14ac:dyDescent="0.2">
      <c r="B121" s="159" t="s">
        <v>472</v>
      </c>
      <c r="C121" s="158"/>
      <c r="D121" s="174">
        <f>+[2]COG!D46</f>
        <v>0</v>
      </c>
      <c r="E121" s="174">
        <f>+[2]COG!E46</f>
        <v>0</v>
      </c>
      <c r="F121" s="174">
        <f>+[2]COG!F46</f>
        <v>0</v>
      </c>
      <c r="G121" s="174">
        <f>+[2]COG!G46</f>
        <v>0</v>
      </c>
      <c r="H121" s="174">
        <f>+[2]COG!H46</f>
        <v>0</v>
      </c>
      <c r="I121" s="174">
        <f>+[2]COG!I46</f>
        <v>0</v>
      </c>
    </row>
    <row r="122" spans="2:14" x14ac:dyDescent="0.2">
      <c r="B122" s="159" t="s">
        <v>471</v>
      </c>
      <c r="C122" s="158"/>
      <c r="D122" s="174">
        <f>+[2]COG!D47</f>
        <v>0</v>
      </c>
      <c r="E122" s="174">
        <f>+[2]COG!E47</f>
        <v>0</v>
      </c>
      <c r="F122" s="174">
        <f>+[2]COG!F47</f>
        <v>0</v>
      </c>
      <c r="G122" s="174">
        <f>+[2]COG!G47</f>
        <v>0</v>
      </c>
      <c r="H122" s="174">
        <f>+[2]COG!H47</f>
        <v>0</v>
      </c>
      <c r="I122" s="174">
        <f>+[2]COG!I47</f>
        <v>0</v>
      </c>
    </row>
    <row r="123" spans="2:14" x14ac:dyDescent="0.2">
      <c r="B123" s="159" t="s">
        <v>470</v>
      </c>
      <c r="C123" s="158"/>
      <c r="D123" s="174">
        <f>+[2]COG!D48</f>
        <v>0</v>
      </c>
      <c r="E123" s="174">
        <f>+[2]COG!E48</f>
        <v>0</v>
      </c>
      <c r="F123" s="174">
        <f>+[2]COG!F48</f>
        <v>0</v>
      </c>
      <c r="G123" s="174">
        <f>+[2]COG!G48</f>
        <v>0</v>
      </c>
      <c r="H123" s="174">
        <f>+[2]COG!H48</f>
        <v>0</v>
      </c>
      <c r="I123" s="174">
        <f>+[2]COG!I48</f>
        <v>0</v>
      </c>
    </row>
    <row r="124" spans="2:14" x14ac:dyDescent="0.2">
      <c r="B124" s="157" t="s">
        <v>469</v>
      </c>
      <c r="C124" s="156"/>
      <c r="D124" s="138">
        <f t="shared" ref="D124:I124" si="12">SUM(D125:D133)</f>
        <v>0</v>
      </c>
      <c r="E124" s="174">
        <f t="shared" si="12"/>
        <v>0</v>
      </c>
      <c r="F124" s="174">
        <f t="shared" si="12"/>
        <v>0</v>
      </c>
      <c r="G124" s="174">
        <f t="shared" si="12"/>
        <v>0</v>
      </c>
      <c r="H124" s="174">
        <f t="shared" si="12"/>
        <v>0</v>
      </c>
      <c r="I124" s="174">
        <f t="shared" si="12"/>
        <v>0</v>
      </c>
    </row>
    <row r="125" spans="2:14" x14ac:dyDescent="0.2">
      <c r="B125" s="159" t="s">
        <v>468</v>
      </c>
      <c r="C125" s="158"/>
      <c r="D125" s="138">
        <f>+[2]COG!D50</f>
        <v>0</v>
      </c>
      <c r="E125" s="174">
        <f>+[2]COG!E50</f>
        <v>0</v>
      </c>
      <c r="F125" s="174">
        <f>+[2]COG!F50</f>
        <v>0</v>
      </c>
      <c r="G125" s="174">
        <f>+[2]COG!G50</f>
        <v>0</v>
      </c>
      <c r="H125" s="174">
        <f>+[2]COG!H50</f>
        <v>0</v>
      </c>
      <c r="I125" s="174">
        <f>+[2]COG!I50</f>
        <v>0</v>
      </c>
    </row>
    <row r="126" spans="2:14" x14ac:dyDescent="0.2">
      <c r="B126" s="159" t="s">
        <v>467</v>
      </c>
      <c r="C126" s="158"/>
      <c r="D126" s="174">
        <f>+[2]COG!D51</f>
        <v>0</v>
      </c>
      <c r="E126" s="174">
        <f>+[2]COG!E51</f>
        <v>0</v>
      </c>
      <c r="F126" s="174">
        <f>+[2]COG!F51</f>
        <v>0</v>
      </c>
      <c r="G126" s="174">
        <f>+[2]COG!G51</f>
        <v>0</v>
      </c>
      <c r="H126" s="174">
        <f>+[2]COG!H51</f>
        <v>0</v>
      </c>
      <c r="I126" s="174">
        <f>+[2]COG!I51</f>
        <v>0</v>
      </c>
    </row>
    <row r="127" spans="2:14" x14ac:dyDescent="0.2">
      <c r="B127" s="159" t="s">
        <v>466</v>
      </c>
      <c r="C127" s="158"/>
      <c r="D127" s="174">
        <f>+[2]COG!D52</f>
        <v>0</v>
      </c>
      <c r="E127" s="174">
        <f>+[2]COG!E52</f>
        <v>0</v>
      </c>
      <c r="F127" s="174">
        <f>+[2]COG!F52</f>
        <v>0</v>
      </c>
      <c r="G127" s="174">
        <f>+[2]COG!G52</f>
        <v>0</v>
      </c>
      <c r="H127" s="174">
        <f>+[2]COG!H52</f>
        <v>0</v>
      </c>
      <c r="I127" s="174">
        <f>+[2]COG!I52</f>
        <v>0</v>
      </c>
    </row>
    <row r="128" spans="2:14" x14ac:dyDescent="0.2">
      <c r="B128" s="159" t="s">
        <v>465</v>
      </c>
      <c r="C128" s="158"/>
      <c r="D128" s="174">
        <f>+[2]COG!D53</f>
        <v>0</v>
      </c>
      <c r="E128" s="174">
        <f>+[2]COG!E53</f>
        <v>0</v>
      </c>
      <c r="F128" s="174">
        <f>+[2]COG!F53</f>
        <v>0</v>
      </c>
      <c r="G128" s="174">
        <f>+[2]COG!G53</f>
        <v>0</v>
      </c>
      <c r="H128" s="174">
        <f>+[2]COG!H53</f>
        <v>0</v>
      </c>
      <c r="I128" s="174">
        <f>+[2]COG!I53</f>
        <v>0</v>
      </c>
    </row>
    <row r="129" spans="2:9" x14ac:dyDescent="0.2">
      <c r="B129" s="159" t="s">
        <v>464</v>
      </c>
      <c r="C129" s="158"/>
      <c r="D129" s="174">
        <f>+[2]COG!D54</f>
        <v>0</v>
      </c>
      <c r="E129" s="174">
        <f>+[2]COG!E54</f>
        <v>0</v>
      </c>
      <c r="F129" s="174">
        <f>+[2]COG!F54</f>
        <v>0</v>
      </c>
      <c r="G129" s="174">
        <f>+[2]COG!G54</f>
        <v>0</v>
      </c>
      <c r="H129" s="174">
        <f>+[2]COG!H54</f>
        <v>0</v>
      </c>
      <c r="I129" s="174">
        <f>+[2]COG!I54</f>
        <v>0</v>
      </c>
    </row>
    <row r="130" spans="2:9" x14ac:dyDescent="0.2">
      <c r="B130" s="159" t="s">
        <v>463</v>
      </c>
      <c r="C130" s="158"/>
      <c r="D130" s="174">
        <f>+[2]COG!D55</f>
        <v>0</v>
      </c>
      <c r="E130" s="174">
        <f>+[2]COG!E55</f>
        <v>0</v>
      </c>
      <c r="F130" s="174">
        <f>+[2]COG!F55</f>
        <v>0</v>
      </c>
      <c r="G130" s="174">
        <f>+[2]COG!G55</f>
        <v>0</v>
      </c>
      <c r="H130" s="174">
        <f>+[2]COG!H55</f>
        <v>0</v>
      </c>
      <c r="I130" s="174">
        <f>+[2]COG!I55</f>
        <v>0</v>
      </c>
    </row>
    <row r="131" spans="2:9" x14ac:dyDescent="0.2">
      <c r="B131" s="159" t="s">
        <v>462</v>
      </c>
      <c r="C131" s="158"/>
      <c r="D131" s="174">
        <f>+[2]COG!D56</f>
        <v>0</v>
      </c>
      <c r="E131" s="174">
        <f>+[2]COG!E56</f>
        <v>0</v>
      </c>
      <c r="F131" s="174">
        <f>+[2]COG!F56</f>
        <v>0</v>
      </c>
      <c r="G131" s="174">
        <f>+[2]COG!G56</f>
        <v>0</v>
      </c>
      <c r="H131" s="174">
        <f>+[2]COG!H56</f>
        <v>0</v>
      </c>
      <c r="I131" s="174">
        <f>+[2]COG!I56</f>
        <v>0</v>
      </c>
    </row>
    <row r="132" spans="2:9" x14ac:dyDescent="0.2">
      <c r="B132" s="159" t="s">
        <v>461</v>
      </c>
      <c r="C132" s="158"/>
      <c r="D132" s="174">
        <f>+[2]COG!D57</f>
        <v>0</v>
      </c>
      <c r="E132" s="174">
        <f>+[2]COG!E57</f>
        <v>0</v>
      </c>
      <c r="F132" s="174">
        <f>+[2]COG!F57</f>
        <v>0</v>
      </c>
      <c r="G132" s="174">
        <f>+[2]COG!G57</f>
        <v>0</v>
      </c>
      <c r="H132" s="174">
        <f>+[2]COG!H57</f>
        <v>0</v>
      </c>
      <c r="I132" s="174">
        <f>+[2]COG!I57</f>
        <v>0</v>
      </c>
    </row>
    <row r="133" spans="2:9" x14ac:dyDescent="0.2">
      <c r="B133" s="159" t="s">
        <v>460</v>
      </c>
      <c r="C133" s="158"/>
      <c r="D133" s="174">
        <f>+[2]COG!D58</f>
        <v>0</v>
      </c>
      <c r="E133" s="174">
        <f>+[2]COG!E58</f>
        <v>0</v>
      </c>
      <c r="F133" s="174">
        <f>+[2]COG!F58</f>
        <v>0</v>
      </c>
      <c r="G133" s="174">
        <f>+[2]COG!G58</f>
        <v>0</v>
      </c>
      <c r="H133" s="174">
        <f>+[2]COG!H58</f>
        <v>0</v>
      </c>
      <c r="I133" s="174">
        <f>+[2]COG!I58</f>
        <v>0</v>
      </c>
    </row>
    <row r="134" spans="2:9" x14ac:dyDescent="0.2">
      <c r="B134" s="157" t="s">
        <v>459</v>
      </c>
      <c r="C134" s="156"/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  <c r="I134" s="93">
        <v>0</v>
      </c>
    </row>
    <row r="135" spans="2:9" x14ac:dyDescent="0.2">
      <c r="B135" s="159" t="s">
        <v>458</v>
      </c>
      <c r="C135" s="158"/>
      <c r="D135" s="138">
        <v>0</v>
      </c>
      <c r="E135" s="93">
        <v>0</v>
      </c>
      <c r="F135" s="93">
        <v>0</v>
      </c>
      <c r="G135" s="93">
        <v>0</v>
      </c>
      <c r="H135" s="93">
        <v>0</v>
      </c>
      <c r="I135" s="93">
        <v>0</v>
      </c>
    </row>
    <row r="136" spans="2:9" x14ac:dyDescent="0.2">
      <c r="B136" s="159" t="s">
        <v>457</v>
      </c>
      <c r="C136" s="158"/>
      <c r="D136" s="138">
        <v>0</v>
      </c>
      <c r="E136" s="93">
        <v>0</v>
      </c>
      <c r="F136" s="93">
        <v>0</v>
      </c>
      <c r="G136" s="93">
        <v>0</v>
      </c>
      <c r="H136" s="93">
        <v>0</v>
      </c>
      <c r="I136" s="93">
        <v>0</v>
      </c>
    </row>
    <row r="137" spans="2:9" x14ac:dyDescent="0.2">
      <c r="B137" s="159" t="s">
        <v>456</v>
      </c>
      <c r="C137" s="158"/>
      <c r="D137" s="138">
        <v>0</v>
      </c>
      <c r="E137" s="93">
        <v>0</v>
      </c>
      <c r="F137" s="93">
        <v>0</v>
      </c>
      <c r="G137" s="93">
        <v>0</v>
      </c>
      <c r="H137" s="93">
        <v>0</v>
      </c>
      <c r="I137" s="93">
        <v>0</v>
      </c>
    </row>
    <row r="138" spans="2:9" x14ac:dyDescent="0.2">
      <c r="B138" s="157" t="s">
        <v>455</v>
      </c>
      <c r="C138" s="156"/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  <c r="I138" s="93">
        <v>0</v>
      </c>
    </row>
    <row r="139" spans="2:9" x14ac:dyDescent="0.2">
      <c r="B139" s="159" t="s">
        <v>454</v>
      </c>
      <c r="C139" s="158"/>
      <c r="D139" s="138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</row>
    <row r="140" spans="2:9" x14ac:dyDescent="0.2">
      <c r="B140" s="159" t="s">
        <v>453</v>
      </c>
      <c r="C140" s="158"/>
      <c r="D140" s="138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</row>
    <row r="141" spans="2:9" x14ac:dyDescent="0.2">
      <c r="B141" s="159" t="s">
        <v>452</v>
      </c>
      <c r="C141" s="158"/>
      <c r="D141" s="138">
        <v>0</v>
      </c>
      <c r="E141" s="93">
        <v>0</v>
      </c>
      <c r="F141" s="93">
        <v>0</v>
      </c>
      <c r="G141" s="93">
        <v>0</v>
      </c>
      <c r="H141" s="93">
        <v>0</v>
      </c>
      <c r="I141" s="93">
        <v>0</v>
      </c>
    </row>
    <row r="142" spans="2:9" x14ac:dyDescent="0.2">
      <c r="B142" s="159" t="s">
        <v>451</v>
      </c>
      <c r="C142" s="158"/>
      <c r="D142" s="138">
        <v>0</v>
      </c>
      <c r="E142" s="93">
        <v>0</v>
      </c>
      <c r="F142" s="93">
        <v>0</v>
      </c>
      <c r="G142" s="93">
        <v>0</v>
      </c>
      <c r="H142" s="93">
        <v>0</v>
      </c>
      <c r="I142" s="93">
        <v>0</v>
      </c>
    </row>
    <row r="143" spans="2:9" x14ac:dyDescent="0.2">
      <c r="B143" s="159" t="s">
        <v>450</v>
      </c>
      <c r="C143" s="158"/>
      <c r="D143" s="138">
        <v>0</v>
      </c>
      <c r="E143" s="93">
        <v>0</v>
      </c>
      <c r="F143" s="93">
        <v>0</v>
      </c>
      <c r="G143" s="93">
        <v>0</v>
      </c>
      <c r="H143" s="93">
        <v>0</v>
      </c>
      <c r="I143" s="93">
        <v>0</v>
      </c>
    </row>
    <row r="144" spans="2:9" x14ac:dyDescent="0.2">
      <c r="B144" s="159" t="s">
        <v>449</v>
      </c>
      <c r="C144" s="158"/>
      <c r="D144" s="138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</row>
    <row r="145" spans="2:11" x14ac:dyDescent="0.2">
      <c r="B145" s="159" t="s">
        <v>448</v>
      </c>
      <c r="C145" s="158"/>
      <c r="D145" s="138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</row>
    <row r="146" spans="2:11" x14ac:dyDescent="0.2">
      <c r="B146" s="159" t="s">
        <v>447</v>
      </c>
      <c r="C146" s="158"/>
      <c r="D146" s="138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</row>
    <row r="147" spans="2:11" x14ac:dyDescent="0.2">
      <c r="B147" s="157" t="s">
        <v>446</v>
      </c>
      <c r="C147" s="156"/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  <c r="I147" s="93">
        <v>0</v>
      </c>
    </row>
    <row r="148" spans="2:11" x14ac:dyDescent="0.2">
      <c r="B148" s="159" t="s">
        <v>445</v>
      </c>
      <c r="C148" s="158"/>
      <c r="D148" s="138">
        <v>0</v>
      </c>
      <c r="E148" s="93">
        <v>0</v>
      </c>
      <c r="F148" s="93">
        <v>0</v>
      </c>
      <c r="G148" s="93">
        <v>0</v>
      </c>
      <c r="H148" s="93">
        <v>0</v>
      </c>
      <c r="I148" s="93">
        <v>0</v>
      </c>
    </row>
    <row r="149" spans="2:11" x14ac:dyDescent="0.2">
      <c r="B149" s="159" t="s">
        <v>444</v>
      </c>
      <c r="C149" s="158"/>
      <c r="D149" s="138">
        <v>0</v>
      </c>
      <c r="E149" s="93">
        <v>0</v>
      </c>
      <c r="F149" s="93">
        <v>0</v>
      </c>
      <c r="G149" s="93">
        <v>0</v>
      </c>
      <c r="H149" s="93">
        <v>0</v>
      </c>
      <c r="I149" s="93">
        <v>0</v>
      </c>
    </row>
    <row r="150" spans="2:11" x14ac:dyDescent="0.2">
      <c r="B150" s="159" t="s">
        <v>443</v>
      </c>
      <c r="C150" s="158"/>
      <c r="D150" s="138">
        <v>0</v>
      </c>
      <c r="E150" s="93">
        <v>0</v>
      </c>
      <c r="F150" s="93">
        <v>0</v>
      </c>
      <c r="G150" s="93">
        <v>0</v>
      </c>
      <c r="H150" s="93">
        <v>0</v>
      </c>
      <c r="I150" s="93">
        <v>0</v>
      </c>
    </row>
    <row r="151" spans="2:11" x14ac:dyDescent="0.2">
      <c r="B151" s="157" t="s">
        <v>442</v>
      </c>
      <c r="C151" s="156"/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  <c r="I151" s="93">
        <v>0</v>
      </c>
    </row>
    <row r="152" spans="2:11" x14ac:dyDescent="0.2">
      <c r="B152" s="159" t="s">
        <v>441</v>
      </c>
      <c r="C152" s="158"/>
      <c r="D152" s="138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</row>
    <row r="153" spans="2:11" x14ac:dyDescent="0.2">
      <c r="B153" s="159" t="s">
        <v>440</v>
      </c>
      <c r="C153" s="158"/>
      <c r="D153" s="138">
        <v>0</v>
      </c>
      <c r="E153" s="93">
        <v>0</v>
      </c>
      <c r="F153" s="93">
        <v>0</v>
      </c>
      <c r="G153" s="93">
        <v>0</v>
      </c>
      <c r="H153" s="93">
        <v>0</v>
      </c>
      <c r="I153" s="93">
        <v>0</v>
      </c>
    </row>
    <row r="154" spans="2:11" x14ac:dyDescent="0.2">
      <c r="B154" s="159" t="s">
        <v>439</v>
      </c>
      <c r="C154" s="158"/>
      <c r="D154" s="138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</row>
    <row r="155" spans="2:11" x14ac:dyDescent="0.2">
      <c r="B155" s="159" t="s">
        <v>438</v>
      </c>
      <c r="C155" s="158"/>
      <c r="D155" s="138">
        <v>0</v>
      </c>
      <c r="E155" s="93">
        <v>0</v>
      </c>
      <c r="F155" s="93">
        <v>0</v>
      </c>
      <c r="G155" s="93">
        <v>0</v>
      </c>
      <c r="H155" s="93">
        <v>0</v>
      </c>
      <c r="I155" s="93">
        <v>0</v>
      </c>
    </row>
    <row r="156" spans="2:11" x14ac:dyDescent="0.2">
      <c r="B156" s="159" t="s">
        <v>437</v>
      </c>
      <c r="C156" s="158"/>
      <c r="D156" s="138">
        <v>0</v>
      </c>
      <c r="E156" s="93">
        <v>0</v>
      </c>
      <c r="F156" s="93">
        <v>0</v>
      </c>
      <c r="G156" s="93">
        <v>0</v>
      </c>
      <c r="H156" s="93">
        <v>0</v>
      </c>
      <c r="I156" s="93">
        <v>0</v>
      </c>
    </row>
    <row r="157" spans="2:11" x14ac:dyDescent="0.2">
      <c r="B157" s="159" t="s">
        <v>436</v>
      </c>
      <c r="C157" s="158"/>
      <c r="D157" s="138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</row>
    <row r="158" spans="2:11" x14ac:dyDescent="0.2">
      <c r="B158" s="159" t="s">
        <v>435</v>
      </c>
      <c r="C158" s="158"/>
      <c r="D158" s="138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</row>
    <row r="159" spans="2:11" x14ac:dyDescent="0.2">
      <c r="B159" s="157"/>
      <c r="C159" s="156"/>
      <c r="D159" s="138"/>
      <c r="E159" s="93"/>
      <c r="F159" s="93"/>
      <c r="G159" s="93"/>
      <c r="H159" s="93"/>
      <c r="I159" s="93"/>
    </row>
    <row r="160" spans="2:11" x14ac:dyDescent="0.2">
      <c r="B160" s="155" t="s">
        <v>249</v>
      </c>
      <c r="C160" s="154"/>
      <c r="D160" s="141">
        <f t="shared" ref="D160:I160" si="13">+D10+D85</f>
        <v>315909000</v>
      </c>
      <c r="E160" s="173">
        <f>+E10+E85</f>
        <v>2685188</v>
      </c>
      <c r="F160" s="173">
        <f>+F10+F85</f>
        <v>318594188</v>
      </c>
      <c r="G160" s="173">
        <f t="shared" si="13"/>
        <v>117512040</v>
      </c>
      <c r="H160" s="173">
        <f t="shared" si="13"/>
        <v>117512040</v>
      </c>
      <c r="I160" s="173">
        <f t="shared" si="13"/>
        <v>201082148</v>
      </c>
      <c r="K160" s="72">
        <f>+I160-F6b_EAEPED_CA!H29</f>
        <v>0</v>
      </c>
    </row>
    <row r="161" spans="2:11" ht="13.5" thickBot="1" x14ac:dyDescent="0.25">
      <c r="B161" s="153"/>
      <c r="C161" s="152"/>
      <c r="D161" s="151"/>
      <c r="E161" s="148"/>
      <c r="F161" s="148"/>
      <c r="G161" s="148"/>
      <c r="H161" s="148"/>
      <c r="I161" s="148"/>
      <c r="K161" s="1">
        <v>270380482</v>
      </c>
    </row>
    <row r="162" spans="2:11" x14ac:dyDescent="0.2">
      <c r="K162" s="72">
        <f>+K161-I160</f>
        <v>69298334</v>
      </c>
    </row>
    <row r="163" spans="2:11" x14ac:dyDescent="0.2">
      <c r="C163" s="182" t="s">
        <v>531</v>
      </c>
      <c r="D163" s="178"/>
      <c r="E163" s="204" t="str">
        <f>+F1_ESF!E87:F87</f>
        <v>C.P ELIZABETH RUIZ TRINIDAD</v>
      </c>
      <c r="F163" s="204"/>
      <c r="G163" s="204"/>
      <c r="H163" s="204"/>
    </row>
    <row r="164" spans="2:11" ht="24" customHeight="1" x14ac:dyDescent="0.2">
      <c r="C164" s="181" t="s">
        <v>532</v>
      </c>
      <c r="D164" s="191"/>
      <c r="E164" s="193" t="str">
        <f>+F1_ESF!E88:F88</f>
        <v>ENLACE DE CIERRE DEL RÉGIMEN ESTATAL DE PROTECCIÓN SOCIAL EN SALUD EN TLAXCALA</v>
      </c>
      <c r="F164" s="193"/>
      <c r="G164" s="193"/>
      <c r="H164" s="193"/>
    </row>
  </sheetData>
  <mergeCells count="14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E164:H164"/>
    <mergeCell ref="E163:H163"/>
  </mergeCells>
  <pageMargins left="0.70866141732283472" right="0.70866141732283472" top="0.72" bottom="0.64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D11:I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34"/>
  <sheetViews>
    <sheetView workbookViewId="0">
      <pane ySplit="8" topLeftCell="A9" activePane="bottomLeft" state="frozen"/>
      <selection pane="bottomLeft" activeCell="H34" sqref="B2:H3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10" ht="13.5" thickBot="1" x14ac:dyDescent="0.25"/>
    <row r="2" spans="2:10" x14ac:dyDescent="0.2">
      <c r="B2" s="242" t="s">
        <v>120</v>
      </c>
      <c r="C2" s="243"/>
      <c r="D2" s="243"/>
      <c r="E2" s="243"/>
      <c r="F2" s="243"/>
      <c r="G2" s="243"/>
      <c r="H2" s="244"/>
    </row>
    <row r="3" spans="2:10" x14ac:dyDescent="0.2">
      <c r="B3" s="197" t="s">
        <v>239</v>
      </c>
      <c r="C3" s="245"/>
      <c r="D3" s="245"/>
      <c r="E3" s="245"/>
      <c r="F3" s="245"/>
      <c r="G3" s="245"/>
      <c r="H3" s="199"/>
    </row>
    <row r="4" spans="2:10" x14ac:dyDescent="0.2">
      <c r="B4" s="197" t="s">
        <v>240</v>
      </c>
      <c r="C4" s="245"/>
      <c r="D4" s="245"/>
      <c r="E4" s="245"/>
      <c r="F4" s="245"/>
      <c r="G4" s="245"/>
      <c r="H4" s="199"/>
    </row>
    <row r="5" spans="2:10" x14ac:dyDescent="0.2">
      <c r="B5" s="197" t="s">
        <v>542</v>
      </c>
      <c r="C5" s="245"/>
      <c r="D5" s="245"/>
      <c r="E5" s="245"/>
      <c r="F5" s="245"/>
      <c r="G5" s="245"/>
      <c r="H5" s="199"/>
    </row>
    <row r="6" spans="2:10" ht="13.5" thickBot="1" x14ac:dyDescent="0.25">
      <c r="B6" s="200" t="s">
        <v>1</v>
      </c>
      <c r="C6" s="201"/>
      <c r="D6" s="201"/>
      <c r="E6" s="201"/>
      <c r="F6" s="201"/>
      <c r="G6" s="201"/>
      <c r="H6" s="202"/>
    </row>
    <row r="7" spans="2:10" ht="13.5" thickBot="1" x14ac:dyDescent="0.25">
      <c r="B7" s="226" t="s">
        <v>2</v>
      </c>
      <c r="C7" s="246" t="s">
        <v>241</v>
      </c>
      <c r="D7" s="247"/>
      <c r="E7" s="247"/>
      <c r="F7" s="247"/>
      <c r="G7" s="248"/>
      <c r="H7" s="226" t="s">
        <v>242</v>
      </c>
    </row>
    <row r="8" spans="2:10" ht="26.25" thickBot="1" x14ac:dyDescent="0.25">
      <c r="B8" s="227"/>
      <c r="C8" s="24" t="s">
        <v>201</v>
      </c>
      <c r="D8" s="24" t="s">
        <v>243</v>
      </c>
      <c r="E8" s="24" t="s">
        <v>244</v>
      </c>
      <c r="F8" s="24" t="s">
        <v>199</v>
      </c>
      <c r="G8" s="24" t="s">
        <v>218</v>
      </c>
      <c r="H8" s="227"/>
    </row>
    <row r="9" spans="2:10" x14ac:dyDescent="0.2">
      <c r="B9" s="89" t="s">
        <v>245</v>
      </c>
      <c r="C9" s="90">
        <v>0</v>
      </c>
      <c r="D9" s="90">
        <f>+D10</f>
        <v>71782</v>
      </c>
      <c r="E9" s="90">
        <f>+E10</f>
        <v>71782</v>
      </c>
      <c r="F9" s="90">
        <f>+F10</f>
        <v>0</v>
      </c>
      <c r="G9" s="90">
        <f>+G10</f>
        <v>0</v>
      </c>
      <c r="H9" s="90">
        <f>+H10</f>
        <v>71782</v>
      </c>
      <c r="J9" s="72">
        <f>+H9-F6a_EAEPED_COG!I10</f>
        <v>0</v>
      </c>
    </row>
    <row r="10" spans="2:10" ht="12.75" customHeight="1" x14ac:dyDescent="0.2">
      <c r="B10" s="91" t="s">
        <v>246</v>
      </c>
      <c r="C10" s="92">
        <v>0</v>
      </c>
      <c r="D10" s="92">
        <f>+F6a_EAEPED_COG!E41</f>
        <v>71782</v>
      </c>
      <c r="E10" s="92">
        <f>+D10</f>
        <v>71782</v>
      </c>
      <c r="F10" s="92">
        <f>+F6a_EAEPED_COG!G11</f>
        <v>0</v>
      </c>
      <c r="G10" s="92">
        <f>+F6a_EAEPED_COG!H11</f>
        <v>0</v>
      </c>
      <c r="H10" s="175">
        <f>+E10-G10</f>
        <v>71782</v>
      </c>
    </row>
    <row r="11" spans="2:10" x14ac:dyDescent="0.2">
      <c r="B11" s="91"/>
      <c r="C11" s="9"/>
      <c r="D11" s="9"/>
      <c r="E11" s="9"/>
      <c r="F11" s="9"/>
      <c r="G11" s="9"/>
      <c r="H11" s="93"/>
    </row>
    <row r="12" spans="2:10" x14ac:dyDescent="0.2">
      <c r="B12" s="91"/>
      <c r="C12" s="9"/>
      <c r="D12" s="9"/>
      <c r="E12" s="9"/>
      <c r="F12" s="9"/>
      <c r="G12" s="9"/>
      <c r="H12" s="93"/>
    </row>
    <row r="13" spans="2:10" x14ac:dyDescent="0.2">
      <c r="B13" s="91"/>
      <c r="C13" s="9"/>
      <c r="D13" s="9"/>
      <c r="E13" s="9"/>
      <c r="F13" s="9"/>
      <c r="G13" s="9"/>
      <c r="H13" s="93"/>
    </row>
    <row r="14" spans="2:10" x14ac:dyDescent="0.2">
      <c r="B14" s="91"/>
      <c r="C14" s="9"/>
      <c r="D14" s="9"/>
      <c r="E14" s="9"/>
      <c r="F14" s="9"/>
      <c r="G14" s="9"/>
      <c r="H14" s="93"/>
    </row>
    <row r="15" spans="2:10" x14ac:dyDescent="0.2">
      <c r="B15" s="91"/>
      <c r="C15" s="9"/>
      <c r="D15" s="9"/>
      <c r="E15" s="9"/>
      <c r="F15" s="9"/>
      <c r="G15" s="9"/>
      <c r="H15" s="93"/>
    </row>
    <row r="16" spans="2:10" x14ac:dyDescent="0.2">
      <c r="B16" s="91"/>
      <c r="C16" s="9"/>
      <c r="D16" s="9"/>
      <c r="E16" s="9"/>
      <c r="F16" s="9"/>
      <c r="G16" s="9"/>
      <c r="H16" s="93"/>
    </row>
    <row r="17" spans="2:11" x14ac:dyDescent="0.2">
      <c r="B17" s="91"/>
      <c r="C17" s="9"/>
      <c r="D17" s="9"/>
      <c r="E17" s="9"/>
      <c r="F17" s="9"/>
      <c r="G17" s="9"/>
      <c r="H17" s="93"/>
    </row>
    <row r="18" spans="2:11" x14ac:dyDescent="0.2">
      <c r="B18" s="94"/>
      <c r="C18" s="9"/>
      <c r="D18" s="9"/>
      <c r="E18" s="9"/>
      <c r="F18" s="9"/>
      <c r="G18" s="9"/>
      <c r="H18" s="9"/>
    </row>
    <row r="19" spans="2:11" x14ac:dyDescent="0.2">
      <c r="B19" s="95" t="s">
        <v>247</v>
      </c>
      <c r="C19" s="96">
        <f t="shared" ref="C19:H19" si="0">+C20+C21</f>
        <v>315909000</v>
      </c>
      <c r="D19" s="96">
        <f t="shared" si="0"/>
        <v>2613406</v>
      </c>
      <c r="E19" s="96">
        <f t="shared" si="0"/>
        <v>318522406</v>
      </c>
      <c r="F19" s="96">
        <f t="shared" si="0"/>
        <v>117512040</v>
      </c>
      <c r="G19" s="96">
        <f t="shared" si="0"/>
        <v>117512040</v>
      </c>
      <c r="H19" s="96">
        <f t="shared" si="0"/>
        <v>201010366</v>
      </c>
      <c r="J19" s="72">
        <f>+H19-F6a_EAEPED_COG!I85</f>
        <v>0</v>
      </c>
    </row>
    <row r="20" spans="2:11" x14ac:dyDescent="0.2">
      <c r="B20" s="91" t="s">
        <v>248</v>
      </c>
      <c r="C20" s="92">
        <f>+[2]CAdmon!$D$13</f>
        <v>305821742</v>
      </c>
      <c r="D20" s="92">
        <v>0</v>
      </c>
      <c r="E20" s="92">
        <f>+C20+D20</f>
        <v>305821742</v>
      </c>
      <c r="F20" s="92">
        <f>+[2]CAdmon!$G$13</f>
        <v>113292177</v>
      </c>
      <c r="G20" s="92">
        <f>+[2]CAdmon!$H$13</f>
        <v>113292177</v>
      </c>
      <c r="H20" s="93">
        <f>+E20-F20</f>
        <v>192529565</v>
      </c>
    </row>
    <row r="21" spans="2:11" x14ac:dyDescent="0.2">
      <c r="B21" s="91" t="s">
        <v>246</v>
      </c>
      <c r="C21" s="92">
        <f>+[2]CAdmon!$D$14</f>
        <v>10087258</v>
      </c>
      <c r="D21" s="92">
        <f>+[2]CAdmon!$E$14</f>
        <v>2613406</v>
      </c>
      <c r="E21" s="92">
        <f>+C21+D21</f>
        <v>12700664</v>
      </c>
      <c r="F21" s="92">
        <f>+[2]CAdmon!$G$14-F10</f>
        <v>4219863</v>
      </c>
      <c r="G21" s="92">
        <f>+[2]CAdmon!$H$14-G10</f>
        <v>4219863</v>
      </c>
      <c r="H21" s="175">
        <f>+E21-F21</f>
        <v>8480801</v>
      </c>
      <c r="J21" s="1" t="s">
        <v>538</v>
      </c>
    </row>
    <row r="22" spans="2:11" x14ac:dyDescent="0.2">
      <c r="B22" s="91"/>
      <c r="C22" s="92"/>
      <c r="D22" s="92"/>
      <c r="E22" s="92"/>
      <c r="F22" s="92"/>
      <c r="G22" s="92"/>
      <c r="H22" s="93"/>
    </row>
    <row r="23" spans="2:11" x14ac:dyDescent="0.2">
      <c r="B23" s="91"/>
      <c r="C23" s="92"/>
      <c r="D23" s="92"/>
      <c r="E23" s="92"/>
      <c r="F23" s="92"/>
      <c r="G23" s="92"/>
      <c r="H23" s="93"/>
    </row>
    <row r="24" spans="2:11" x14ac:dyDescent="0.2">
      <c r="B24" s="91"/>
      <c r="C24" s="9"/>
      <c r="D24" s="9"/>
      <c r="E24" s="9"/>
      <c r="F24" s="9"/>
      <c r="G24" s="9"/>
      <c r="H24" s="93"/>
    </row>
    <row r="25" spans="2:11" x14ac:dyDescent="0.2">
      <c r="B25" s="91"/>
      <c r="C25" s="9"/>
      <c r="D25" s="9"/>
      <c r="E25" s="9"/>
      <c r="F25" s="9"/>
      <c r="G25" s="9"/>
      <c r="H25" s="93"/>
    </row>
    <row r="26" spans="2:11" x14ac:dyDescent="0.2">
      <c r="B26" s="91"/>
      <c r="C26" s="9"/>
      <c r="D26" s="9"/>
      <c r="E26" s="9"/>
      <c r="F26" s="9"/>
      <c r="G26" s="9"/>
      <c r="H26" s="93"/>
    </row>
    <row r="27" spans="2:11" x14ac:dyDescent="0.2">
      <c r="B27" s="91"/>
      <c r="C27" s="9"/>
      <c r="D27" s="9"/>
      <c r="E27" s="9"/>
      <c r="F27" s="9"/>
      <c r="G27" s="9"/>
      <c r="H27" s="93"/>
    </row>
    <row r="28" spans="2:11" x14ac:dyDescent="0.2">
      <c r="B28" s="94"/>
      <c r="C28" s="9"/>
      <c r="D28" s="9"/>
      <c r="E28" s="9"/>
      <c r="F28" s="9"/>
      <c r="G28" s="9"/>
      <c r="H28" s="93"/>
    </row>
    <row r="29" spans="2:11" x14ac:dyDescent="0.2">
      <c r="B29" s="89" t="s">
        <v>249</v>
      </c>
      <c r="C29" s="7">
        <f t="shared" ref="C29:G29" si="1">+C9+C19</f>
        <v>315909000</v>
      </c>
      <c r="D29" s="7">
        <f t="shared" si="1"/>
        <v>2685188</v>
      </c>
      <c r="E29" s="7">
        <f>+E9+E19</f>
        <v>318594188</v>
      </c>
      <c r="F29" s="7">
        <f t="shared" si="1"/>
        <v>117512040</v>
      </c>
      <c r="G29" s="7">
        <f t="shared" si="1"/>
        <v>117512040</v>
      </c>
      <c r="H29" s="7">
        <f>+H9+H19</f>
        <v>201082148</v>
      </c>
      <c r="J29" s="1">
        <f>+F6a_EAEPED_COG!I160</f>
        <v>201082148</v>
      </c>
      <c r="K29" s="72">
        <f>+H29-J29</f>
        <v>0</v>
      </c>
    </row>
    <row r="30" spans="2:11" ht="13.5" thickBot="1" x14ac:dyDescent="0.25">
      <c r="B30" s="97"/>
      <c r="C30" s="19"/>
      <c r="D30" s="19"/>
      <c r="E30" s="19"/>
      <c r="F30" s="19"/>
      <c r="G30" s="19"/>
      <c r="H30" s="19"/>
    </row>
    <row r="32" spans="2:11" x14ac:dyDescent="0.2">
      <c r="B32" s="182" t="s">
        <v>531</v>
      </c>
      <c r="C32" s="178"/>
      <c r="D32" s="204" t="str">
        <f>+F1_ESF!E87</f>
        <v>C.P ELIZABETH RUIZ TRINIDAD</v>
      </c>
      <c r="E32" s="204"/>
      <c r="F32" s="204"/>
      <c r="G32" s="204"/>
    </row>
    <row r="33" spans="2:7" x14ac:dyDescent="0.2">
      <c r="B33" s="181" t="s">
        <v>532</v>
      </c>
      <c r="C33" s="191"/>
      <c r="D33" s="193" t="str">
        <f>+F1_ESF!E88</f>
        <v>ENLACE DE CIERRE DEL RÉGIMEN ESTATAL DE PROTECCIÓN SOCIAL EN SALUD EN TLAXCALA</v>
      </c>
      <c r="E33" s="193"/>
      <c r="F33" s="193"/>
      <c r="G33" s="193"/>
    </row>
    <row r="34" spans="2:7" x14ac:dyDescent="0.2">
      <c r="B34" s="177"/>
      <c r="C34" s="177"/>
      <c r="D34" s="193"/>
      <c r="E34" s="193"/>
      <c r="F34" s="193"/>
      <c r="G34" s="193"/>
    </row>
  </sheetData>
  <mergeCells count="10">
    <mergeCell ref="B7:B8"/>
    <mergeCell ref="C7:G7"/>
    <mergeCell ref="H7:H8"/>
    <mergeCell ref="D32:G32"/>
    <mergeCell ref="D33:G34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1"/>
  <sheetViews>
    <sheetView zoomScaleNormal="100" workbookViewId="0">
      <pane ySplit="9" topLeftCell="A10" activePane="bottomLeft" state="frozen"/>
      <selection pane="bottomLeft" activeCell="G91" sqref="A2:G91"/>
    </sheetView>
  </sheetViews>
  <sheetFormatPr baseColWidth="10" defaultColWidth="11" defaultRowHeight="12.75" x14ac:dyDescent="0.2"/>
  <cols>
    <col min="1" max="1" width="52.85546875" style="1" customWidth="1"/>
    <col min="2" max="2" width="11.1406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9" ht="13.5" thickBot="1" x14ac:dyDescent="0.25"/>
    <row r="2" spans="1:9" x14ac:dyDescent="0.2">
      <c r="A2" s="194" t="s">
        <v>120</v>
      </c>
      <c r="B2" s="195"/>
      <c r="C2" s="195"/>
      <c r="D2" s="195"/>
      <c r="E2" s="195"/>
      <c r="F2" s="195"/>
      <c r="G2" s="237"/>
    </row>
    <row r="3" spans="1:9" x14ac:dyDescent="0.2">
      <c r="A3" s="218" t="s">
        <v>239</v>
      </c>
      <c r="B3" s="219"/>
      <c r="C3" s="219"/>
      <c r="D3" s="219"/>
      <c r="E3" s="219"/>
      <c r="F3" s="219"/>
      <c r="G3" s="238"/>
    </row>
    <row r="4" spans="1:9" x14ac:dyDescent="0.2">
      <c r="A4" s="218" t="s">
        <v>250</v>
      </c>
      <c r="B4" s="219"/>
      <c r="C4" s="219"/>
      <c r="D4" s="219"/>
      <c r="E4" s="219"/>
      <c r="F4" s="219"/>
      <c r="G4" s="238"/>
    </row>
    <row r="5" spans="1:9" x14ac:dyDescent="0.2">
      <c r="A5" s="218" t="s">
        <v>542</v>
      </c>
      <c r="B5" s="219"/>
      <c r="C5" s="219"/>
      <c r="D5" s="219"/>
      <c r="E5" s="219"/>
      <c r="F5" s="219"/>
      <c r="G5" s="238"/>
    </row>
    <row r="6" spans="1:9" ht="13.5" thickBot="1" x14ac:dyDescent="0.25">
      <c r="A6" s="221" t="s">
        <v>1</v>
      </c>
      <c r="B6" s="222"/>
      <c r="C6" s="222"/>
      <c r="D6" s="222"/>
      <c r="E6" s="222"/>
      <c r="F6" s="222"/>
      <c r="G6" s="239"/>
    </row>
    <row r="7" spans="1:9" ht="15.75" customHeight="1" x14ac:dyDescent="0.2">
      <c r="A7" s="234" t="s">
        <v>2</v>
      </c>
      <c r="B7" s="242" t="s">
        <v>241</v>
      </c>
      <c r="C7" s="243"/>
      <c r="D7" s="243"/>
      <c r="E7" s="243"/>
      <c r="F7" s="244"/>
      <c r="G7" s="226" t="s">
        <v>242</v>
      </c>
    </row>
    <row r="8" spans="1:9" ht="15.75" customHeight="1" thickBot="1" x14ac:dyDescent="0.25">
      <c r="A8" s="235"/>
      <c r="B8" s="200"/>
      <c r="C8" s="201"/>
      <c r="D8" s="201"/>
      <c r="E8" s="201"/>
      <c r="F8" s="202"/>
      <c r="G8" s="249"/>
    </row>
    <row r="9" spans="1:9" ht="26.25" thickBot="1" x14ac:dyDescent="0.25">
      <c r="A9" s="236"/>
      <c r="B9" s="98" t="s">
        <v>201</v>
      </c>
      <c r="C9" s="24" t="s">
        <v>251</v>
      </c>
      <c r="D9" s="24" t="s">
        <v>252</v>
      </c>
      <c r="E9" s="24" t="s">
        <v>199</v>
      </c>
      <c r="F9" s="24" t="s">
        <v>218</v>
      </c>
      <c r="G9" s="227"/>
    </row>
    <row r="10" spans="1:9" x14ac:dyDescent="0.2">
      <c r="A10" s="99"/>
      <c r="B10" s="100"/>
      <c r="C10" s="100"/>
      <c r="D10" s="100"/>
      <c r="E10" s="100"/>
      <c r="F10" s="100"/>
      <c r="G10" s="100"/>
    </row>
    <row r="11" spans="1:9" x14ac:dyDescent="0.2">
      <c r="A11" s="101" t="s">
        <v>253</v>
      </c>
      <c r="B11" s="78">
        <f t="shared" ref="B11:F11" si="0">+B12+B22+B31+B42</f>
        <v>0</v>
      </c>
      <c r="C11" s="78">
        <f t="shared" si="0"/>
        <v>71782</v>
      </c>
      <c r="D11" s="78">
        <f t="shared" si="0"/>
        <v>71782</v>
      </c>
      <c r="E11" s="78">
        <f t="shared" si="0"/>
        <v>0</v>
      </c>
      <c r="F11" s="78">
        <f t="shared" si="0"/>
        <v>0</v>
      </c>
      <c r="G11" s="78">
        <f>+G12+G22+G31+G42</f>
        <v>71782</v>
      </c>
      <c r="I11" s="72">
        <f>+G11-F6a_EAEPED_COG!I10</f>
        <v>0</v>
      </c>
    </row>
    <row r="12" spans="1:9" x14ac:dyDescent="0.2">
      <c r="A12" s="101" t="s">
        <v>254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9" x14ac:dyDescent="0.2">
      <c r="A13" s="102" t="s">
        <v>255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9" x14ac:dyDescent="0.2">
      <c r="A14" s="102" t="s">
        <v>256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9" x14ac:dyDescent="0.2">
      <c r="A15" s="102" t="s">
        <v>257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9" x14ac:dyDescent="0.2">
      <c r="A16" s="102" t="s">
        <v>258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">
      <c r="A17" s="102" t="s">
        <v>259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">
      <c r="A18" s="102" t="s">
        <v>260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">
      <c r="A19" s="102" t="s">
        <v>261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">
      <c r="A20" s="102" t="s">
        <v>262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ht="3.75" customHeight="1" x14ac:dyDescent="0.2">
      <c r="A21" s="103"/>
      <c r="B21" s="76"/>
      <c r="C21" s="76"/>
      <c r="D21" s="76"/>
      <c r="E21" s="76"/>
      <c r="F21" s="76"/>
      <c r="G21" s="76"/>
    </row>
    <row r="22" spans="1:7" x14ac:dyDescent="0.2">
      <c r="A22" s="101" t="s">
        <v>263</v>
      </c>
      <c r="B22" s="78">
        <f t="shared" ref="B22:G22" si="1">SUM(B23:B29)</f>
        <v>0</v>
      </c>
      <c r="C22" s="78">
        <f t="shared" si="1"/>
        <v>71782</v>
      </c>
      <c r="D22" s="78">
        <f t="shared" si="1"/>
        <v>71782</v>
      </c>
      <c r="E22" s="78">
        <f t="shared" si="1"/>
        <v>0</v>
      </c>
      <c r="F22" s="78">
        <f t="shared" si="1"/>
        <v>0</v>
      </c>
      <c r="G22" s="78">
        <f t="shared" si="1"/>
        <v>71782</v>
      </c>
    </row>
    <row r="23" spans="1:7" x14ac:dyDescent="0.2">
      <c r="A23" s="102" t="s">
        <v>264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">
      <c r="A24" s="102" t="s">
        <v>265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">
      <c r="A25" s="102" t="s">
        <v>266</v>
      </c>
      <c r="B25" s="76">
        <f>+F6b_EAEPED_CA!C10</f>
        <v>0</v>
      </c>
      <c r="C25" s="76">
        <f>+F6b_EAEPED_CA!D10</f>
        <v>71782</v>
      </c>
      <c r="D25" s="76">
        <f>+B25+C25</f>
        <v>71782</v>
      </c>
      <c r="E25" s="76">
        <f>+F6b_EAEPED_CA!F10</f>
        <v>0</v>
      </c>
      <c r="F25" s="76">
        <f>+F6b_EAEPED_CA!G10</f>
        <v>0</v>
      </c>
      <c r="G25" s="76">
        <f>+D25-F25</f>
        <v>71782</v>
      </c>
    </row>
    <row r="26" spans="1:7" x14ac:dyDescent="0.2">
      <c r="A26" s="102" t="s">
        <v>267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">
      <c r="A27" s="102" t="s">
        <v>268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">
      <c r="A28" s="102" t="s">
        <v>269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">
      <c r="A29" s="102" t="s">
        <v>270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ht="3.75" customHeight="1" x14ac:dyDescent="0.2">
      <c r="A30" s="103"/>
      <c r="B30" s="76"/>
      <c r="C30" s="76"/>
      <c r="D30" s="76"/>
      <c r="E30" s="76"/>
      <c r="F30" s="76"/>
      <c r="G30" s="76"/>
    </row>
    <row r="31" spans="1:7" x14ac:dyDescent="0.2">
      <c r="A31" s="101" t="s">
        <v>271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</row>
    <row r="32" spans="1:7" x14ac:dyDescent="0.2">
      <c r="A32" s="102" t="s">
        <v>272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9" x14ac:dyDescent="0.2">
      <c r="A33" s="102" t="s">
        <v>273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</row>
    <row r="34" spans="1:9" x14ac:dyDescent="0.2">
      <c r="A34" s="102" t="s">
        <v>274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9" x14ac:dyDescent="0.2">
      <c r="A35" s="102" t="s">
        <v>275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9" x14ac:dyDescent="0.2">
      <c r="A36" s="102" t="s">
        <v>276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</row>
    <row r="37" spans="1:9" x14ac:dyDescent="0.2">
      <c r="A37" s="102" t="s">
        <v>277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9" x14ac:dyDescent="0.2">
      <c r="A38" s="102" t="s">
        <v>278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</row>
    <row r="39" spans="1:9" x14ac:dyDescent="0.2">
      <c r="A39" s="102" t="s">
        <v>279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</row>
    <row r="40" spans="1:9" x14ac:dyDescent="0.2">
      <c r="A40" s="102" t="s">
        <v>280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9" ht="3.75" customHeight="1" x14ac:dyDescent="0.2">
      <c r="A41" s="103"/>
      <c r="B41" s="76"/>
      <c r="C41" s="76"/>
      <c r="D41" s="76"/>
      <c r="E41" s="76"/>
      <c r="F41" s="76"/>
      <c r="G41" s="76"/>
    </row>
    <row r="42" spans="1:9" x14ac:dyDescent="0.2">
      <c r="A42" s="101" t="s">
        <v>281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9" x14ac:dyDescent="0.2">
      <c r="A43" s="102" t="s">
        <v>282</v>
      </c>
      <c r="B43" s="76">
        <v>0</v>
      </c>
      <c r="C43" s="76">
        <v>0</v>
      </c>
      <c r="D43" s="76">
        <v>0</v>
      </c>
      <c r="E43" s="76">
        <v>0</v>
      </c>
      <c r="F43" s="76"/>
      <c r="G43" s="76">
        <v>0</v>
      </c>
    </row>
    <row r="44" spans="1:9" ht="25.5" x14ac:dyDescent="0.2">
      <c r="A44" s="10" t="s">
        <v>283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9" x14ac:dyDescent="0.2">
      <c r="A45" s="102" t="s">
        <v>284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9" x14ac:dyDescent="0.2">
      <c r="A46" s="102" t="s">
        <v>285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9" ht="4.5" customHeight="1" x14ac:dyDescent="0.2">
      <c r="A47" s="103"/>
      <c r="B47" s="76"/>
      <c r="C47" s="76"/>
      <c r="D47" s="76"/>
      <c r="E47" s="76"/>
      <c r="F47" s="76"/>
      <c r="G47" s="76"/>
    </row>
    <row r="48" spans="1:9" x14ac:dyDescent="0.2">
      <c r="A48" s="101" t="s">
        <v>286</v>
      </c>
      <c r="B48" s="78">
        <f t="shared" ref="B48:G48" si="2">+B49+B59+B68+B79</f>
        <v>315909000</v>
      </c>
      <c r="C48" s="78">
        <f t="shared" si="2"/>
        <v>2613406</v>
      </c>
      <c r="D48" s="78">
        <f t="shared" si="2"/>
        <v>318522406</v>
      </c>
      <c r="E48" s="78">
        <f t="shared" si="2"/>
        <v>117512040</v>
      </c>
      <c r="F48" s="78">
        <f t="shared" si="2"/>
        <v>117512040</v>
      </c>
      <c r="G48" s="78">
        <f t="shared" si="2"/>
        <v>201010366</v>
      </c>
      <c r="I48" s="72">
        <f>+G48-F6a_EAEPED_COG!I85</f>
        <v>0</v>
      </c>
    </row>
    <row r="49" spans="1:7" x14ac:dyDescent="0.2">
      <c r="A49" s="101" t="s">
        <v>254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</row>
    <row r="50" spans="1:7" x14ac:dyDescent="0.2">
      <c r="A50" s="102" t="s">
        <v>255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">
      <c r="A51" s="102" t="s">
        <v>256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2">
      <c r="A52" s="102" t="s">
        <v>257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">
      <c r="A53" s="102" t="s">
        <v>258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">
      <c r="A54" s="102" t="s">
        <v>259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2">
      <c r="A55" s="102" t="s">
        <v>260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">
      <c r="A56" s="102" t="s">
        <v>261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2">
      <c r="A57" s="102" t="s">
        <v>262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ht="3.75" customHeight="1" x14ac:dyDescent="0.2">
      <c r="A58" s="103"/>
      <c r="B58" s="76"/>
      <c r="C58" s="76"/>
      <c r="D58" s="76"/>
      <c r="E58" s="76"/>
      <c r="F58" s="76"/>
      <c r="G58" s="76"/>
    </row>
    <row r="59" spans="1:7" x14ac:dyDescent="0.2">
      <c r="A59" s="101" t="s">
        <v>263</v>
      </c>
      <c r="B59" s="78">
        <f t="shared" ref="B59:G59" si="3">SUM(B60:B66)</f>
        <v>315909000</v>
      </c>
      <c r="C59" s="78">
        <f t="shared" si="3"/>
        <v>2613406</v>
      </c>
      <c r="D59" s="78">
        <f t="shared" si="3"/>
        <v>318522406</v>
      </c>
      <c r="E59" s="78">
        <f t="shared" si="3"/>
        <v>117512040</v>
      </c>
      <c r="F59" s="78">
        <f t="shared" si="3"/>
        <v>117512040</v>
      </c>
      <c r="G59" s="78">
        <f t="shared" si="3"/>
        <v>201010366</v>
      </c>
    </row>
    <row r="60" spans="1:7" x14ac:dyDescent="0.2">
      <c r="A60" s="102" t="s">
        <v>264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2">
      <c r="A61" s="102" t="s">
        <v>265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2">
      <c r="A62" s="102" t="s">
        <v>266</v>
      </c>
      <c r="B62" s="76">
        <f>+F6b_EAEPED_CA!C19</f>
        <v>315909000</v>
      </c>
      <c r="C62" s="76">
        <f>+F6b_EAEPED_CA!D19</f>
        <v>2613406</v>
      </c>
      <c r="D62" s="76">
        <f>+B62+C62</f>
        <v>318522406</v>
      </c>
      <c r="E62" s="76">
        <f>+F6b_EAEPED_CA!F19</f>
        <v>117512040</v>
      </c>
      <c r="F62" s="76">
        <f>+F6b_EAEPED_CA!G19</f>
        <v>117512040</v>
      </c>
      <c r="G62" s="76">
        <f>+D62-E62</f>
        <v>201010366</v>
      </c>
    </row>
    <row r="63" spans="1:7" x14ac:dyDescent="0.2">
      <c r="A63" s="102" t="s">
        <v>267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">
      <c r="A64" s="102" t="s">
        <v>268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2">
      <c r="A65" s="102" t="s">
        <v>269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">
      <c r="A66" s="102" t="s">
        <v>270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</row>
    <row r="67" spans="1:7" ht="6.75" customHeight="1" x14ac:dyDescent="0.2">
      <c r="A67" s="103"/>
      <c r="B67" s="76"/>
      <c r="C67" s="76"/>
      <c r="D67" s="76"/>
      <c r="E67" s="76"/>
      <c r="F67" s="76"/>
      <c r="G67" s="76"/>
    </row>
    <row r="68" spans="1:7" x14ac:dyDescent="0.2">
      <c r="A68" s="101" t="s">
        <v>271</v>
      </c>
      <c r="B68" s="78"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">
      <c r="A69" s="102" t="s">
        <v>272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">
      <c r="A70" s="102" t="s">
        <v>273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</row>
    <row r="71" spans="1:7" x14ac:dyDescent="0.2">
      <c r="A71" s="102" t="s">
        <v>274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2">
      <c r="A72" s="102" t="s">
        <v>275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">
      <c r="A73" s="102" t="s">
        <v>276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2">
      <c r="A74" s="102" t="s">
        <v>277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</row>
    <row r="75" spans="1:7" x14ac:dyDescent="0.2">
      <c r="A75" s="102" t="s">
        <v>278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">
      <c r="A76" s="102" t="s">
        <v>279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2">
      <c r="A77" s="104" t="s">
        <v>280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5">
        <v>0</v>
      </c>
    </row>
    <row r="78" spans="1:7" ht="5.25" customHeight="1" x14ac:dyDescent="0.2">
      <c r="A78" s="103"/>
      <c r="B78" s="76"/>
      <c r="C78" s="76"/>
      <c r="D78" s="76"/>
      <c r="E78" s="76"/>
      <c r="F78" s="76"/>
      <c r="G78" s="76"/>
    </row>
    <row r="79" spans="1:7" x14ac:dyDescent="0.2">
      <c r="A79" s="101" t="s">
        <v>281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</row>
    <row r="80" spans="1:7" x14ac:dyDescent="0.2">
      <c r="A80" s="102" t="s">
        <v>282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</row>
    <row r="81" spans="1:7" ht="25.5" x14ac:dyDescent="0.2">
      <c r="A81" s="10" t="s">
        <v>283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">
      <c r="A82" s="102" t="s">
        <v>284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</row>
    <row r="83" spans="1:7" x14ac:dyDescent="0.2">
      <c r="A83" s="102" t="s">
        <v>285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ht="6" customHeight="1" x14ac:dyDescent="0.2">
      <c r="A84" s="103"/>
      <c r="B84" s="76"/>
      <c r="C84" s="76"/>
      <c r="D84" s="76"/>
      <c r="E84" s="76"/>
      <c r="F84" s="76"/>
      <c r="G84" s="76"/>
    </row>
    <row r="85" spans="1:7" x14ac:dyDescent="0.2">
      <c r="A85" s="101" t="s">
        <v>249</v>
      </c>
      <c r="B85" s="78">
        <f t="shared" ref="B85:G85" si="4">+B11+B48</f>
        <v>315909000</v>
      </c>
      <c r="C85" s="78">
        <f t="shared" si="4"/>
        <v>2685188</v>
      </c>
      <c r="D85" s="78">
        <f t="shared" si="4"/>
        <v>318594188</v>
      </c>
      <c r="E85" s="78">
        <f t="shared" si="4"/>
        <v>117512040</v>
      </c>
      <c r="F85" s="78">
        <f t="shared" si="4"/>
        <v>117512040</v>
      </c>
      <c r="G85" s="78">
        <f t="shared" si="4"/>
        <v>201082148</v>
      </c>
    </row>
    <row r="86" spans="1:7" ht="13.5" thickBot="1" x14ac:dyDescent="0.25">
      <c r="A86" s="106"/>
      <c r="B86" s="107"/>
      <c r="C86" s="107"/>
      <c r="D86" s="107"/>
      <c r="E86" s="107"/>
      <c r="F86" s="107"/>
      <c r="G86" s="107"/>
    </row>
    <row r="90" spans="1:7" x14ac:dyDescent="0.2">
      <c r="A90" s="182" t="s">
        <v>531</v>
      </c>
      <c r="B90" s="178"/>
      <c r="C90" s="204" t="str">
        <f>+F1_ESF!E87</f>
        <v>C.P ELIZABETH RUIZ TRINIDAD</v>
      </c>
      <c r="D90" s="204"/>
      <c r="E90" s="204"/>
      <c r="F90" s="204"/>
    </row>
    <row r="91" spans="1:7" ht="25.5" customHeight="1" x14ac:dyDescent="0.2">
      <c r="A91" s="181" t="s">
        <v>532</v>
      </c>
      <c r="B91" s="191"/>
      <c r="C91" s="193" t="str">
        <f>+F1_ESF!E88</f>
        <v>ENLACE DE CIERRE DEL RÉGIMEN ESTATAL DE PROTECCIÓN SOCIAL EN SALUD EN TLAXCALA</v>
      </c>
      <c r="D91" s="193"/>
      <c r="E91" s="193"/>
      <c r="F91" s="193"/>
    </row>
  </sheetData>
  <mergeCells count="10">
    <mergeCell ref="A2:G2"/>
    <mergeCell ref="A3:G3"/>
    <mergeCell ref="A4:G4"/>
    <mergeCell ref="A5:G5"/>
    <mergeCell ref="A6:G6"/>
    <mergeCell ref="A7:A9"/>
    <mergeCell ref="B7:F8"/>
    <mergeCell ref="G7:G9"/>
    <mergeCell ref="C90:F90"/>
    <mergeCell ref="C91:F91"/>
  </mergeCells>
  <pageMargins left="1.01" right="0.51" top="0.21" bottom="0.36" header="0.17" footer="0.31496062992125984"/>
  <pageSetup scale="61" fitToWidth="0" orientation="portrait" horizontalDpi="4294967295" verticalDpi="4294967295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0AA0-8E1A-41D6-982D-C8FA774D909D}">
  <sheetPr>
    <pageSetUpPr fitToPage="1"/>
  </sheetPr>
  <dimension ref="A1:H37"/>
  <sheetViews>
    <sheetView tabSelected="1" topLeftCell="B1" zoomScaleNormal="100" workbookViewId="0">
      <pane ySplit="8" topLeftCell="A9" activePane="bottomLeft" state="frozen"/>
      <selection pane="bottomLeft" activeCell="H37" sqref="B2:H37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94" t="s">
        <v>120</v>
      </c>
      <c r="C2" s="195"/>
      <c r="D2" s="195"/>
      <c r="E2" s="195"/>
      <c r="F2" s="195"/>
      <c r="G2" s="195"/>
      <c r="H2" s="237"/>
    </row>
    <row r="3" spans="2:8" x14ac:dyDescent="0.2">
      <c r="B3" s="218" t="s">
        <v>239</v>
      </c>
      <c r="C3" s="219"/>
      <c r="D3" s="219"/>
      <c r="E3" s="219"/>
      <c r="F3" s="219"/>
      <c r="G3" s="219"/>
      <c r="H3" s="238"/>
    </row>
    <row r="4" spans="2:8" x14ac:dyDescent="0.2">
      <c r="B4" s="218" t="s">
        <v>514</v>
      </c>
      <c r="C4" s="219"/>
      <c r="D4" s="219"/>
      <c r="E4" s="219"/>
      <c r="F4" s="219"/>
      <c r="G4" s="219"/>
      <c r="H4" s="238"/>
    </row>
    <row r="5" spans="2:8" x14ac:dyDescent="0.2">
      <c r="B5" s="218" t="s">
        <v>542</v>
      </c>
      <c r="C5" s="219"/>
      <c r="D5" s="219"/>
      <c r="E5" s="219"/>
      <c r="F5" s="219"/>
      <c r="G5" s="219"/>
      <c r="H5" s="238"/>
    </row>
    <row r="6" spans="2:8" ht="13.5" thickBot="1" x14ac:dyDescent="0.25">
      <c r="B6" s="221" t="s">
        <v>1</v>
      </c>
      <c r="C6" s="222"/>
      <c r="D6" s="222"/>
      <c r="E6" s="222"/>
      <c r="F6" s="222"/>
      <c r="G6" s="222"/>
      <c r="H6" s="239"/>
    </row>
    <row r="7" spans="2:8" ht="13.5" thickBot="1" x14ac:dyDescent="0.25">
      <c r="B7" s="234" t="s">
        <v>2</v>
      </c>
      <c r="C7" s="246" t="s">
        <v>241</v>
      </c>
      <c r="D7" s="247"/>
      <c r="E7" s="247"/>
      <c r="F7" s="247"/>
      <c r="G7" s="248"/>
      <c r="H7" s="226" t="s">
        <v>242</v>
      </c>
    </row>
    <row r="8" spans="2:8" ht="26.25" thickBot="1" x14ac:dyDescent="0.25">
      <c r="B8" s="236"/>
      <c r="C8" s="179" t="s">
        <v>201</v>
      </c>
      <c r="D8" s="179" t="s">
        <v>251</v>
      </c>
      <c r="E8" s="179" t="s">
        <v>252</v>
      </c>
      <c r="F8" s="179" t="s">
        <v>515</v>
      </c>
      <c r="G8" s="179" t="s">
        <v>218</v>
      </c>
      <c r="H8" s="227"/>
    </row>
    <row r="9" spans="2:8" x14ac:dyDescent="0.2">
      <c r="B9" s="184" t="s">
        <v>516</v>
      </c>
      <c r="C9" s="96">
        <f>C10+C11+C12+C15+C16+C19</f>
        <v>0</v>
      </c>
      <c r="D9" s="96">
        <f>D10+D11+D12+D15+D16+D19</f>
        <v>0</v>
      </c>
      <c r="E9" s="96">
        <f>E10+E11+E12+E15+E16+E19</f>
        <v>0</v>
      </c>
      <c r="F9" s="96">
        <f>F10+F11+F12+F15+F16+F19</f>
        <v>0</v>
      </c>
      <c r="G9" s="96">
        <f>G10+G11+G12+G15+G16+G19</f>
        <v>0</v>
      </c>
      <c r="H9" s="185">
        <f>E9-F9</f>
        <v>0</v>
      </c>
    </row>
    <row r="10" spans="2:8" ht="20.25" customHeight="1" x14ac:dyDescent="0.2">
      <c r="B10" s="180" t="s">
        <v>517</v>
      </c>
      <c r="C10" s="96">
        <v>0</v>
      </c>
      <c r="D10" s="7">
        <v>0</v>
      </c>
      <c r="E10" s="9">
        <f>C10+D10</f>
        <v>0</v>
      </c>
      <c r="F10" s="7">
        <v>0</v>
      </c>
      <c r="G10" s="7">
        <v>0</v>
      </c>
      <c r="H10" s="186">
        <f t="shared" ref="H10:H31" si="0">E10-F10</f>
        <v>0</v>
      </c>
    </row>
    <row r="11" spans="2:8" x14ac:dyDescent="0.2">
      <c r="B11" s="180" t="s">
        <v>518</v>
      </c>
      <c r="C11" s="96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80" t="s">
        <v>519</v>
      </c>
      <c r="C12" s="92">
        <f>SUM(C13:C14)</f>
        <v>0</v>
      </c>
      <c r="D12" s="92">
        <f>SUM(D13:D14)</f>
        <v>0</v>
      </c>
      <c r="E12" s="92">
        <f>SUM(E13:E14)</f>
        <v>0</v>
      </c>
      <c r="F12" s="92">
        <f>SUM(F13:F14)</f>
        <v>0</v>
      </c>
      <c r="G12" s="92">
        <f>SUM(G13:G14)</f>
        <v>0</v>
      </c>
      <c r="H12" s="9">
        <f t="shared" si="0"/>
        <v>0</v>
      </c>
    </row>
    <row r="13" spans="2:8" x14ac:dyDescent="0.2">
      <c r="B13" s="187" t="s">
        <v>520</v>
      </c>
      <c r="C13" s="96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87" t="s">
        <v>521</v>
      </c>
      <c r="C14" s="96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80" t="s">
        <v>522</v>
      </c>
      <c r="C15" s="96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80" t="s">
        <v>523</v>
      </c>
      <c r="C16" s="92">
        <f>C17+C18</f>
        <v>0</v>
      </c>
      <c r="D16" s="92">
        <f>D17+D18</f>
        <v>0</v>
      </c>
      <c r="E16" s="92">
        <f>E17+E18</f>
        <v>0</v>
      </c>
      <c r="F16" s="92">
        <f>F17+F18</f>
        <v>0</v>
      </c>
      <c r="G16" s="92">
        <f>G17+G18</f>
        <v>0</v>
      </c>
      <c r="H16" s="9">
        <f t="shared" si="0"/>
        <v>0</v>
      </c>
    </row>
    <row r="17" spans="2:8" x14ac:dyDescent="0.2">
      <c r="B17" s="187" t="s">
        <v>524</v>
      </c>
      <c r="C17" s="96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87" t="s">
        <v>525</v>
      </c>
      <c r="C18" s="96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80" t="s">
        <v>526</v>
      </c>
      <c r="C19" s="96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80"/>
      <c r="C20" s="96"/>
      <c r="D20" s="7"/>
      <c r="E20" s="7"/>
      <c r="F20" s="7"/>
      <c r="G20" s="7"/>
      <c r="H20" s="9"/>
    </row>
    <row r="21" spans="2:8" x14ac:dyDescent="0.2">
      <c r="B21" s="184" t="s">
        <v>527</v>
      </c>
      <c r="C21" s="96">
        <f>C22+C23+C24+C27+C28+C31</f>
        <v>0</v>
      </c>
      <c r="D21" s="96">
        <f>D22+D23+D24+D27+D28+D31</f>
        <v>2613406</v>
      </c>
      <c r="E21" s="96">
        <f>E22+E23+E24+E27+E28+E31</f>
        <v>2613406</v>
      </c>
      <c r="F21" s="96">
        <f>F22+F23+F24+F27+F28+F31</f>
        <v>2613406</v>
      </c>
      <c r="G21" s="96">
        <f>G22+G23+G24+G27+G28+G31</f>
        <v>2613406</v>
      </c>
      <c r="H21" s="7">
        <f t="shared" si="0"/>
        <v>0</v>
      </c>
    </row>
    <row r="22" spans="2:8" ht="18.75" customHeight="1" x14ac:dyDescent="0.2">
      <c r="B22" s="180" t="s">
        <v>517</v>
      </c>
      <c r="C22" s="96">
        <v>0</v>
      </c>
      <c r="D22" s="7">
        <f>+'[3]BG-E-D '!$H$81</f>
        <v>2613406</v>
      </c>
      <c r="E22" s="9">
        <f>C22+D22</f>
        <v>2613406</v>
      </c>
      <c r="F22" s="7">
        <f>+D22</f>
        <v>2613406</v>
      </c>
      <c r="G22" s="7">
        <f>+D22</f>
        <v>2613406</v>
      </c>
      <c r="H22" s="9">
        <f t="shared" si="0"/>
        <v>0</v>
      </c>
    </row>
    <row r="23" spans="2:8" x14ac:dyDescent="0.2">
      <c r="B23" s="180" t="s">
        <v>518</v>
      </c>
      <c r="C23" s="96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80" t="s">
        <v>519</v>
      </c>
      <c r="C24" s="92">
        <f>SUM(C25:C26)</f>
        <v>0</v>
      </c>
      <c r="D24" s="92">
        <f>SUM(D25:D26)</f>
        <v>0</v>
      </c>
      <c r="E24" s="92">
        <f>SUM(E25:E26)</f>
        <v>0</v>
      </c>
      <c r="F24" s="92">
        <f>SUM(F25:F26)</f>
        <v>0</v>
      </c>
      <c r="G24" s="92">
        <f>SUM(G25:G26)</f>
        <v>0</v>
      </c>
      <c r="H24" s="9">
        <f t="shared" si="0"/>
        <v>0</v>
      </c>
    </row>
    <row r="25" spans="2:8" x14ac:dyDescent="0.2">
      <c r="B25" s="187" t="s">
        <v>520</v>
      </c>
      <c r="C25" s="96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87" t="s">
        <v>521</v>
      </c>
      <c r="C26" s="96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80" t="s">
        <v>522</v>
      </c>
      <c r="C27" s="96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80" t="s">
        <v>523</v>
      </c>
      <c r="C28" s="92">
        <f>C29+C30</f>
        <v>0</v>
      </c>
      <c r="D28" s="92">
        <f>D29+D30</f>
        <v>0</v>
      </c>
      <c r="E28" s="92">
        <f>E29+E30</f>
        <v>0</v>
      </c>
      <c r="F28" s="92">
        <f>F29+F30</f>
        <v>0</v>
      </c>
      <c r="G28" s="92">
        <f>G29+G30</f>
        <v>0</v>
      </c>
      <c r="H28" s="9">
        <f t="shared" si="0"/>
        <v>0</v>
      </c>
    </row>
    <row r="29" spans="2:8" x14ac:dyDescent="0.2">
      <c r="B29" s="187" t="s">
        <v>524</v>
      </c>
      <c r="C29" s="96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87" t="s">
        <v>525</v>
      </c>
      <c r="C30" s="96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80" t="s">
        <v>526</v>
      </c>
      <c r="C31" s="96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84" t="s">
        <v>528</v>
      </c>
      <c r="C32" s="96">
        <f t="shared" ref="C32:H32" si="1">C9+C21</f>
        <v>0</v>
      </c>
      <c r="D32" s="96">
        <f t="shared" si="1"/>
        <v>2613406</v>
      </c>
      <c r="E32" s="96">
        <f t="shared" si="1"/>
        <v>2613406</v>
      </c>
      <c r="F32" s="96">
        <f t="shared" si="1"/>
        <v>2613406</v>
      </c>
      <c r="G32" s="96">
        <f t="shared" si="1"/>
        <v>2613406</v>
      </c>
      <c r="H32" s="96">
        <f t="shared" si="1"/>
        <v>0</v>
      </c>
    </row>
    <row r="33" spans="2:8" ht="13.5" thickBot="1" x14ac:dyDescent="0.25">
      <c r="B33" s="188"/>
      <c r="C33" s="189"/>
      <c r="D33" s="190"/>
      <c r="E33" s="190"/>
      <c r="F33" s="190"/>
      <c r="G33" s="190"/>
      <c r="H33" s="190"/>
    </row>
    <row r="35" spans="2:8" ht="3.75" customHeight="1" x14ac:dyDescent="0.2"/>
    <row r="36" spans="2:8" ht="15" customHeight="1" x14ac:dyDescent="0.2">
      <c r="B36" s="183" t="s">
        <v>531</v>
      </c>
      <c r="C36" s="183"/>
      <c r="D36" s="204" t="str">
        <f>+F1_ESF!E87</f>
        <v>C.P ELIZABETH RUIZ TRINIDAD</v>
      </c>
      <c r="E36" s="204"/>
      <c r="F36" s="204"/>
      <c r="G36" s="204"/>
    </row>
    <row r="37" spans="2:8" ht="26.25" customHeight="1" x14ac:dyDescent="0.2">
      <c r="B37" s="183" t="s">
        <v>532</v>
      </c>
      <c r="C37" s="183"/>
      <c r="D37" s="193" t="str">
        <f>+F1_ESF!E88</f>
        <v>ENLACE DE CIERRE DEL RÉGIMEN ESTATAL DE PROTECCIÓN SOCIAL EN SALUD EN TLAXCALA</v>
      </c>
      <c r="E37" s="193"/>
      <c r="F37" s="193"/>
      <c r="G37" s="193"/>
    </row>
  </sheetData>
  <mergeCells count="10">
    <mergeCell ref="D36:G36"/>
    <mergeCell ref="D37:G37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15</vt:i4>
      </vt:variant>
    </vt:vector>
  </HeadingPairs>
  <TitlesOfParts>
    <vt:vector size="26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F6d_EAEPED_CSP</vt:lpstr>
      <vt:lpstr>F7a_PI</vt:lpstr>
      <vt:lpstr>F8_IEA</vt:lpstr>
      <vt:lpstr>'F1_ESF'!Área_de_impresión</vt:lpstr>
      <vt:lpstr>'F2_IADPOP'!Área_de_impresión</vt:lpstr>
      <vt:lpstr>'F3_IAODF'!Área_de_impresión</vt:lpstr>
      <vt:lpstr>'F4_BP'!Área_de_impresión</vt:lpstr>
      <vt:lpstr>'F5_EAID'!Área_de_impresión</vt:lpstr>
      <vt:lpstr>'F6a_EAEPED_COG'!Área_de_impresión</vt:lpstr>
      <vt:lpstr>'F6b_EAEPED_CA'!Área_de_impresión</vt:lpstr>
      <vt:lpstr>'F6d_EAEPED_CF'!Área_de_impresión</vt:lpstr>
      <vt:lpstr>'F6d_EAEPED_CSP'!Área_de_impresión</vt:lpstr>
      <vt:lpstr>'F7a_PI'!Área_de_impresión</vt:lpstr>
      <vt:lpstr>'F1_ESF'!Títulos_a_imprimir</vt:lpstr>
      <vt:lpstr>'F5_EAID'!Títulos_a_imprimir</vt:lpstr>
      <vt:lpstr>'F6a_EAEPED_COG'!Títulos_a_imprimir</vt:lpstr>
      <vt:lpstr>'F6d_EAEPED_CF'!Títulos_a_imprimir</vt:lpstr>
      <vt:lpstr>'F8_IEA'!Títulos_a_imprimir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CSU APIZACO 3</cp:lastModifiedBy>
  <cp:lastPrinted>2020-07-03T08:30:35Z</cp:lastPrinted>
  <dcterms:created xsi:type="dcterms:W3CDTF">2016-10-11T18:36:49Z</dcterms:created>
  <dcterms:modified xsi:type="dcterms:W3CDTF">2020-07-03T08:38:34Z</dcterms:modified>
</cp:coreProperties>
</file>