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AUTÓNOMOS Y PODERES\PODER LEGISLATIVO\"/>
    </mc:Choice>
  </mc:AlternateContent>
  <xr:revisionPtr revIDLastSave="0" documentId="10_ncr:8100000_{34943B3B-5FA4-4A12-9C7F-8A56A34439F9}" xr6:coauthVersionLast="32" xr6:coauthVersionMax="45" xr10:uidLastSave="{00000000-0000-0000-0000-000000000000}"/>
  <bookViews>
    <workbookView xWindow="-120" yWindow="-120" windowWidth="24240" windowHeight="13140" tabRatio="929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81029"/>
</workbook>
</file>

<file path=xl/calcChain.xml><?xml version="1.0" encoding="utf-8"?>
<calcChain xmlns="http://schemas.openxmlformats.org/spreadsheetml/2006/main">
  <c r="E8" i="6" l="1"/>
  <c r="F8" i="6"/>
  <c r="H8" i="6"/>
  <c r="H159" i="6" s="1"/>
  <c r="G159" i="6"/>
  <c r="G8" i="6"/>
  <c r="D8" i="6"/>
  <c r="C8" i="6"/>
  <c r="D17" i="4"/>
  <c r="B59" i="16"/>
  <c r="B16" i="16" l="1"/>
  <c r="C15" i="9" l="1"/>
  <c r="H36" i="5" l="1"/>
  <c r="H16" i="5" l="1"/>
  <c r="C19" i="2"/>
  <c r="E79" i="5" l="1"/>
  <c r="I70" i="5"/>
  <c r="H70" i="5"/>
  <c r="G70" i="5"/>
  <c r="D70" i="5"/>
  <c r="F71" i="5"/>
  <c r="F70" i="5" s="1"/>
  <c r="E70" i="5"/>
  <c r="F18" i="9" l="1"/>
  <c r="F17" i="9"/>
  <c r="F16" i="9"/>
  <c r="G15" i="9"/>
  <c r="G8" i="9" s="1"/>
  <c r="G32" i="9" s="1"/>
  <c r="E15" i="9"/>
  <c r="E8" i="9" s="1"/>
  <c r="E32" i="9" s="1"/>
  <c r="D15" i="9"/>
  <c r="D8" i="9" s="1"/>
  <c r="D32" i="9" s="1"/>
  <c r="C8" i="9"/>
  <c r="C32" i="9" s="1"/>
  <c r="B32" i="9"/>
  <c r="B15" i="9"/>
  <c r="B8" i="9" s="1"/>
  <c r="F15" i="9" l="1"/>
  <c r="F8" i="9" s="1"/>
  <c r="F32" i="9" s="1"/>
  <c r="F79" i="5" l="1"/>
  <c r="E67" i="16" l="1"/>
  <c r="E78" i="16" s="1"/>
  <c r="E80" i="16" s="1"/>
  <c r="F67" i="16"/>
  <c r="F8" i="16"/>
  <c r="G55" i="6" l="1"/>
  <c r="E55" i="6"/>
  <c r="H55" i="6" s="1"/>
  <c r="G54" i="6"/>
  <c r="E54" i="6"/>
  <c r="H54" i="6" s="1"/>
  <c r="G53" i="6"/>
  <c r="E53" i="6"/>
  <c r="H53" i="6" s="1"/>
  <c r="G52" i="6"/>
  <c r="E52" i="6"/>
  <c r="H52" i="6" s="1"/>
  <c r="F36" i="5" l="1"/>
  <c r="G14" i="5"/>
  <c r="H14" i="5" s="1"/>
  <c r="I14" i="5" s="1"/>
  <c r="F14" i="5"/>
  <c r="B24" i="16" l="1"/>
  <c r="I36" i="5" l="1"/>
  <c r="F16" i="5"/>
  <c r="I16" i="5"/>
  <c r="H15" i="5" l="1"/>
  <c r="H43" i="5" s="1"/>
  <c r="G43" i="5"/>
  <c r="E43" i="5"/>
  <c r="E62" i="16" l="1"/>
  <c r="F35" i="2" l="1"/>
  <c r="E35" i="2"/>
  <c r="D35" i="2"/>
  <c r="C35" i="2"/>
  <c r="E56" i="6" l="1"/>
  <c r="C40" i="16" l="1"/>
  <c r="I15" i="5" l="1"/>
  <c r="I43" i="5" s="1"/>
  <c r="E9" i="4"/>
  <c r="C8" i="16"/>
  <c r="F62" i="16"/>
  <c r="C24" i="16"/>
  <c r="H56" i="6" l="1"/>
  <c r="F43" i="5" l="1"/>
  <c r="H57" i="6" l="1"/>
  <c r="G57" i="6"/>
  <c r="F57" i="6"/>
  <c r="E57" i="6"/>
  <c r="D57" i="6"/>
  <c r="H61" i="6"/>
  <c r="G61" i="6"/>
  <c r="F61" i="6"/>
  <c r="E61" i="6"/>
  <c r="D61" i="6"/>
  <c r="H74" i="6"/>
  <c r="G74" i="6"/>
  <c r="F74" i="6"/>
  <c r="E74" i="6"/>
  <c r="D74" i="6"/>
  <c r="H70" i="6"/>
  <c r="G70" i="6"/>
  <c r="F70" i="6"/>
  <c r="E70" i="6"/>
  <c r="D70" i="6"/>
  <c r="E53" i="4" l="1"/>
  <c r="D70" i="4" l="1"/>
  <c r="D55" i="4"/>
  <c r="E41" i="16" l="1"/>
  <c r="C83" i="6" l="1"/>
  <c r="E8" i="4" l="1"/>
  <c r="F74" i="16" l="1"/>
  <c r="F78" i="16" s="1"/>
  <c r="E74" i="16"/>
  <c r="F56" i="16"/>
  <c r="E56" i="16"/>
  <c r="C59" i="16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E18" i="16"/>
  <c r="E46" i="16" l="1"/>
  <c r="G17" i="2" s="1"/>
  <c r="B46" i="16"/>
  <c r="B61" i="16" s="1"/>
  <c r="F46" i="16"/>
  <c r="F58" i="16" s="1"/>
  <c r="F80" i="16" s="1"/>
  <c r="E58" i="16" l="1"/>
  <c r="C10" i="8"/>
  <c r="C9" i="8" s="1"/>
  <c r="C83" i="8" l="1"/>
  <c r="C19" i="7"/>
  <c r="D19" i="7"/>
  <c r="E19" i="7"/>
  <c r="F19" i="7"/>
  <c r="G19" i="7"/>
  <c r="B19" i="7"/>
  <c r="B8" i="7"/>
  <c r="B30" i="7" l="1"/>
  <c r="C74" i="6" l="1"/>
  <c r="C70" i="6"/>
  <c r="C61" i="6"/>
  <c r="C57" i="6"/>
  <c r="D83" i="6"/>
  <c r="E83" i="6"/>
  <c r="F83" i="6"/>
  <c r="G83" i="6"/>
  <c r="H83" i="6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E21" i="4" s="1"/>
  <c r="C13" i="4"/>
  <c r="C8" i="4"/>
  <c r="C13" i="2"/>
  <c r="C9" i="2"/>
  <c r="D21" i="4" l="1"/>
  <c r="D11" i="7"/>
  <c r="D159" i="6"/>
  <c r="E57" i="4"/>
  <c r="D57" i="4"/>
  <c r="D58" i="4" s="1"/>
  <c r="G26" i="2"/>
  <c r="E22" i="4"/>
  <c r="E23" i="4" s="1"/>
  <c r="E31" i="4" s="1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F11" i="7"/>
  <c r="D22" i="4"/>
  <c r="D23" i="4" s="1"/>
  <c r="D31" i="4" s="1"/>
  <c r="C8" i="2"/>
  <c r="G9" i="2"/>
  <c r="E58" i="4"/>
  <c r="F159" i="6" l="1"/>
  <c r="E11" i="7" s="1"/>
  <c r="C159" i="6"/>
  <c r="E159" i="6"/>
  <c r="D11" i="8"/>
  <c r="C8" i="7"/>
  <c r="C30" i="7" s="1"/>
  <c r="D8" i="7"/>
  <c r="D30" i="7" s="1"/>
  <c r="G8" i="2"/>
  <c r="G19" i="2" s="1"/>
  <c r="G11" i="7" l="1"/>
  <c r="G8" i="7" s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  <c r="C46" i="16" l="1"/>
  <c r="C61" i="16" s="1"/>
</calcChain>
</file>

<file path=xl/sharedStrings.xml><?xml version="1.0" encoding="utf-8"?>
<sst xmlns="http://schemas.openxmlformats.org/spreadsheetml/2006/main" count="697" uniqueCount="466">
  <si>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</si>
  <si>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</si>
  <si>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</si>
  <si>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</si>
  <si>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</si>
  <si>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</si>
  <si>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</si>
  <si>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</si>
  <si>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</si>
  <si>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</si>
  <si>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</si>
  <si>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</si>
  <si>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</si>
  <si>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</si>
  <si>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</si>
  <si>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</si>
  <si>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</si>
  <si>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</si>
  <si>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</si>
  <si>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</si>
  <si>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</si>
  <si>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</si>
  <si>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</si>
  <si>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</si>
  <si>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</si>
  <si>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</si>
  <si>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</si>
  <si>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</si>
  <si>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</si>
  <si>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</si>
  <si>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</si>
  <si>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</si>
  <si>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</si>
  <si>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</si>
  <si>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</si>
  <si>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</si>
  <si>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</si>
  <si>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</si>
  <si>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</si>
  <si>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</si>
  <si>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</si>
  <si>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</si>
  <si>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</si>
  <si>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</si>
  <si>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</si>
  <si>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</si>
  <si>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</si>
  <si>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</si>
  <si>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</si>
  <si>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</si>
  <si>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</si>
  <si>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</si>
  <si>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</si>
  <si>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</si>
  <si>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</si>
  <si>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</si>
  <si>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</si>
  <si>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</si>
  <si>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</si>
  <si>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</si>
  <si>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</si>
  <si>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</si>
  <si>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</si>
  <si>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</si>
  <si>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</si>
  <si>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</si>
  <si>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</si>
  <si>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</si>
  <si>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</si>
  <si>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</si>
  <si>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</si>
  <si>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</si>
  <si>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</si>
  <si>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</si>
  <si>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</si>
  <si>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</si>
  <si>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</si>
  <si>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</si>
  <si>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</si>
  <si>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</si>
  <si>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</si>
  <si>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</si>
  <si>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</si>
  <si>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</si>
  <si>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</si>
  <si>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</si>
  <si>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</si>
  <si>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</si>
  <si>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</si>
  <si>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</si>
  <si>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</si>
  <si>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</si>
  <si>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</si>
  <si>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</si>
  <si>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</si>
  <si>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</si>
  <si>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</si>
  <si>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</si>
  <si>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</si>
  <si>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</si>
  <si>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</si>
  <si>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</si>
  <si>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</si>
  <si>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</si>
  <si>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</si>
  <si>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</si>
  <si>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</si>
  <si>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</si>
  <si>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</si>
  <si>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</si>
  <si>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</si>
  <si>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</si>
  <si>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</si>
  <si>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</si>
  <si>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</si>
  <si>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</si>
  <si>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</si>
  <si>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</si>
  <si>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</si>
  <si>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</si>
  <si>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</si>
  <si>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</si>
  <si>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</si>
  <si>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</si>
  <si>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</si>
  <si>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</si>
  <si>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</si>
  <si>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</si>
  <si>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</si>
  <si>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</si>
  <si>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</si>
  <si>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</si>
  <si>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</si>
  <si>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</si>
  <si>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</si>
  <si>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</si>
  <si>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</si>
  <si>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</si>
  <si>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</si>
  <si>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</si>
  <si>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</si>
  <si>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</si>
  <si>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</si>
  <si>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</si>
  <si>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</si>
  <si>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</si>
  <si>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</si>
  <si>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</si>
  <si>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</si>
  <si>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</si>
  <si>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</si>
  <si>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</si>
  <si>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</si>
  <si>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</si>
  <si>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</si>
  <si>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</si>
  <si>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</si>
  <si>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</si>
  <si>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</si>
  <si>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</si>
  <si>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</si>
  <si>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</si>
  <si>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</si>
  <si>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</si>
  <si>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</si>
  <si>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</si>
  <si>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</si>
  <si>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</si>
  <si>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</si>
  <si>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</si>
  <si>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</si>
  <si>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</si>
  <si>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</si>
  <si>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</si>
  <si>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</si>
  <si>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</si>
  <si>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</si>
  <si>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</si>
  <si>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</si>
  <si>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</si>
  <si>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</si>
  <si>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</si>
  <si>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</si>
  <si>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</si>
  <si>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</si>
  <si>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</si>
  <si>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</si>
  <si>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</si>
  <si>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</si>
  <si>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</si>
  <si>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</si>
  <si>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</si>
  <si>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</si>
  <si>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</si>
  <si>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</si>
  <si>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</si>
  <si>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</si>
  <si>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</si>
  <si>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</si>
  <si>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</si>
  <si>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</si>
  <si>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</si>
  <si>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</si>
  <si>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</si>
  <si>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</si>
  <si>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</si>
  <si>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</si>
  <si>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</si>
  <si>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</si>
  <si>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</si>
  <si>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</si>
  <si>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</si>
  <si>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</si>
  <si>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</si>
  <si>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</si>
  <si>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</si>
  <si>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</si>
  <si>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</si>
  <si>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</si>
  <si>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</si>
  <si>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</si>
  <si>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</si>
  <si>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</si>
  <si>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</si>
  <si>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</si>
  <si>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</si>
  <si>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</si>
  <si>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</si>
  <si>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</si>
  <si>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</si>
  <si>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</si>
  <si>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</si>
  <si>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</si>
  <si>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</si>
  <si>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</si>
  <si>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</si>
  <si>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</si>
  <si>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</si>
  <si>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</si>
  <si>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</si>
  <si>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</si>
  <si>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</si>
  <si>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</si>
  <si>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</si>
  <si>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</si>
  <si>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</si>
  <si>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</si>
  <si>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</si>
  <si>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</si>
  <si>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</si>
  <si>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</si>
  <si>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</si>
  <si>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</si>
  <si>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</si>
  <si>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</si>
  <si>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</si>
  <si>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</si>
  <si>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</si>
  <si>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</si>
  <si>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</si>
  <si>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</si>
  <si>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</si>
  <si>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</si>
  <si>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</si>
  <si>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</si>
  <si>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</si>
  <si>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</si>
  <si>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</si>
  <si>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</si>
  <si>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</si>
  <si>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</si>
  <si>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</si>
  <si>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</si>
  <si>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</si>
  <si>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</si>
  <si>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</si>
  <si>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</si>
  <si>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</si>
  <si>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</si>
  <si>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</si>
  <si>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</si>
  <si>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</si>
  <si>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</si>
  <si>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</si>
  <si>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</si>
  <si>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</si>
  <si>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</si>
  <si>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</si>
  <si>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</si>
  <si>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</si>
  <si>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</si>
  <si>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</si>
  <si>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</si>
  <si>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</si>
  <si>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</si>
  <si>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</si>
  <si>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</si>
  <si>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</si>
  <si>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</si>
  <si>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</si>
  <si>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</si>
  <si>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</si>
  <si>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</si>
  <si>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</si>
  <si>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</si>
  <si>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</si>
  <si>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</si>
  <si>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</si>
  <si>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</si>
  <si>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</si>
  <si>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</si>
  <si>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</si>
  <si>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</si>
  <si>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</si>
  <si>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</si>
  <si>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</si>
  <si>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</si>
  <si>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</si>
  <si>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</si>
  <si>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</si>
  <si>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</si>
  <si>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</si>
  <si>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</si>
  <si>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</si>
  <si>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</si>
  <si>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</si>
  <si>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</si>
  <si>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</si>
  <si>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</si>
  <si>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</si>
  <si>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</si>
  <si>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</si>
  <si>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</si>
  <si>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</si>
  <si>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</si>
  <si>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</si>
  <si>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</si>
  <si>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</si>
  <si>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</si>
  <si>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</si>
  <si>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</si>
  <si>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</si>
  <si>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</si>
  <si>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</si>
  <si>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</si>
  <si>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</si>
  <si>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</si>
  <si>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</si>
  <si>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</si>
  <si>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</si>
  <si>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</si>
  <si>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</si>
  <si>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</si>
  <si>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</si>
  <si>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</si>
  <si>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</si>
  <si>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</si>
  <si>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</si>
  <si>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</si>
  <si>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</si>
  <si>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</si>
  <si>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</si>
  <si>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</si>
  <si>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</si>
  <si>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</si>
  <si>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</si>
  <si>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</si>
  <si>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</si>
  <si>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</si>
  <si>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</si>
  <si>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</si>
  <si>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</si>
  <si>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</si>
  <si>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</si>
  <si>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</si>
  <si>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</si>
  <si>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</si>
  <si>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</si>
  <si>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</si>
  <si>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</si>
  <si>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</si>
  <si>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</si>
  <si>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</si>
  <si>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</si>
  <si>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</si>
  <si>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</si>
  <si>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</si>
  <si>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</si>
  <si>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</si>
  <si>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</si>
  <si>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</si>
  <si>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</si>
  <si>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</si>
  <si>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</si>
  <si>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</si>
  <si>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</si>
  <si>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</si>
  <si>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</si>
  <si>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</si>
  <si>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</si>
  <si>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</si>
  <si>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</si>
  <si>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</si>
  <si>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</si>
  <si>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</si>
  <si>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</si>
  <si>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</si>
  <si>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</si>
  <si>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</si>
  <si>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</si>
  <si>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</si>
  <si>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</si>
  <si>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</si>
  <si>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</si>
  <si>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</si>
  <si>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</si>
  <si>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</si>
  <si>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</si>
  <si>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</si>
  <si>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</si>
  <si>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</si>
  <si>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</si>
  <si>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</si>
  <si>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</si>
  <si>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</si>
  <si>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</si>
  <si>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</si>
  <si>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</si>
  <si>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</si>
  <si>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</si>
  <si>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</si>
  <si>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</si>
  <si>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</si>
  <si>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</si>
  <si>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</si>
  <si>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</si>
  <si>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</si>
  <si>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</si>
  <si>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</si>
  <si>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Dip. Javier Rafael Ortega Blancas</t>
  </si>
  <si>
    <t>C.P. Nils Gunnar Jaime Robles Andersson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</si>
  <si>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</si>
  <si>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</si>
  <si>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</si>
  <si>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</si>
  <si>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</si>
  <si>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</si>
  <si>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</si>
  <si>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</si>
  <si>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</si>
  <si>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</si>
  <si>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31 de Diciembre de 2019</t>
  </si>
  <si>
    <t>al 31 de diciembre de 2019-1 (d)</t>
  </si>
  <si>
    <t>31 de Diciembre  de 2019</t>
  </si>
  <si>
    <t>e1) Creacion de Leyes, Modificación, Derogac</t>
  </si>
  <si>
    <t>e2) Creacion de Leyes, Modificación, Derogac</t>
  </si>
  <si>
    <t>e3) Creacion de Leyes, Modificación, Derogac</t>
  </si>
  <si>
    <t>Al 30 de Septiembre de 2020 y al 31 de Diciembre de 2019</t>
  </si>
  <si>
    <t>Al 30 de Septiembre de 2020 y al 31 de Diciembre de 2019 (b)</t>
  </si>
  <si>
    <t>Del 1 de Enero al 30 de Septiembre de 2020 (b)</t>
  </si>
  <si>
    <t>Del 1 de Enero Al 30 de Septiembre de 2020 (b)</t>
  </si>
  <si>
    <t>30 de Septiembre 2020</t>
  </si>
  <si>
    <t>30 de Septiembre de 2020</t>
  </si>
  <si>
    <t>Monto pagado de la inversión al 30 de Septiembre de 2020 (k)</t>
  </si>
  <si>
    <t>Monto pagado de la inversión actualizado al 30 de Septiembre de 2020 (l)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</si>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</sst>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8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2" borderId="22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0" fontId="12" fillId="0" borderId="0" xfId="0" applyFont="1" applyFill="1"/>
    <xf numFmtId="0" fontId="7" fillId="3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3" xfId="0" applyFont="1" applyBorder="1"/>
    <xf numFmtId="0" fontId="1" fillId="0" borderId="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16" fillId="0" borderId="7" xfId="1" applyNumberFormat="1" applyFont="1" applyFill="1" applyBorder="1" applyAlignment="1">
      <alignment horizontal="center" vertical="center"/>
    </xf>
    <xf numFmtId="3" fontId="16" fillId="0" borderId="2" xfId="1" applyNumberFormat="1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3" xfId="0" applyNumberFormat="1" applyFont="1" applyBorder="1"/>
    <xf numFmtId="3" fontId="2" fillId="0" borderId="8" xfId="0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3" fontId="12" fillId="2" borderId="22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1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4"/>
  <sheetViews>
    <sheetView tabSelected="1" zoomScaleNormal="100" workbookViewId="0">
      <selection activeCell="H9" sqref="H9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100" bestFit="1" customWidth="1"/>
  </cols>
  <sheetData>
    <row r="1" spans="1:9">
      <c r="A1" s="218" t="s">
        <v>437</v>
      </c>
      <c r="B1" s="219"/>
      <c r="C1" s="219"/>
      <c r="D1" s="219"/>
      <c r="E1" s="219"/>
      <c r="F1" s="220"/>
      <c r="G1" s="1"/>
      <c r="H1" s="101"/>
      <c r="I1" s="101"/>
    </row>
    <row r="2" spans="1:9">
      <c r="A2" s="221" t="s">
        <v>442</v>
      </c>
      <c r="B2" s="222"/>
      <c r="C2" s="222"/>
      <c r="D2" s="222"/>
      <c r="E2" s="222"/>
      <c r="F2" s="223"/>
      <c r="G2" s="1"/>
      <c r="H2" s="101"/>
      <c r="I2" s="101"/>
    </row>
    <row r="3" spans="1:9">
      <c r="A3" s="221" t="s">
        <v>457</v>
      </c>
      <c r="B3" s="222"/>
      <c r="C3" s="222"/>
      <c r="D3" s="222"/>
      <c r="E3" s="222"/>
      <c r="F3" s="223"/>
      <c r="G3" s="1"/>
      <c r="H3" s="101"/>
      <c r="I3" s="101"/>
    </row>
    <row r="4" spans="1:9" ht="15.75" thickBot="1">
      <c r="A4" s="224" t="s">
        <v>0</v>
      </c>
      <c r="B4" s="225"/>
      <c r="C4" s="225"/>
      <c r="D4" s="225"/>
      <c r="E4" s="225"/>
      <c r="F4" s="226"/>
      <c r="G4" s="1"/>
      <c r="H4" s="101"/>
      <c r="I4" s="101"/>
    </row>
    <row r="5" spans="1:9" ht="34.5" thickBot="1">
      <c r="A5" s="107" t="s">
        <v>1</v>
      </c>
      <c r="B5" s="108" t="s">
        <v>461</v>
      </c>
      <c r="C5" s="108" t="s">
        <v>451</v>
      </c>
      <c r="D5" s="109" t="s">
        <v>1</v>
      </c>
      <c r="E5" s="108" t="s">
        <v>462</v>
      </c>
      <c r="F5" s="108" t="s">
        <v>453</v>
      </c>
    </row>
    <row r="6" spans="1:9">
      <c r="A6" s="2" t="s">
        <v>2</v>
      </c>
      <c r="B6" s="170"/>
      <c r="C6" s="170"/>
      <c r="D6" s="3" t="s">
        <v>3</v>
      </c>
      <c r="E6" s="67"/>
      <c r="F6" s="67"/>
    </row>
    <row r="7" spans="1:9">
      <c r="A7" s="2" t="s">
        <v>4</v>
      </c>
      <c r="B7" s="148"/>
      <c r="C7" s="148"/>
      <c r="D7" s="3" t="s">
        <v>5</v>
      </c>
      <c r="E7" s="68"/>
      <c r="F7" s="64"/>
    </row>
    <row r="8" spans="1:9" ht="22.5">
      <c r="A8" s="5" t="s">
        <v>6</v>
      </c>
      <c r="B8" s="177">
        <v>8930123</v>
      </c>
      <c r="C8" s="177">
        <f>SUM(C9:C15)</f>
        <v>4716529</v>
      </c>
      <c r="D8" s="105" t="s">
        <v>7</v>
      </c>
      <c r="E8" s="177">
        <v>2785287</v>
      </c>
      <c r="F8" s="177">
        <f>+F9+F10+F11+F12+F13+F14++F15+F16+F17</f>
        <v>3702085</v>
      </c>
    </row>
    <row r="9" spans="1:9">
      <c r="A9" s="5" t="s">
        <v>8</v>
      </c>
      <c r="B9" s="148">
        <v>0</v>
      </c>
      <c r="C9" s="148">
        <v>0</v>
      </c>
      <c r="D9" s="105" t="s">
        <v>9</v>
      </c>
      <c r="E9" s="148">
        <v>0</v>
      </c>
      <c r="F9" s="148">
        <v>0</v>
      </c>
    </row>
    <row r="10" spans="1:9">
      <c r="A10" s="5" t="s">
        <v>10</v>
      </c>
      <c r="B10" s="177">
        <v>8930123</v>
      </c>
      <c r="C10" s="177">
        <v>4716516</v>
      </c>
      <c r="D10" s="105" t="s">
        <v>11</v>
      </c>
      <c r="E10" s="148">
        <v>0</v>
      </c>
      <c r="F10" s="148">
        <v>0</v>
      </c>
    </row>
    <row r="11" spans="1:9" ht="22.5">
      <c r="A11" s="5" t="s">
        <v>12</v>
      </c>
      <c r="B11" s="148">
        <v>0</v>
      </c>
      <c r="C11" s="148">
        <v>0</v>
      </c>
      <c r="D11" s="105" t="s">
        <v>13</v>
      </c>
      <c r="E11" s="148">
        <v>0</v>
      </c>
      <c r="F11" s="148">
        <v>0</v>
      </c>
    </row>
    <row r="12" spans="1:9" ht="22.5">
      <c r="A12" s="5" t="s">
        <v>14</v>
      </c>
      <c r="B12" s="148">
        <v>0</v>
      </c>
      <c r="C12" s="148">
        <v>13</v>
      </c>
      <c r="D12" s="105" t="s">
        <v>15</v>
      </c>
      <c r="E12" s="148">
        <v>0</v>
      </c>
      <c r="F12" s="148">
        <v>0</v>
      </c>
    </row>
    <row r="13" spans="1:9" ht="22.5">
      <c r="A13" s="5" t="s">
        <v>16</v>
      </c>
      <c r="B13" s="148">
        <v>0</v>
      </c>
      <c r="C13" s="148">
        <v>0</v>
      </c>
      <c r="D13" s="105" t="s">
        <v>17</v>
      </c>
      <c r="E13" s="148">
        <v>0</v>
      </c>
      <c r="F13" s="148">
        <v>0</v>
      </c>
    </row>
    <row r="14" spans="1:9" ht="22.5">
      <c r="A14" s="5" t="s">
        <v>18</v>
      </c>
      <c r="B14" s="148">
        <v>0</v>
      </c>
      <c r="C14" s="148">
        <v>0</v>
      </c>
      <c r="D14" s="105" t="s">
        <v>19</v>
      </c>
      <c r="E14" s="148">
        <v>0</v>
      </c>
      <c r="F14" s="148">
        <v>0</v>
      </c>
    </row>
    <row r="15" spans="1:9" ht="22.5">
      <c r="A15" s="5" t="s">
        <v>20</v>
      </c>
      <c r="B15" s="148">
        <v>0</v>
      </c>
      <c r="C15" s="148">
        <v>0</v>
      </c>
      <c r="D15" s="105" t="s">
        <v>21</v>
      </c>
      <c r="E15" s="177">
        <v>2785287</v>
      </c>
      <c r="F15" s="177">
        <v>3702085</v>
      </c>
    </row>
    <row r="16" spans="1:9" ht="22.5">
      <c r="A16" s="5" t="s">
        <v>22</v>
      </c>
      <c r="B16" s="177">
        <f>B19+B22</f>
        <v>153392.85999999999</v>
      </c>
      <c r="C16" s="148">
        <v>0</v>
      </c>
      <c r="D16" s="105" t="s">
        <v>23</v>
      </c>
      <c r="E16" s="148">
        <v>0</v>
      </c>
      <c r="F16" s="148">
        <v>0</v>
      </c>
    </row>
    <row r="17" spans="1:6">
      <c r="A17" s="5" t="s">
        <v>24</v>
      </c>
      <c r="B17" s="148">
        <v>0</v>
      </c>
      <c r="C17" s="179">
        <v>0</v>
      </c>
      <c r="D17" s="105" t="s">
        <v>25</v>
      </c>
      <c r="E17" s="148">
        <v>0</v>
      </c>
      <c r="F17" s="148">
        <v>0</v>
      </c>
    </row>
    <row r="18" spans="1:6">
      <c r="A18" s="5" t="s">
        <v>26</v>
      </c>
      <c r="B18" s="148">
        <v>0</v>
      </c>
      <c r="C18" s="179">
        <v>0</v>
      </c>
      <c r="D18" s="105" t="s">
        <v>27</v>
      </c>
      <c r="E18" s="148">
        <f>+E19+E20+E21</f>
        <v>0</v>
      </c>
      <c r="F18" s="148">
        <f>+F19+F20+F21</f>
        <v>0</v>
      </c>
    </row>
    <row r="19" spans="1:6">
      <c r="A19" s="5" t="s">
        <v>28</v>
      </c>
      <c r="B19" s="177">
        <v>110000</v>
      </c>
      <c r="C19" s="179">
        <v>0</v>
      </c>
      <c r="D19" s="105" t="s">
        <v>29</v>
      </c>
      <c r="E19" s="148">
        <v>0</v>
      </c>
      <c r="F19" s="148">
        <v>0</v>
      </c>
    </row>
    <row r="20" spans="1:6" ht="22.5">
      <c r="A20" s="5" t="s">
        <v>30</v>
      </c>
      <c r="B20" s="148">
        <v>0</v>
      </c>
      <c r="C20" s="179">
        <v>0</v>
      </c>
      <c r="D20" s="105" t="s">
        <v>31</v>
      </c>
      <c r="E20" s="148">
        <v>0</v>
      </c>
      <c r="F20" s="148">
        <v>0</v>
      </c>
    </row>
    <row r="21" spans="1:6" ht="22.5">
      <c r="A21" s="5" t="s">
        <v>32</v>
      </c>
      <c r="B21" s="148">
        <v>0</v>
      </c>
      <c r="C21" s="179">
        <v>0</v>
      </c>
      <c r="D21" s="105" t="s">
        <v>33</v>
      </c>
      <c r="E21" s="148">
        <v>0</v>
      </c>
      <c r="F21" s="148">
        <v>0</v>
      </c>
    </row>
    <row r="22" spans="1:6" ht="22.5">
      <c r="A22" s="5" t="s">
        <v>34</v>
      </c>
      <c r="B22" s="178">
        <v>43392.86</v>
      </c>
      <c r="C22" s="179">
        <v>0</v>
      </c>
      <c r="D22" s="105" t="s">
        <v>35</v>
      </c>
      <c r="E22" s="148">
        <f>+E23+E24</f>
        <v>0</v>
      </c>
      <c r="F22" s="148">
        <f>+F23+F24</f>
        <v>0</v>
      </c>
    </row>
    <row r="23" spans="1:6" ht="22.5">
      <c r="A23" s="5" t="s">
        <v>36</v>
      </c>
      <c r="B23" s="148">
        <v>0</v>
      </c>
      <c r="C23" s="179">
        <v>0</v>
      </c>
      <c r="D23" s="105" t="s">
        <v>37</v>
      </c>
      <c r="E23" s="148">
        <v>0</v>
      </c>
      <c r="F23" s="148">
        <v>0</v>
      </c>
    </row>
    <row r="24" spans="1:6" ht="22.5">
      <c r="A24" s="5" t="s">
        <v>38</v>
      </c>
      <c r="B24" s="148">
        <f>SUM(B25:B29)</f>
        <v>22925</v>
      </c>
      <c r="C24" s="148">
        <f>SUM(C25:C29)</f>
        <v>0</v>
      </c>
      <c r="D24" s="105" t="s">
        <v>39</v>
      </c>
      <c r="E24" s="148">
        <v>0</v>
      </c>
      <c r="F24" s="148">
        <v>0</v>
      </c>
    </row>
    <row r="25" spans="1:6" ht="22.5">
      <c r="A25" s="5" t="s">
        <v>40</v>
      </c>
      <c r="B25" s="148">
        <v>22925</v>
      </c>
      <c r="C25" s="148">
        <v>0</v>
      </c>
      <c r="D25" s="105" t="s">
        <v>41</v>
      </c>
      <c r="E25" s="148">
        <v>0</v>
      </c>
      <c r="F25" s="148">
        <v>0</v>
      </c>
    </row>
    <row r="26" spans="1:6" ht="22.5">
      <c r="A26" s="5" t="s">
        <v>42</v>
      </c>
      <c r="B26" s="148">
        <v>0</v>
      </c>
      <c r="C26" s="179">
        <v>0</v>
      </c>
      <c r="D26" s="105" t="s">
        <v>43</v>
      </c>
      <c r="E26" s="148">
        <f>+E27+E28+E29</f>
        <v>0</v>
      </c>
      <c r="F26" s="148">
        <f>+F27+F28+F29</f>
        <v>0</v>
      </c>
    </row>
    <row r="27" spans="1:6" ht="22.5">
      <c r="A27" s="5" t="s">
        <v>44</v>
      </c>
      <c r="B27" s="148">
        <v>0</v>
      </c>
      <c r="C27" s="179">
        <v>0</v>
      </c>
      <c r="D27" s="105" t="s">
        <v>45</v>
      </c>
      <c r="E27" s="148">
        <v>0</v>
      </c>
      <c r="F27" s="148">
        <v>0</v>
      </c>
    </row>
    <row r="28" spans="1:6" ht="22.5">
      <c r="A28" s="5" t="s">
        <v>46</v>
      </c>
      <c r="B28" s="148">
        <v>0</v>
      </c>
      <c r="C28" s="179">
        <v>0</v>
      </c>
      <c r="D28" s="105" t="s">
        <v>47</v>
      </c>
      <c r="E28" s="148">
        <v>0</v>
      </c>
      <c r="F28" s="148">
        <v>0</v>
      </c>
    </row>
    <row r="29" spans="1:6" ht="22.5">
      <c r="A29" s="5" t="s">
        <v>48</v>
      </c>
      <c r="B29" s="148">
        <v>0</v>
      </c>
      <c r="C29" s="179">
        <v>0</v>
      </c>
      <c r="D29" s="105" t="s">
        <v>49</v>
      </c>
      <c r="E29" s="148">
        <v>0</v>
      </c>
      <c r="F29" s="148">
        <v>0</v>
      </c>
    </row>
    <row r="30" spans="1:6" ht="22.5">
      <c r="A30" s="5" t="s">
        <v>50</v>
      </c>
      <c r="B30" s="148">
        <f>SUM(B31:B35)</f>
        <v>0</v>
      </c>
      <c r="C30" s="148">
        <v>0</v>
      </c>
      <c r="D30" s="105" t="s">
        <v>51</v>
      </c>
      <c r="E30" s="148">
        <f>+E31+E32+E33+E34+E35+E36</f>
        <v>0</v>
      </c>
      <c r="F30" s="148">
        <f>+F31+F32+F33+F34+F35+F36</f>
        <v>0</v>
      </c>
    </row>
    <row r="31" spans="1:6">
      <c r="A31" s="5" t="s">
        <v>52</v>
      </c>
      <c r="B31" s="148">
        <v>0</v>
      </c>
      <c r="C31" s="179">
        <v>0</v>
      </c>
      <c r="D31" s="105" t="s">
        <v>53</v>
      </c>
      <c r="E31" s="148">
        <v>0</v>
      </c>
      <c r="F31" s="148">
        <v>0</v>
      </c>
    </row>
    <row r="32" spans="1:6">
      <c r="A32" s="5" t="s">
        <v>54</v>
      </c>
      <c r="B32" s="148">
        <v>0</v>
      </c>
      <c r="C32" s="179">
        <v>0</v>
      </c>
      <c r="D32" s="105" t="s">
        <v>55</v>
      </c>
      <c r="E32" s="148">
        <v>0</v>
      </c>
      <c r="F32" s="148">
        <v>0</v>
      </c>
    </row>
    <row r="33" spans="1:6" ht="22.5">
      <c r="A33" s="5" t="s">
        <v>56</v>
      </c>
      <c r="B33" s="148">
        <v>0</v>
      </c>
      <c r="C33" s="179">
        <v>0</v>
      </c>
      <c r="D33" s="105" t="s">
        <v>57</v>
      </c>
      <c r="E33" s="148">
        <v>0</v>
      </c>
      <c r="F33" s="148">
        <v>0</v>
      </c>
    </row>
    <row r="34" spans="1:6" ht="22.5">
      <c r="A34" s="5" t="s">
        <v>58</v>
      </c>
      <c r="B34" s="148">
        <v>0</v>
      </c>
      <c r="C34" s="179">
        <v>0</v>
      </c>
      <c r="D34" s="105" t="s">
        <v>59</v>
      </c>
      <c r="E34" s="148">
        <v>0</v>
      </c>
      <c r="F34" s="148">
        <v>0</v>
      </c>
    </row>
    <row r="35" spans="1:6" ht="22.5">
      <c r="A35" s="5" t="s">
        <v>60</v>
      </c>
      <c r="B35" s="148">
        <v>0</v>
      </c>
      <c r="C35" s="179">
        <v>0</v>
      </c>
      <c r="D35" s="105" t="s">
        <v>61</v>
      </c>
      <c r="E35" s="148">
        <v>0</v>
      </c>
      <c r="F35" s="148">
        <v>0</v>
      </c>
    </row>
    <row r="36" spans="1:6">
      <c r="A36" s="5" t="s">
        <v>62</v>
      </c>
      <c r="B36" s="148">
        <v>0</v>
      </c>
      <c r="C36" s="148">
        <v>0</v>
      </c>
      <c r="D36" s="105" t="s">
        <v>63</v>
      </c>
      <c r="E36" s="148">
        <v>0</v>
      </c>
      <c r="F36" s="148">
        <v>0</v>
      </c>
    </row>
    <row r="37" spans="1:6" ht="22.5">
      <c r="A37" s="5" t="s">
        <v>64</v>
      </c>
      <c r="B37" s="148">
        <f>SUM(B38:B39)</f>
        <v>0</v>
      </c>
      <c r="C37" s="148">
        <v>0</v>
      </c>
      <c r="D37" s="105" t="s">
        <v>65</v>
      </c>
      <c r="E37" s="148">
        <f>+E38+E39+E40</f>
        <v>0</v>
      </c>
      <c r="F37" s="148">
        <f>+F38+F39+F40</f>
        <v>0</v>
      </c>
    </row>
    <row r="38" spans="1:6" ht="22.5">
      <c r="A38" s="5" t="s">
        <v>66</v>
      </c>
      <c r="B38" s="148">
        <v>0</v>
      </c>
      <c r="C38" s="148">
        <v>0</v>
      </c>
      <c r="D38" s="105" t="s">
        <v>67</v>
      </c>
      <c r="E38" s="148">
        <v>0</v>
      </c>
      <c r="F38" s="148">
        <v>0</v>
      </c>
    </row>
    <row r="39" spans="1:6">
      <c r="A39" s="5" t="s">
        <v>68</v>
      </c>
      <c r="B39" s="148">
        <v>0</v>
      </c>
      <c r="C39" s="148">
        <v>0</v>
      </c>
      <c r="D39" s="105" t="s">
        <v>69</v>
      </c>
      <c r="E39" s="148">
        <v>0</v>
      </c>
      <c r="F39" s="148">
        <v>0</v>
      </c>
    </row>
    <row r="40" spans="1:6">
      <c r="A40" s="5" t="s">
        <v>70</v>
      </c>
      <c r="B40" s="148">
        <f>SUM(B41:B44)</f>
        <v>0</v>
      </c>
      <c r="C40" s="148">
        <f>SUM(C41:C44)</f>
        <v>0</v>
      </c>
      <c r="D40" s="105" t="s">
        <v>71</v>
      </c>
      <c r="E40" s="148">
        <v>0</v>
      </c>
      <c r="F40" s="148">
        <v>0</v>
      </c>
    </row>
    <row r="41" spans="1:6">
      <c r="A41" s="5" t="s">
        <v>72</v>
      </c>
      <c r="B41" s="148">
        <v>0</v>
      </c>
      <c r="C41" s="148">
        <v>0</v>
      </c>
      <c r="D41" s="105" t="s">
        <v>73</v>
      </c>
      <c r="E41" s="148">
        <f>+E42+E43+E44</f>
        <v>0</v>
      </c>
      <c r="F41" s="148">
        <f>+F42+F43+F44</f>
        <v>0</v>
      </c>
    </row>
    <row r="42" spans="1:6" ht="22.5">
      <c r="A42" s="5" t="s">
        <v>74</v>
      </c>
      <c r="B42" s="148">
        <v>0</v>
      </c>
      <c r="C42" s="148">
        <v>0</v>
      </c>
      <c r="D42" s="105" t="s">
        <v>75</v>
      </c>
      <c r="E42" s="148">
        <v>0</v>
      </c>
      <c r="F42" s="148">
        <v>0</v>
      </c>
    </row>
    <row r="43" spans="1:6" ht="22.5">
      <c r="A43" s="5" t="s">
        <v>76</v>
      </c>
      <c r="B43" s="148">
        <v>0</v>
      </c>
      <c r="C43" s="148">
        <v>0</v>
      </c>
      <c r="D43" s="105" t="s">
        <v>77</v>
      </c>
      <c r="E43" s="148">
        <v>0</v>
      </c>
      <c r="F43" s="148">
        <v>0</v>
      </c>
    </row>
    <row r="44" spans="1:6">
      <c r="A44" s="5" t="s">
        <v>78</v>
      </c>
      <c r="B44" s="148">
        <v>0</v>
      </c>
      <c r="C44" s="148">
        <v>0</v>
      </c>
      <c r="D44" s="105" t="s">
        <v>79</v>
      </c>
      <c r="E44" s="148">
        <v>0</v>
      </c>
      <c r="F44" s="148">
        <v>0</v>
      </c>
    </row>
    <row r="45" spans="1:6">
      <c r="A45" s="5"/>
      <c r="B45" s="178"/>
      <c r="C45" s="179"/>
      <c r="D45" s="105"/>
      <c r="E45" s="148"/>
      <c r="F45" s="183"/>
    </row>
    <row r="46" spans="1:6" ht="22.5">
      <c r="A46" s="10" t="s">
        <v>80</v>
      </c>
      <c r="B46" s="180">
        <f>+B8+B16+B24+B30+B36+B37+B40</f>
        <v>9106440.8599999994</v>
      </c>
      <c r="C46" s="180">
        <f>+C8+C16+C24+C30+C36+C37+C40</f>
        <v>4716529</v>
      </c>
      <c r="D46" s="104" t="s">
        <v>81</v>
      </c>
      <c r="E46" s="180">
        <f>+E8+E18+E22+E25+E26+E30+E37+E41</f>
        <v>2785287</v>
      </c>
      <c r="F46" s="180">
        <f>+F8+F18+F22+F25+F26+F30+F37+F41</f>
        <v>3702085</v>
      </c>
    </row>
    <row r="47" spans="1:6" ht="15.75" thickBot="1">
      <c r="A47" s="6"/>
      <c r="B47" s="181"/>
      <c r="C47" s="182"/>
      <c r="D47" s="106"/>
      <c r="E47" s="69"/>
      <c r="F47" s="70"/>
    </row>
    <row r="48" spans="1:6">
      <c r="A48" s="11" t="s">
        <v>82</v>
      </c>
      <c r="B48" s="144"/>
      <c r="C48" s="173"/>
      <c r="D48" s="12" t="s">
        <v>83</v>
      </c>
      <c r="E48" s="71"/>
      <c r="F48" s="72"/>
    </row>
    <row r="49" spans="1:6">
      <c r="A49" s="5" t="s">
        <v>84</v>
      </c>
      <c r="B49" s="148">
        <v>0</v>
      </c>
      <c r="C49" s="179">
        <v>0</v>
      </c>
      <c r="D49" s="105" t="s">
        <v>85</v>
      </c>
      <c r="E49" s="148">
        <v>0</v>
      </c>
      <c r="F49" s="148">
        <v>0</v>
      </c>
    </row>
    <row r="50" spans="1:6" ht="22.5">
      <c r="A50" s="5" t="s">
        <v>86</v>
      </c>
      <c r="B50" s="148">
        <v>0</v>
      </c>
      <c r="C50" s="179">
        <v>0</v>
      </c>
      <c r="D50" s="105" t="s">
        <v>87</v>
      </c>
      <c r="E50" s="148">
        <v>0</v>
      </c>
      <c r="F50" s="148">
        <v>0</v>
      </c>
    </row>
    <row r="51" spans="1:6" ht="22.5">
      <c r="A51" s="5" t="s">
        <v>88</v>
      </c>
      <c r="B51" s="177">
        <v>7605492</v>
      </c>
      <c r="C51" s="177">
        <v>7605492</v>
      </c>
      <c r="D51" s="105" t="s">
        <v>89</v>
      </c>
      <c r="E51" s="148">
        <v>0</v>
      </c>
      <c r="F51" s="148">
        <v>0</v>
      </c>
    </row>
    <row r="52" spans="1:6">
      <c r="A52" s="5" t="s">
        <v>90</v>
      </c>
      <c r="B52" s="177">
        <v>19820952</v>
      </c>
      <c r="C52" s="177">
        <v>17496512</v>
      </c>
      <c r="D52" s="105" t="s">
        <v>91</v>
      </c>
      <c r="E52" s="148">
        <v>0</v>
      </c>
      <c r="F52" s="148">
        <v>0</v>
      </c>
    </row>
    <row r="53" spans="1:6" ht="22.5">
      <c r="A53" s="5" t="s">
        <v>92</v>
      </c>
      <c r="B53" s="177">
        <v>271965</v>
      </c>
      <c r="C53" s="177">
        <v>271965</v>
      </c>
      <c r="D53" s="105" t="s">
        <v>93</v>
      </c>
      <c r="E53" s="148">
        <v>0</v>
      </c>
      <c r="F53" s="148">
        <v>0</v>
      </c>
    </row>
    <row r="54" spans="1:6" ht="22.5">
      <c r="A54" s="5" t="s">
        <v>94</v>
      </c>
      <c r="B54" s="148">
        <v>0</v>
      </c>
      <c r="C54" s="148">
        <v>0</v>
      </c>
      <c r="D54" s="105" t="s">
        <v>95</v>
      </c>
      <c r="E54" s="148">
        <v>0</v>
      </c>
      <c r="F54" s="148">
        <v>0</v>
      </c>
    </row>
    <row r="55" spans="1:6">
      <c r="A55" s="5" t="s">
        <v>96</v>
      </c>
      <c r="B55" s="148">
        <v>0</v>
      </c>
      <c r="C55" s="148">
        <v>0</v>
      </c>
      <c r="D55" s="104"/>
      <c r="E55" s="148"/>
      <c r="F55" s="148"/>
    </row>
    <row r="56" spans="1:6" ht="22.5">
      <c r="A56" s="5" t="s">
        <v>97</v>
      </c>
      <c r="B56" s="148">
        <v>0</v>
      </c>
      <c r="C56" s="148">
        <v>0</v>
      </c>
      <c r="D56" s="104" t="s">
        <v>98</v>
      </c>
      <c r="E56" s="148">
        <f>SUM(E49:E54)</f>
        <v>0</v>
      </c>
      <c r="F56" s="148">
        <f>SUM(F49:F54)</f>
        <v>0</v>
      </c>
    </row>
    <row r="57" spans="1:6">
      <c r="A57" s="5" t="s">
        <v>99</v>
      </c>
      <c r="B57" s="148">
        <v>0</v>
      </c>
      <c r="C57" s="148">
        <v>0</v>
      </c>
      <c r="D57" s="103"/>
      <c r="E57" s="184"/>
      <c r="F57" s="183"/>
    </row>
    <row r="58" spans="1:6">
      <c r="A58" s="5"/>
      <c r="B58" s="178"/>
      <c r="C58" s="179"/>
      <c r="D58" s="104" t="s">
        <v>100</v>
      </c>
      <c r="E58" s="180">
        <f>+E56+E46</f>
        <v>2785287</v>
      </c>
      <c r="F58" s="180">
        <f>+F56+F46</f>
        <v>3702085</v>
      </c>
    </row>
    <row r="59" spans="1:6" ht="22.5">
      <c r="A59" s="10" t="s">
        <v>101</v>
      </c>
      <c r="B59" s="180">
        <f>SUM(B49:B57)</f>
        <v>27698409</v>
      </c>
      <c r="C59" s="157">
        <f>SUM(C49:C57)</f>
        <v>25373969</v>
      </c>
      <c r="D59" s="105"/>
      <c r="E59" s="184"/>
      <c r="F59" s="183"/>
    </row>
    <row r="60" spans="1:6">
      <c r="A60" s="5"/>
      <c r="B60" s="178"/>
      <c r="C60" s="179"/>
      <c r="D60" s="104" t="s">
        <v>102</v>
      </c>
      <c r="E60" s="184"/>
      <c r="F60" s="183"/>
    </row>
    <row r="61" spans="1:6">
      <c r="A61" s="10" t="s">
        <v>103</v>
      </c>
      <c r="B61" s="180">
        <f>+B46+B59</f>
        <v>36804849.859999999</v>
      </c>
      <c r="C61" s="180">
        <f>+C46+C59</f>
        <v>30090498</v>
      </c>
      <c r="D61" s="104"/>
      <c r="E61" s="184"/>
      <c r="F61" s="183"/>
    </row>
    <row r="62" spans="1:6" ht="22.5">
      <c r="A62" s="5"/>
      <c r="B62" s="57"/>
      <c r="C62" s="57"/>
      <c r="D62" s="104" t="s">
        <v>104</v>
      </c>
      <c r="E62" s="180">
        <f>SUM(E63:E65)</f>
        <v>2834861</v>
      </c>
      <c r="F62" s="180">
        <f>SUM(F63:F65)</f>
        <v>2834861</v>
      </c>
    </row>
    <row r="63" spans="1:6">
      <c r="A63" s="5"/>
      <c r="B63" s="57"/>
      <c r="C63" s="57"/>
      <c r="D63" s="105" t="s">
        <v>105</v>
      </c>
      <c r="E63" s="184"/>
      <c r="F63" s="183"/>
    </row>
    <row r="64" spans="1:6">
      <c r="A64" s="5"/>
      <c r="B64" s="57"/>
      <c r="C64" s="57"/>
      <c r="D64" s="105" t="s">
        <v>106</v>
      </c>
      <c r="E64" s="148"/>
      <c r="F64" s="148"/>
    </row>
    <row r="65" spans="1:9">
      <c r="A65" s="5"/>
      <c r="B65" s="171"/>
      <c r="C65" s="171"/>
      <c r="D65" s="105" t="s">
        <v>107</v>
      </c>
      <c r="E65" s="177">
        <v>2834861</v>
      </c>
      <c r="F65" s="177">
        <v>2834861</v>
      </c>
    </row>
    <row r="66" spans="1:9">
      <c r="A66" s="5"/>
      <c r="B66" s="171"/>
      <c r="C66" s="171"/>
      <c r="D66" s="105"/>
      <c r="E66" s="148"/>
      <c r="F66" s="148"/>
    </row>
    <row r="67" spans="1:9" ht="22.5">
      <c r="A67" s="5"/>
      <c r="B67" s="171"/>
      <c r="C67" s="171"/>
      <c r="D67" s="104" t="s">
        <v>108</v>
      </c>
      <c r="E67" s="157">
        <f>SUM(E68:E72)</f>
        <v>31184702</v>
      </c>
      <c r="F67" s="157">
        <f>SUM(F68:F72)</f>
        <v>23553552</v>
      </c>
    </row>
    <row r="68" spans="1:9">
      <c r="A68" s="5"/>
      <c r="B68" s="171"/>
      <c r="C68" s="171"/>
      <c r="D68" s="105" t="s">
        <v>109</v>
      </c>
      <c r="E68" s="177">
        <v>7631150</v>
      </c>
      <c r="F68" s="177">
        <v>17525828</v>
      </c>
    </row>
    <row r="69" spans="1:9">
      <c r="A69" s="5"/>
      <c r="B69" s="171"/>
      <c r="C69" s="171"/>
      <c r="D69" s="105" t="s">
        <v>110</v>
      </c>
      <c r="E69" s="177">
        <v>23553552</v>
      </c>
      <c r="F69" s="177">
        <v>6027724</v>
      </c>
    </row>
    <row r="70" spans="1:9">
      <c r="A70" s="5"/>
      <c r="B70" s="171"/>
      <c r="C70" s="171"/>
      <c r="D70" s="105" t="s">
        <v>111</v>
      </c>
      <c r="E70" s="148">
        <v>0</v>
      </c>
      <c r="F70" s="179">
        <v>0</v>
      </c>
    </row>
    <row r="71" spans="1:9">
      <c r="A71" s="5"/>
      <c r="B71" s="171"/>
      <c r="C71" s="171"/>
      <c r="D71" s="105" t="s">
        <v>112</v>
      </c>
      <c r="E71" s="148">
        <v>0</v>
      </c>
      <c r="F71" s="179">
        <v>0</v>
      </c>
    </row>
    <row r="72" spans="1:9" ht="22.5">
      <c r="A72" s="5"/>
      <c r="B72" s="171"/>
      <c r="C72" s="171"/>
      <c r="D72" s="105" t="s">
        <v>113</v>
      </c>
      <c r="E72" s="148">
        <v>0</v>
      </c>
      <c r="F72" s="179">
        <v>0</v>
      </c>
    </row>
    <row r="73" spans="1:9">
      <c r="A73" s="5"/>
      <c r="B73" s="171"/>
      <c r="C73" s="171"/>
      <c r="D73" s="105"/>
      <c r="E73" s="148"/>
      <c r="F73" s="148"/>
    </row>
    <row r="74" spans="1:9" ht="22.5">
      <c r="A74" s="5"/>
      <c r="B74" s="171"/>
      <c r="C74" s="171"/>
      <c r="D74" s="104" t="s">
        <v>114</v>
      </c>
      <c r="E74" s="148">
        <f>SUM(E75:E76)</f>
        <v>0</v>
      </c>
      <c r="F74" s="148">
        <f>SUM(F75:F76)</f>
        <v>0</v>
      </c>
    </row>
    <row r="75" spans="1:9">
      <c r="A75" s="5"/>
      <c r="B75" s="171"/>
      <c r="C75" s="171"/>
      <c r="D75" s="105" t="s">
        <v>115</v>
      </c>
      <c r="E75" s="148">
        <v>0</v>
      </c>
      <c r="F75" s="148">
        <v>0</v>
      </c>
    </row>
    <row r="76" spans="1:9">
      <c r="A76" s="5"/>
      <c r="B76" s="171"/>
      <c r="C76" s="171"/>
      <c r="D76" s="105" t="s">
        <v>116</v>
      </c>
      <c r="E76" s="148">
        <v>0</v>
      </c>
      <c r="F76" s="179">
        <v>0</v>
      </c>
    </row>
    <row r="77" spans="1:9">
      <c r="A77" s="5"/>
      <c r="B77" s="171"/>
      <c r="C77" s="171"/>
      <c r="D77" s="105"/>
      <c r="E77" s="184"/>
      <c r="F77" s="183"/>
    </row>
    <row r="78" spans="1:9" ht="22.5">
      <c r="A78" s="5"/>
      <c r="B78" s="171"/>
      <c r="C78" s="171"/>
      <c r="D78" s="104" t="s">
        <v>117</v>
      </c>
      <c r="E78" s="180">
        <f>+E62+E67+E74</f>
        <v>34019563</v>
      </c>
      <c r="F78" s="180">
        <f>+F62+F67+F74</f>
        <v>26388413</v>
      </c>
    </row>
    <row r="79" spans="1:9">
      <c r="A79" s="5"/>
      <c r="B79" s="171"/>
      <c r="C79" s="171"/>
      <c r="D79" s="105"/>
      <c r="E79" s="185"/>
      <c r="F79" s="185"/>
    </row>
    <row r="80" spans="1:9" ht="22.5">
      <c r="A80" s="5"/>
      <c r="B80" s="171"/>
      <c r="C80" s="171"/>
      <c r="D80" s="104" t="s">
        <v>118</v>
      </c>
      <c r="E80" s="180">
        <f>+E78+E58</f>
        <v>36804850</v>
      </c>
      <c r="F80" s="180">
        <f>+F78+F58</f>
        <v>30090498</v>
      </c>
      <c r="G80" s="47"/>
      <c r="H80" s="50"/>
      <c r="I80" s="50"/>
    </row>
    <row r="81" spans="1:7">
      <c r="A81" s="5"/>
      <c r="B81" s="171"/>
      <c r="C81" s="171"/>
      <c r="D81" s="105"/>
      <c r="E81" s="183"/>
      <c r="F81" s="183"/>
      <c r="G81" s="47"/>
    </row>
    <row r="82" spans="1:7">
      <c r="A82" s="5"/>
      <c r="B82" s="171"/>
      <c r="C82" s="171"/>
      <c r="D82" s="105"/>
      <c r="E82" s="105"/>
      <c r="F82" s="105"/>
    </row>
    <row r="83" spans="1:7" ht="15.75" thickBot="1">
      <c r="A83" s="6"/>
      <c r="B83" s="172"/>
      <c r="C83" s="172"/>
      <c r="D83" s="110"/>
      <c r="E83" s="110"/>
      <c r="F83" s="110"/>
    </row>
    <row r="84" spans="1:7">
      <c r="A84" s="13"/>
      <c r="B84" s="128"/>
      <c r="C84" s="128"/>
      <c r="D84" s="13"/>
      <c r="E84" s="13"/>
      <c r="F84" s="13"/>
    </row>
    <row r="85" spans="1:7">
      <c r="A85" s="13"/>
      <c r="B85" s="128"/>
      <c r="C85" s="128"/>
      <c r="D85" s="13"/>
      <c r="E85" s="13"/>
      <c r="F85" s="94"/>
      <c r="G85" s="94"/>
    </row>
    <row r="86" spans="1:7">
      <c r="A86" s="13"/>
      <c r="B86" s="128"/>
      <c r="C86" s="128"/>
      <c r="D86" s="13"/>
      <c r="E86" s="13"/>
      <c r="F86" s="13"/>
    </row>
    <row r="87" spans="1:7">
      <c r="A87" s="13"/>
      <c r="B87" s="128"/>
      <c r="C87" s="128"/>
      <c r="D87" s="13"/>
      <c r="E87" s="13"/>
      <c r="F87" s="13"/>
    </row>
    <row r="88" spans="1:7">
      <c r="A88" s="90"/>
      <c r="B88" s="174"/>
      <c r="C88" s="174"/>
      <c r="D88" s="90"/>
      <c r="E88" s="91"/>
      <c r="F88" s="91"/>
    </row>
    <row r="89" spans="1:7">
      <c r="A89" s="217" t="s">
        <v>439</v>
      </c>
      <c r="B89" s="217"/>
      <c r="C89" s="175"/>
      <c r="D89" s="217" t="s">
        <v>440</v>
      </c>
      <c r="E89" s="217"/>
      <c r="F89" s="92"/>
      <c r="G89" s="78"/>
    </row>
    <row r="90" spans="1:7">
      <c r="A90" s="216" t="s">
        <v>438</v>
      </c>
      <c r="B90" s="216"/>
      <c r="C90" s="175"/>
      <c r="D90" s="216" t="s">
        <v>441</v>
      </c>
      <c r="E90" s="216"/>
      <c r="F90" s="92"/>
      <c r="G90" s="78"/>
    </row>
    <row r="91" spans="1:7">
      <c r="A91" s="90"/>
      <c r="B91" s="174"/>
      <c r="C91" s="174"/>
      <c r="D91" s="92"/>
      <c r="E91" s="92"/>
      <c r="F91" s="92"/>
      <c r="G91" s="78"/>
    </row>
    <row r="92" spans="1:7">
      <c r="A92" s="90"/>
      <c r="B92" s="174"/>
      <c r="C92" s="174"/>
      <c r="D92" s="90"/>
      <c r="E92" s="90"/>
      <c r="F92" s="90"/>
    </row>
    <row r="93" spans="1:7">
      <c r="A93" s="90"/>
      <c r="B93" s="174"/>
      <c r="C93" s="174"/>
      <c r="D93" s="90"/>
      <c r="E93" s="90"/>
      <c r="F93" s="90"/>
    </row>
    <row r="94" spans="1:7">
      <c r="A94" s="77"/>
      <c r="B94" s="176"/>
      <c r="C94" s="176"/>
      <c r="D94" s="77"/>
      <c r="E94" s="77"/>
      <c r="F94" s="77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50"/>
  <sheetViews>
    <sheetView workbookViewId="0">
      <selection activeCell="H36" sqref="H36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38" t="s">
        <v>437</v>
      </c>
      <c r="B1" s="239"/>
      <c r="C1" s="239"/>
      <c r="D1" s="239"/>
      <c r="E1" s="239"/>
      <c r="F1" s="239"/>
      <c r="G1" s="239"/>
      <c r="H1" s="239"/>
      <c r="I1" s="240"/>
    </row>
    <row r="2" spans="1:9" ht="15.75" thickBot="1">
      <c r="A2" s="241" t="s">
        <v>443</v>
      </c>
      <c r="B2" s="242"/>
      <c r="C2" s="242"/>
      <c r="D2" s="242"/>
      <c r="E2" s="242"/>
      <c r="F2" s="242"/>
      <c r="G2" s="242"/>
      <c r="H2" s="242"/>
      <c r="I2" s="243"/>
    </row>
    <row r="3" spans="1:9" ht="15.75" thickBot="1">
      <c r="A3" s="241" t="s">
        <v>458</v>
      </c>
      <c r="B3" s="242"/>
      <c r="C3" s="242"/>
      <c r="D3" s="242"/>
      <c r="E3" s="242"/>
      <c r="F3" s="242"/>
      <c r="G3" s="242"/>
      <c r="H3" s="242"/>
      <c r="I3" s="243"/>
    </row>
    <row r="4" spans="1:9" ht="15.75" thickBot="1">
      <c r="A4" s="241" t="s">
        <v>0</v>
      </c>
      <c r="B4" s="242"/>
      <c r="C4" s="242"/>
      <c r="D4" s="242"/>
      <c r="E4" s="242"/>
      <c r="F4" s="242"/>
      <c r="G4" s="242"/>
      <c r="H4" s="242"/>
      <c r="I4" s="243"/>
    </row>
    <row r="5" spans="1:9" ht="39" customHeight="1">
      <c r="A5" s="244" t="s">
        <v>119</v>
      </c>
      <c r="B5" s="245"/>
      <c r="C5" s="58" t="s">
        <v>120</v>
      </c>
      <c r="D5" s="233" t="s">
        <v>121</v>
      </c>
      <c r="E5" s="233" t="s">
        <v>122</v>
      </c>
      <c r="F5" s="233" t="s">
        <v>123</v>
      </c>
      <c r="G5" s="58" t="s">
        <v>124</v>
      </c>
      <c r="H5" s="233" t="s">
        <v>126</v>
      </c>
      <c r="I5" s="233" t="s">
        <v>127</v>
      </c>
    </row>
    <row r="6" spans="1:9" ht="39.75" customHeight="1" thickBot="1">
      <c r="A6" s="246"/>
      <c r="B6" s="247"/>
      <c r="C6" s="59" t="s">
        <v>452</v>
      </c>
      <c r="D6" s="235"/>
      <c r="E6" s="235"/>
      <c r="F6" s="235"/>
      <c r="G6" s="59" t="s">
        <v>125</v>
      </c>
      <c r="H6" s="235"/>
      <c r="I6" s="235"/>
    </row>
    <row r="7" spans="1:9">
      <c r="A7" s="249"/>
      <c r="B7" s="250"/>
      <c r="C7" s="3"/>
      <c r="D7" s="3"/>
      <c r="E7" s="3"/>
      <c r="F7" s="3"/>
      <c r="G7" s="3"/>
      <c r="H7" s="3"/>
      <c r="I7" s="3"/>
    </row>
    <row r="8" spans="1:9">
      <c r="A8" s="229" t="s">
        <v>128</v>
      </c>
      <c r="B8" s="230"/>
      <c r="C8" s="65">
        <f>SUM(C9,C13,)</f>
        <v>0</v>
      </c>
      <c r="D8" s="65">
        <v>0</v>
      </c>
      <c r="E8" s="65">
        <v>0</v>
      </c>
      <c r="F8" s="65">
        <v>0</v>
      </c>
      <c r="G8" s="65">
        <f>D8+C8+E8+F8</f>
        <v>0</v>
      </c>
      <c r="H8" s="65">
        <v>0</v>
      </c>
      <c r="I8" s="65">
        <v>0</v>
      </c>
    </row>
    <row r="9" spans="1:9">
      <c r="A9" s="229" t="s">
        <v>129</v>
      </c>
      <c r="B9" s="230"/>
      <c r="C9" s="62">
        <f>SUM(C10:C12)</f>
        <v>0</v>
      </c>
      <c r="D9" s="62">
        <f t="shared" ref="D9:I9" si="0">SUM(D10:D12)</f>
        <v>0</v>
      </c>
      <c r="E9" s="62">
        <f t="shared" si="0"/>
        <v>0</v>
      </c>
      <c r="F9" s="62">
        <f t="shared" si="0"/>
        <v>0</v>
      </c>
      <c r="G9" s="65">
        <f>D9+C9+E9+F9</f>
        <v>0</v>
      </c>
      <c r="H9" s="62">
        <f t="shared" si="0"/>
        <v>0</v>
      </c>
      <c r="I9" s="62">
        <f t="shared" si="0"/>
        <v>0</v>
      </c>
    </row>
    <row r="10" spans="1:9">
      <c r="A10" s="231" t="s">
        <v>130</v>
      </c>
      <c r="B10" s="232"/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</row>
    <row r="11" spans="1:9">
      <c r="A11" s="231" t="s">
        <v>131</v>
      </c>
      <c r="B11" s="232"/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231" t="s">
        <v>132</v>
      </c>
      <c r="B12" s="232"/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</row>
    <row r="13" spans="1:9">
      <c r="A13" s="229" t="s">
        <v>133</v>
      </c>
      <c r="B13" s="230"/>
      <c r="C13" s="62">
        <f>SUM(C14:C16)</f>
        <v>0</v>
      </c>
      <c r="D13" s="62">
        <f t="shared" ref="D13:I13" si="1">SUM(D14:D16)</f>
        <v>0</v>
      </c>
      <c r="E13" s="62">
        <f t="shared" si="1"/>
        <v>0</v>
      </c>
      <c r="F13" s="62">
        <f t="shared" si="1"/>
        <v>0</v>
      </c>
      <c r="G13" s="65">
        <f>D13+C13+E13+F13</f>
        <v>0</v>
      </c>
      <c r="H13" s="62">
        <f t="shared" si="1"/>
        <v>0</v>
      </c>
      <c r="I13" s="62">
        <f t="shared" si="1"/>
        <v>0</v>
      </c>
    </row>
    <row r="14" spans="1:9">
      <c r="A14" s="231" t="s">
        <v>134</v>
      </c>
      <c r="B14" s="232"/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</row>
    <row r="15" spans="1:9">
      <c r="A15" s="231" t="s">
        <v>135</v>
      </c>
      <c r="B15" s="232"/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</row>
    <row r="16" spans="1:9">
      <c r="A16" s="231" t="s">
        <v>136</v>
      </c>
      <c r="B16" s="232"/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</row>
    <row r="17" spans="1:9">
      <c r="A17" s="229" t="s">
        <v>137</v>
      </c>
      <c r="B17" s="230"/>
      <c r="C17" s="130">
        <v>3702085</v>
      </c>
      <c r="D17" s="63">
        <v>0</v>
      </c>
      <c r="E17" s="63">
        <v>0</v>
      </c>
      <c r="F17" s="63">
        <v>0</v>
      </c>
      <c r="G17" s="130">
        <f>+'FORMATO 1'!E46</f>
        <v>2785287</v>
      </c>
      <c r="H17" s="63">
        <v>0</v>
      </c>
      <c r="I17" s="63">
        <v>0</v>
      </c>
    </row>
    <row r="18" spans="1:9">
      <c r="A18" s="231"/>
      <c r="B18" s="232"/>
      <c r="C18" s="63"/>
      <c r="D18" s="63"/>
      <c r="E18" s="63"/>
      <c r="F18" s="63"/>
      <c r="G18" s="66">
        <f>D18+C18+E18+F18</f>
        <v>0</v>
      </c>
      <c r="H18" s="63"/>
      <c r="I18" s="63"/>
    </row>
    <row r="19" spans="1:9" ht="21.75" customHeight="1">
      <c r="A19" s="229" t="s">
        <v>138</v>
      </c>
      <c r="B19" s="230"/>
      <c r="C19" s="131">
        <f>C8+C17</f>
        <v>3702085</v>
      </c>
      <c r="D19" s="62">
        <f t="shared" ref="D19:I19" si="2">D8+D17</f>
        <v>0</v>
      </c>
      <c r="E19" s="62">
        <f t="shared" si="2"/>
        <v>0</v>
      </c>
      <c r="F19" s="62">
        <f t="shared" si="2"/>
        <v>0</v>
      </c>
      <c r="G19" s="131">
        <f t="shared" si="2"/>
        <v>2785287</v>
      </c>
      <c r="H19" s="62">
        <v>0</v>
      </c>
      <c r="I19" s="62">
        <f t="shared" si="2"/>
        <v>0</v>
      </c>
    </row>
    <row r="20" spans="1:9">
      <c r="A20" s="229"/>
      <c r="B20" s="230"/>
      <c r="C20" s="62"/>
      <c r="D20" s="62"/>
      <c r="E20" s="62"/>
      <c r="F20" s="62"/>
      <c r="G20" s="65"/>
      <c r="H20" s="62"/>
      <c r="I20" s="62"/>
    </row>
    <row r="21" spans="1:9" ht="23.25" customHeight="1">
      <c r="A21" s="229" t="s">
        <v>146</v>
      </c>
      <c r="B21" s="230"/>
      <c r="C21" s="62">
        <f>SUM(C22:C24)</f>
        <v>0</v>
      </c>
      <c r="D21" s="62">
        <f t="shared" ref="D21:I21" si="3">SUM(D22:D24)</f>
        <v>0</v>
      </c>
      <c r="E21" s="62">
        <f t="shared" si="3"/>
        <v>0</v>
      </c>
      <c r="F21" s="62">
        <f t="shared" si="3"/>
        <v>0</v>
      </c>
      <c r="G21" s="65">
        <f>D21+C21+E21+F21</f>
        <v>0</v>
      </c>
      <c r="H21" s="62">
        <f t="shared" si="3"/>
        <v>0</v>
      </c>
      <c r="I21" s="62">
        <f t="shared" si="3"/>
        <v>0</v>
      </c>
    </row>
    <row r="22" spans="1:9">
      <c r="A22" s="231" t="s">
        <v>139</v>
      </c>
      <c r="B22" s="232"/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</row>
    <row r="23" spans="1:9">
      <c r="A23" s="231" t="s">
        <v>140</v>
      </c>
      <c r="B23" s="232"/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</row>
    <row r="24" spans="1:9">
      <c r="A24" s="231" t="s">
        <v>141</v>
      </c>
      <c r="B24" s="232"/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</row>
    <row r="25" spans="1:9">
      <c r="A25" s="227"/>
      <c r="B25" s="228"/>
      <c r="C25" s="65"/>
      <c r="D25" s="65"/>
      <c r="E25" s="65"/>
      <c r="F25" s="65"/>
      <c r="G25" s="65"/>
      <c r="H25" s="65"/>
      <c r="I25" s="65"/>
    </row>
    <row r="26" spans="1:9" ht="21.75" customHeight="1">
      <c r="A26" s="229" t="s">
        <v>142</v>
      </c>
      <c r="B26" s="230"/>
      <c r="C26" s="65">
        <f>SUM(C27:C29)</f>
        <v>0</v>
      </c>
      <c r="D26" s="65">
        <f t="shared" ref="D26:I26" si="4">SUM(D27:D29)</f>
        <v>0</v>
      </c>
      <c r="E26" s="65">
        <f t="shared" si="4"/>
        <v>0</v>
      </c>
      <c r="F26" s="65">
        <f t="shared" si="4"/>
        <v>0</v>
      </c>
      <c r="G26" s="65">
        <f>D26+C26+E26+F26</f>
        <v>0</v>
      </c>
      <c r="H26" s="65">
        <f t="shared" si="4"/>
        <v>0</v>
      </c>
      <c r="I26" s="65">
        <f t="shared" si="4"/>
        <v>0</v>
      </c>
    </row>
    <row r="27" spans="1:9" ht="16.5" customHeight="1">
      <c r="A27" s="231" t="s">
        <v>143</v>
      </c>
      <c r="B27" s="232"/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</row>
    <row r="28" spans="1:9">
      <c r="A28" s="231" t="s">
        <v>144</v>
      </c>
      <c r="B28" s="232"/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</row>
    <row r="29" spans="1:9">
      <c r="A29" s="231" t="s">
        <v>145</v>
      </c>
      <c r="B29" s="232"/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</row>
    <row r="30" spans="1:9" ht="15.75" thickBot="1">
      <c r="A30" s="236"/>
      <c r="B30" s="237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33" t="s">
        <v>147</v>
      </c>
      <c r="B32" s="119" t="s">
        <v>148</v>
      </c>
      <c r="C32" s="119" t="s">
        <v>150</v>
      </c>
      <c r="D32" s="119" t="s">
        <v>153</v>
      </c>
      <c r="E32" s="233" t="s">
        <v>155</v>
      </c>
      <c r="F32" s="119" t="s">
        <v>156</v>
      </c>
    </row>
    <row r="33" spans="1:9">
      <c r="A33" s="234"/>
      <c r="B33" s="124" t="s">
        <v>149</v>
      </c>
      <c r="C33" s="124" t="s">
        <v>151</v>
      </c>
      <c r="D33" s="124" t="s">
        <v>154</v>
      </c>
      <c r="E33" s="234"/>
      <c r="F33" s="124" t="s">
        <v>157</v>
      </c>
    </row>
    <row r="34" spans="1:9" ht="15.75" thickBot="1">
      <c r="A34" s="235"/>
      <c r="B34" s="97"/>
      <c r="C34" s="120" t="s">
        <v>152</v>
      </c>
      <c r="D34" s="97"/>
      <c r="E34" s="235"/>
      <c r="F34" s="97"/>
    </row>
    <row r="35" spans="1:9" ht="45">
      <c r="A35" s="10" t="s">
        <v>158</v>
      </c>
      <c r="B35" s="121">
        <f>SUM(B37:B38)</f>
        <v>0</v>
      </c>
      <c r="C35" s="121">
        <f t="shared" ref="C35:F35" si="5">SUM(C37:C38)</f>
        <v>0</v>
      </c>
      <c r="D35" s="121">
        <f t="shared" si="5"/>
        <v>0</v>
      </c>
      <c r="E35" s="121">
        <f t="shared" si="5"/>
        <v>0</v>
      </c>
      <c r="F35" s="121">
        <f t="shared" si="5"/>
        <v>0</v>
      </c>
    </row>
    <row r="36" spans="1:9">
      <c r="A36" s="4" t="s">
        <v>159</v>
      </c>
      <c r="B36" s="122">
        <v>0</v>
      </c>
      <c r="C36" s="122">
        <v>0</v>
      </c>
      <c r="D36" s="122">
        <v>0</v>
      </c>
      <c r="E36" s="122">
        <v>0</v>
      </c>
      <c r="F36" s="122">
        <v>0</v>
      </c>
    </row>
    <row r="37" spans="1:9">
      <c r="A37" s="4" t="s">
        <v>160</v>
      </c>
      <c r="B37" s="122">
        <v>0</v>
      </c>
      <c r="C37" s="122">
        <v>0</v>
      </c>
      <c r="D37" s="122">
        <v>0</v>
      </c>
      <c r="E37" s="122">
        <v>0</v>
      </c>
      <c r="F37" s="122">
        <v>0</v>
      </c>
    </row>
    <row r="38" spans="1:9" ht="15.75" thickBot="1">
      <c r="A38" s="9" t="s">
        <v>161</v>
      </c>
      <c r="B38" s="123">
        <v>0</v>
      </c>
      <c r="C38" s="123">
        <v>0</v>
      </c>
      <c r="D38" s="123">
        <v>0</v>
      </c>
      <c r="E38" s="123">
        <v>0</v>
      </c>
      <c r="F38" s="123">
        <v>0</v>
      </c>
    </row>
    <row r="43" spans="1:9">
      <c r="A43" s="81"/>
      <c r="B43" s="81"/>
      <c r="C43" s="81"/>
      <c r="D43" s="81"/>
      <c r="E43" s="81"/>
      <c r="F43" s="81"/>
      <c r="G43" s="81"/>
      <c r="H43" s="81"/>
      <c r="I43" s="81"/>
    </row>
    <row r="44" spans="1:9">
      <c r="A44" s="248" t="s">
        <v>439</v>
      </c>
      <c r="B44" s="248"/>
      <c r="C44" s="248"/>
      <c r="D44" s="89"/>
      <c r="E44" s="248" t="s">
        <v>440</v>
      </c>
      <c r="F44" s="248"/>
      <c r="G44" s="248"/>
      <c r="H44" s="89"/>
      <c r="I44" s="89"/>
    </row>
    <row r="45" spans="1:9" ht="15" customHeight="1">
      <c r="A45" s="216" t="s">
        <v>438</v>
      </c>
      <c r="B45" s="216"/>
      <c r="C45" s="216"/>
      <c r="D45" s="89"/>
      <c r="E45" s="216" t="s">
        <v>441</v>
      </c>
      <c r="F45" s="216"/>
      <c r="G45" s="216"/>
      <c r="H45" s="89"/>
      <c r="I45" s="89"/>
    </row>
    <row r="46" spans="1:9" ht="15" customHeight="1">
      <c r="A46" s="89"/>
      <c r="B46" s="89"/>
      <c r="C46" s="89"/>
      <c r="D46" s="89"/>
      <c r="E46" s="89"/>
      <c r="F46" s="89"/>
      <c r="G46" s="89"/>
      <c r="H46" s="89"/>
      <c r="I46" s="89"/>
    </row>
    <row r="48" spans="1:9">
      <c r="C48" s="77"/>
    </row>
    <row r="49" spans="3:3">
      <c r="C49" s="77"/>
    </row>
    <row r="50" spans="3:3">
      <c r="C50" s="77"/>
    </row>
  </sheetData>
  <mergeCells count="40"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topLeftCell="A4" workbookViewId="0">
      <selection activeCell="F7" sqref="F7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38" t="s">
        <v>437</v>
      </c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1" ht="15.75" thickBot="1">
      <c r="A2" s="241" t="s">
        <v>450</v>
      </c>
      <c r="B2" s="242"/>
      <c r="C2" s="242"/>
      <c r="D2" s="242"/>
      <c r="E2" s="242"/>
      <c r="F2" s="242"/>
      <c r="G2" s="242"/>
      <c r="H2" s="242"/>
      <c r="I2" s="242"/>
      <c r="J2" s="242"/>
      <c r="K2" s="243"/>
    </row>
    <row r="3" spans="1:11" ht="15.75" thickBot="1">
      <c r="A3" s="241" t="s">
        <v>458</v>
      </c>
      <c r="B3" s="242"/>
      <c r="C3" s="242"/>
      <c r="D3" s="242"/>
      <c r="E3" s="242"/>
      <c r="F3" s="242"/>
      <c r="G3" s="242"/>
      <c r="H3" s="242"/>
      <c r="I3" s="242"/>
      <c r="J3" s="242"/>
      <c r="K3" s="243"/>
    </row>
    <row r="4" spans="1:11" ht="15.75" thickBot="1">
      <c r="A4" s="241" t="s">
        <v>0</v>
      </c>
      <c r="B4" s="242"/>
      <c r="C4" s="242"/>
      <c r="D4" s="242"/>
      <c r="E4" s="242"/>
      <c r="F4" s="242"/>
      <c r="G4" s="242"/>
      <c r="H4" s="242"/>
      <c r="I4" s="242"/>
      <c r="J4" s="242"/>
      <c r="K4" s="243"/>
    </row>
    <row r="5" spans="1:11" ht="113.25" thickBot="1">
      <c r="A5" s="60" t="s">
        <v>162</v>
      </c>
      <c r="B5" s="59" t="s">
        <v>163</v>
      </c>
      <c r="C5" s="59" t="s">
        <v>164</v>
      </c>
      <c r="D5" s="59" t="s">
        <v>165</v>
      </c>
      <c r="E5" s="59" t="s">
        <v>166</v>
      </c>
      <c r="F5" s="59" t="s">
        <v>167</v>
      </c>
      <c r="G5" s="59" t="s">
        <v>168</v>
      </c>
      <c r="H5" s="59" t="s">
        <v>169</v>
      </c>
      <c r="I5" s="59" t="s">
        <v>463</v>
      </c>
      <c r="J5" s="59" t="s">
        <v>464</v>
      </c>
      <c r="K5" s="59" t="s">
        <v>465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121">
        <v>0</v>
      </c>
      <c r="C7" s="121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</row>
    <row r="8" spans="1:11">
      <c r="A8" s="15" t="s">
        <v>171</v>
      </c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</row>
    <row r="9" spans="1:11">
      <c r="A9" s="15" t="s">
        <v>172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</row>
    <row r="10" spans="1:11">
      <c r="A10" s="15" t="s">
        <v>173</v>
      </c>
      <c r="B10" s="122">
        <v>0</v>
      </c>
      <c r="C10" s="122">
        <v>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</row>
    <row r="11" spans="1:11">
      <c r="A11" s="15" t="s">
        <v>174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</row>
    <row r="12" spans="1:11">
      <c r="A12" s="5"/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45">
      <c r="A13" s="10" t="s">
        <v>175</v>
      </c>
      <c r="B13" s="121">
        <v>0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</row>
    <row r="14" spans="1:11" ht="33.75">
      <c r="A14" s="15" t="s">
        <v>176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</row>
    <row r="15" spans="1:11" ht="33.75">
      <c r="A15" s="15" t="s">
        <v>177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</row>
    <row r="16" spans="1:11" ht="33.75">
      <c r="A16" s="15" t="s">
        <v>178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</row>
    <row r="17" spans="1:12" ht="33.75">
      <c r="A17" s="15" t="s">
        <v>179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</row>
    <row r="18" spans="1:12">
      <c r="A18" s="5"/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2" ht="67.5">
      <c r="A19" s="10" t="s">
        <v>180</v>
      </c>
      <c r="B19" s="121">
        <v>0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>
      <c r="A28" s="88"/>
      <c r="B28" s="88"/>
      <c r="C28" s="88"/>
      <c r="D28" s="88"/>
      <c r="E28" s="88"/>
      <c r="F28" s="88"/>
      <c r="G28" s="88"/>
      <c r="H28" s="81"/>
      <c r="I28" s="81"/>
      <c r="J28" s="81"/>
      <c r="K28" s="81"/>
      <c r="L28" s="81"/>
    </row>
    <row r="29" spans="1:12">
      <c r="A29" s="88"/>
      <c r="B29" s="88"/>
      <c r="C29" s="217" t="s">
        <v>439</v>
      </c>
      <c r="D29" s="217"/>
      <c r="E29" s="217"/>
      <c r="F29" s="88"/>
      <c r="G29" s="88"/>
      <c r="H29" s="217" t="s">
        <v>440</v>
      </c>
      <c r="I29" s="217"/>
      <c r="J29" s="217"/>
      <c r="K29" s="81"/>
      <c r="L29" s="81"/>
    </row>
    <row r="30" spans="1:12" ht="27" customHeight="1">
      <c r="A30" s="81"/>
      <c r="B30" s="81"/>
      <c r="C30" s="216" t="s">
        <v>438</v>
      </c>
      <c r="D30" s="216"/>
      <c r="E30" s="216"/>
      <c r="F30" s="81"/>
      <c r="G30" s="81"/>
      <c r="H30" s="216" t="s">
        <v>441</v>
      </c>
      <c r="I30" s="216"/>
      <c r="J30" s="216"/>
      <c r="K30" s="81"/>
      <c r="L30" s="81"/>
    </row>
    <row r="31" spans="1:1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zoomScale="115" zoomScaleNormal="115" workbookViewId="0">
      <selection activeCell="D60" sqref="D60:D61"/>
    </sheetView>
  </sheetViews>
  <sheetFormatPr baseColWidth="10" defaultRowHeight="15"/>
  <cols>
    <col min="1" max="1" width="40.42578125" customWidth="1"/>
    <col min="2" max="2" width="39" customWidth="1"/>
    <col min="3" max="3" width="12.85546875" style="169" bestFit="1" customWidth="1"/>
    <col min="4" max="4" width="13.140625" style="169" bestFit="1" customWidth="1"/>
    <col min="5" max="5" width="13.28515625" style="169" bestFit="1" customWidth="1"/>
    <col min="8" max="8" width="14.7109375" style="102" bestFit="1" customWidth="1"/>
  </cols>
  <sheetData>
    <row r="1" spans="1:7">
      <c r="A1" s="251" t="s">
        <v>437</v>
      </c>
      <c r="B1" s="252"/>
      <c r="C1" s="252"/>
      <c r="D1" s="252"/>
      <c r="E1" s="252"/>
    </row>
    <row r="2" spans="1:7">
      <c r="A2" s="251" t="s">
        <v>444</v>
      </c>
      <c r="B2" s="252"/>
      <c r="C2" s="252"/>
      <c r="D2" s="252"/>
      <c r="E2" s="252"/>
    </row>
    <row r="3" spans="1:7">
      <c r="A3" s="251" t="s">
        <v>459</v>
      </c>
      <c r="B3" s="252"/>
      <c r="C3" s="252"/>
      <c r="D3" s="252"/>
      <c r="E3" s="252"/>
    </row>
    <row r="4" spans="1:7" ht="15.75" thickBot="1">
      <c r="A4" s="253" t="s">
        <v>0</v>
      </c>
      <c r="B4" s="254"/>
      <c r="C4" s="254"/>
      <c r="D4" s="254"/>
      <c r="E4" s="254"/>
    </row>
    <row r="5" spans="1:7">
      <c r="A5" s="263" t="s">
        <v>1</v>
      </c>
      <c r="B5" s="264"/>
      <c r="C5" s="186" t="s">
        <v>181</v>
      </c>
      <c r="D5" s="267" t="s">
        <v>183</v>
      </c>
      <c r="E5" s="186" t="s">
        <v>184</v>
      </c>
    </row>
    <row r="6" spans="1:7" ht="15.75" thickBot="1">
      <c r="A6" s="265"/>
      <c r="B6" s="266"/>
      <c r="C6" s="187" t="s">
        <v>182</v>
      </c>
      <c r="D6" s="268"/>
      <c r="E6" s="187" t="s">
        <v>185</v>
      </c>
    </row>
    <row r="7" spans="1:7">
      <c r="A7" s="281"/>
      <c r="B7" s="282"/>
      <c r="C7" s="188"/>
      <c r="D7" s="188"/>
      <c r="E7" s="188"/>
    </row>
    <row r="8" spans="1:7">
      <c r="A8" s="255" t="s">
        <v>186</v>
      </c>
      <c r="B8" s="256"/>
      <c r="C8" s="180">
        <f>SUM(C9:C11)</f>
        <v>253188985</v>
      </c>
      <c r="D8" s="180">
        <f>SUM(D9:D11)</f>
        <v>212388172</v>
      </c>
      <c r="E8" s="180">
        <f>SUM(E9:E11)</f>
        <v>212388172</v>
      </c>
    </row>
    <row r="9" spans="1:7">
      <c r="A9" s="261" t="s">
        <v>187</v>
      </c>
      <c r="B9" s="262"/>
      <c r="C9" s="177">
        <v>253188985</v>
      </c>
      <c r="D9" s="177">
        <v>212388172</v>
      </c>
      <c r="E9" s="177">
        <f>+D9</f>
        <v>212388172</v>
      </c>
    </row>
    <row r="10" spans="1:7">
      <c r="A10" s="261" t="s">
        <v>188</v>
      </c>
      <c r="B10" s="262"/>
      <c r="C10" s="148">
        <v>0</v>
      </c>
      <c r="D10" s="148">
        <v>0</v>
      </c>
      <c r="E10" s="148">
        <v>0</v>
      </c>
    </row>
    <row r="11" spans="1:7">
      <c r="A11" s="261" t="s">
        <v>189</v>
      </c>
      <c r="B11" s="262"/>
      <c r="C11" s="148">
        <v>0</v>
      </c>
      <c r="D11" s="148">
        <v>0</v>
      </c>
      <c r="E11" s="148">
        <v>0</v>
      </c>
      <c r="G11" s="48"/>
    </row>
    <row r="12" spans="1:7">
      <c r="A12" s="261"/>
      <c r="B12" s="262"/>
      <c r="C12" s="148"/>
      <c r="D12" s="148"/>
      <c r="E12" s="148"/>
    </row>
    <row r="13" spans="1:7">
      <c r="A13" s="255" t="s">
        <v>221</v>
      </c>
      <c r="B13" s="256"/>
      <c r="C13" s="180">
        <f>SUM(C14:C15)</f>
        <v>253188985</v>
      </c>
      <c r="D13" s="180">
        <f>SUM(D14:D15)</f>
        <v>207081462</v>
      </c>
      <c r="E13" s="180">
        <f>SUM(E14:E15)</f>
        <v>206784908</v>
      </c>
    </row>
    <row r="14" spans="1:7">
      <c r="A14" s="261" t="s">
        <v>190</v>
      </c>
      <c r="B14" s="262"/>
      <c r="C14" s="177">
        <v>253188985</v>
      </c>
      <c r="D14" s="177">
        <v>207081462</v>
      </c>
      <c r="E14" s="177">
        <v>206784908</v>
      </c>
      <c r="G14" s="48"/>
    </row>
    <row r="15" spans="1:7">
      <c r="A15" s="261" t="s">
        <v>191</v>
      </c>
      <c r="B15" s="262"/>
      <c r="C15" s="148">
        <v>0</v>
      </c>
      <c r="D15" s="148">
        <v>0</v>
      </c>
      <c r="E15" s="148">
        <v>0</v>
      </c>
    </row>
    <row r="16" spans="1:7">
      <c r="A16" s="261"/>
      <c r="B16" s="262"/>
      <c r="C16" s="188"/>
      <c r="D16" s="188"/>
      <c r="E16" s="188"/>
    </row>
    <row r="17" spans="1:7">
      <c r="A17" s="255" t="s">
        <v>192</v>
      </c>
      <c r="B17" s="256"/>
      <c r="C17" s="159">
        <f>SUM(C18:C19)</f>
        <v>0</v>
      </c>
      <c r="D17" s="157">
        <f>SUM(D18:D19)</f>
        <v>872905</v>
      </c>
      <c r="E17" s="157">
        <f>SUM(E18:E19)</f>
        <v>872905</v>
      </c>
    </row>
    <row r="18" spans="1:7">
      <c r="A18" s="261" t="s">
        <v>193</v>
      </c>
      <c r="B18" s="262"/>
      <c r="C18" s="189">
        <v>0</v>
      </c>
      <c r="D18" s="177">
        <v>872905</v>
      </c>
      <c r="E18" s="177">
        <v>872905</v>
      </c>
    </row>
    <row r="19" spans="1:7">
      <c r="A19" s="261" t="s">
        <v>194</v>
      </c>
      <c r="B19" s="262"/>
      <c r="C19" s="148">
        <v>0</v>
      </c>
      <c r="D19" s="148">
        <v>0</v>
      </c>
      <c r="E19" s="148">
        <v>0</v>
      </c>
    </row>
    <row r="20" spans="1:7">
      <c r="A20" s="261"/>
      <c r="B20" s="262"/>
      <c r="C20" s="190"/>
      <c r="D20" s="191"/>
      <c r="E20" s="191"/>
    </row>
    <row r="21" spans="1:7">
      <c r="A21" s="255" t="s">
        <v>195</v>
      </c>
      <c r="B21" s="256"/>
      <c r="C21" s="192">
        <f>C8-C13+C17</f>
        <v>0</v>
      </c>
      <c r="D21" s="180">
        <f>D8-D13+D17</f>
        <v>6179615</v>
      </c>
      <c r="E21" s="180">
        <f>E8-E13+E17</f>
        <v>6476169</v>
      </c>
      <c r="F21" s="48"/>
      <c r="G21" s="48"/>
    </row>
    <row r="22" spans="1:7">
      <c r="A22" s="255" t="s">
        <v>196</v>
      </c>
      <c r="B22" s="256"/>
      <c r="C22" s="192">
        <f>C21-C11</f>
        <v>0</v>
      </c>
      <c r="D22" s="180">
        <f>D21-D11</f>
        <v>6179615</v>
      </c>
      <c r="E22" s="180">
        <f>E21-E11</f>
        <v>6476169</v>
      </c>
    </row>
    <row r="23" spans="1:7" ht="15" customHeight="1">
      <c r="A23" s="255" t="s">
        <v>197</v>
      </c>
      <c r="B23" s="256"/>
      <c r="C23" s="259">
        <f>C22-C17</f>
        <v>0</v>
      </c>
      <c r="D23" s="180">
        <f>D22-D17</f>
        <v>5306710</v>
      </c>
      <c r="E23" s="180">
        <f>E22-E17</f>
        <v>5603264</v>
      </c>
      <c r="F23" s="48"/>
    </row>
    <row r="24" spans="1:7" ht="15.75" thickBot="1">
      <c r="A24" s="257"/>
      <c r="B24" s="258"/>
      <c r="C24" s="260"/>
      <c r="D24" s="148"/>
      <c r="E24" s="148"/>
    </row>
    <row r="25" spans="1:7" ht="15.75" thickBot="1">
      <c r="A25" s="285" t="s">
        <v>198</v>
      </c>
      <c r="B25" s="286"/>
      <c r="C25" s="193" t="s">
        <v>199</v>
      </c>
      <c r="D25" s="193" t="s">
        <v>183</v>
      </c>
      <c r="E25" s="193" t="s">
        <v>200</v>
      </c>
    </row>
    <row r="26" spans="1:7">
      <c r="A26" s="281"/>
      <c r="B26" s="282"/>
      <c r="C26" s="188"/>
      <c r="D26" s="188"/>
      <c r="E26" s="188"/>
    </row>
    <row r="27" spans="1:7">
      <c r="A27" s="255" t="s">
        <v>201</v>
      </c>
      <c r="B27" s="256"/>
      <c r="C27" s="179">
        <f>SUM(C28:C29)</f>
        <v>0</v>
      </c>
      <c r="D27" s="179">
        <f>SUM(D28:D29)</f>
        <v>0</v>
      </c>
      <c r="E27" s="179">
        <f>SUM(E28:E29)</f>
        <v>0</v>
      </c>
    </row>
    <row r="28" spans="1:7">
      <c r="A28" s="261" t="s">
        <v>202</v>
      </c>
      <c r="B28" s="262"/>
      <c r="C28" s="148">
        <v>0</v>
      </c>
      <c r="D28" s="148">
        <v>0</v>
      </c>
      <c r="E28" s="148">
        <v>0</v>
      </c>
    </row>
    <row r="29" spans="1:7">
      <c r="A29" s="261" t="s">
        <v>203</v>
      </c>
      <c r="B29" s="262"/>
      <c r="C29" s="148">
        <v>0</v>
      </c>
      <c r="D29" s="148">
        <v>0</v>
      </c>
      <c r="E29" s="148">
        <v>0</v>
      </c>
    </row>
    <row r="30" spans="1:7">
      <c r="A30" s="261"/>
      <c r="B30" s="262"/>
      <c r="C30" s="179"/>
      <c r="D30" s="179"/>
      <c r="E30" s="179"/>
    </row>
    <row r="31" spans="1:7">
      <c r="A31" s="255" t="s">
        <v>204</v>
      </c>
      <c r="B31" s="256"/>
      <c r="C31" s="194">
        <f>C23+C27</f>
        <v>0</v>
      </c>
      <c r="D31" s="180">
        <f>D23+D27</f>
        <v>5306710</v>
      </c>
      <c r="E31" s="180">
        <f>E23+E27</f>
        <v>5603264</v>
      </c>
    </row>
    <row r="32" spans="1:7" ht="15.75" thickBot="1">
      <c r="A32" s="283"/>
      <c r="B32" s="284"/>
      <c r="C32" s="195"/>
      <c r="D32" s="196"/>
      <c r="E32" s="196"/>
    </row>
    <row r="33" spans="1:5">
      <c r="A33" s="263" t="s">
        <v>198</v>
      </c>
      <c r="B33" s="264"/>
      <c r="C33" s="267" t="s">
        <v>205</v>
      </c>
      <c r="D33" s="277" t="s">
        <v>183</v>
      </c>
      <c r="E33" s="197" t="s">
        <v>184</v>
      </c>
    </row>
    <row r="34" spans="1:5" ht="15.75" thickBot="1">
      <c r="A34" s="265"/>
      <c r="B34" s="266"/>
      <c r="C34" s="268"/>
      <c r="D34" s="278"/>
      <c r="E34" s="198" t="s">
        <v>200</v>
      </c>
    </row>
    <row r="35" spans="1:5">
      <c r="A35" s="17"/>
      <c r="B35" s="18"/>
      <c r="C35" s="199"/>
      <c r="D35" s="199"/>
      <c r="E35" s="199"/>
    </row>
    <row r="36" spans="1:5">
      <c r="A36" s="269" t="s">
        <v>206</v>
      </c>
      <c r="B36" s="270"/>
      <c r="C36" s="194">
        <f>SUM(C37:C38)</f>
        <v>0</v>
      </c>
      <c r="D36" s="194">
        <f>SUM(D37:D38)</f>
        <v>0</v>
      </c>
      <c r="E36" s="194">
        <f>SUM(E37:E38)</f>
        <v>0</v>
      </c>
    </row>
    <row r="37" spans="1:5">
      <c r="A37" s="271" t="s">
        <v>207</v>
      </c>
      <c r="B37" s="272"/>
      <c r="C37" s="148">
        <v>0</v>
      </c>
      <c r="D37" s="148">
        <v>0</v>
      </c>
      <c r="E37" s="148">
        <v>0</v>
      </c>
    </row>
    <row r="38" spans="1:5">
      <c r="A38" s="271" t="s">
        <v>208</v>
      </c>
      <c r="B38" s="272"/>
      <c r="C38" s="148">
        <v>0</v>
      </c>
      <c r="D38" s="148">
        <v>0</v>
      </c>
      <c r="E38" s="148">
        <v>0</v>
      </c>
    </row>
    <row r="39" spans="1:5">
      <c r="A39" s="269" t="s">
        <v>209</v>
      </c>
      <c r="B39" s="270"/>
      <c r="C39" s="194">
        <f>SUM(C40:C41)</f>
        <v>0</v>
      </c>
      <c r="D39" s="194">
        <f>SUM(D40:D41)</f>
        <v>0</v>
      </c>
      <c r="E39" s="194">
        <f>SUM(E40:E41)</f>
        <v>0</v>
      </c>
    </row>
    <row r="40" spans="1:5">
      <c r="A40" s="271" t="s">
        <v>210</v>
      </c>
      <c r="B40" s="272"/>
      <c r="C40" s="148">
        <v>0</v>
      </c>
      <c r="D40" s="148">
        <v>0</v>
      </c>
      <c r="E40" s="148">
        <v>0</v>
      </c>
    </row>
    <row r="41" spans="1:5">
      <c r="A41" s="271" t="s">
        <v>211</v>
      </c>
      <c r="B41" s="272"/>
      <c r="C41" s="148">
        <v>0</v>
      </c>
      <c r="D41" s="148">
        <v>0</v>
      </c>
      <c r="E41" s="148">
        <v>0</v>
      </c>
    </row>
    <row r="42" spans="1:5">
      <c r="A42" s="271"/>
      <c r="B42" s="272"/>
      <c r="C42" s="179"/>
      <c r="D42" s="179"/>
      <c r="E42" s="179"/>
    </row>
    <row r="43" spans="1:5">
      <c r="A43" s="269" t="s">
        <v>212</v>
      </c>
      <c r="B43" s="270"/>
      <c r="C43" s="200">
        <f>C36-C39</f>
        <v>0</v>
      </c>
      <c r="D43" s="200">
        <f>D36-D39</f>
        <v>0</v>
      </c>
      <c r="E43" s="200">
        <f>E36-E39</f>
        <v>0</v>
      </c>
    </row>
    <row r="44" spans="1:5" ht="15.75" thickBot="1">
      <c r="A44" s="273"/>
      <c r="B44" s="274"/>
      <c r="C44" s="201"/>
      <c r="D44" s="201"/>
      <c r="E44" s="201"/>
    </row>
    <row r="45" spans="1:5">
      <c r="A45" s="263" t="s">
        <v>198</v>
      </c>
      <c r="B45" s="264"/>
      <c r="C45" s="197" t="s">
        <v>181</v>
      </c>
      <c r="D45" s="277" t="s">
        <v>183</v>
      </c>
      <c r="E45" s="197" t="s">
        <v>184</v>
      </c>
    </row>
    <row r="46" spans="1:5" ht="15.75" thickBot="1">
      <c r="A46" s="265"/>
      <c r="B46" s="266"/>
      <c r="C46" s="198" t="s">
        <v>199</v>
      </c>
      <c r="D46" s="278"/>
      <c r="E46" s="198" t="s">
        <v>200</v>
      </c>
    </row>
    <row r="47" spans="1:5">
      <c r="A47" s="275"/>
      <c r="B47" s="276"/>
      <c r="C47" s="199"/>
      <c r="D47" s="199"/>
      <c r="E47" s="199"/>
    </row>
    <row r="48" spans="1:5">
      <c r="A48" s="271" t="s">
        <v>213</v>
      </c>
      <c r="B48" s="272"/>
      <c r="C48" s="177">
        <f>C9</f>
        <v>253188985</v>
      </c>
      <c r="D48" s="177">
        <f>D9</f>
        <v>212388172</v>
      </c>
      <c r="E48" s="177">
        <f>E9</f>
        <v>212388172</v>
      </c>
    </row>
    <row r="49" spans="1:5">
      <c r="A49" s="271" t="s">
        <v>214</v>
      </c>
      <c r="B49" s="272"/>
      <c r="C49" s="148">
        <f>C37-C40</f>
        <v>0</v>
      </c>
      <c r="D49" s="148">
        <f>D37-D40</f>
        <v>0</v>
      </c>
      <c r="E49" s="148">
        <f>E37-E40</f>
        <v>0</v>
      </c>
    </row>
    <row r="50" spans="1:5">
      <c r="A50" s="271" t="s">
        <v>207</v>
      </c>
      <c r="B50" s="272"/>
      <c r="C50" s="148">
        <f>C37</f>
        <v>0</v>
      </c>
      <c r="D50" s="148">
        <f>D37</f>
        <v>0</v>
      </c>
      <c r="E50" s="148">
        <f>E37</f>
        <v>0</v>
      </c>
    </row>
    <row r="51" spans="1:5">
      <c r="A51" s="271" t="s">
        <v>210</v>
      </c>
      <c r="B51" s="272"/>
      <c r="C51" s="148">
        <f>C40</f>
        <v>0</v>
      </c>
      <c r="D51" s="148">
        <f>D40</f>
        <v>0</v>
      </c>
      <c r="E51" s="148">
        <f>E40</f>
        <v>0</v>
      </c>
    </row>
    <row r="52" spans="1:5">
      <c r="A52" s="271"/>
      <c r="B52" s="272"/>
      <c r="C52" s="148"/>
      <c r="D52" s="148"/>
      <c r="E52" s="148"/>
    </row>
    <row r="53" spans="1:5">
      <c r="A53" s="271" t="s">
        <v>190</v>
      </c>
      <c r="B53" s="272"/>
      <c r="C53" s="202">
        <f>C14</f>
        <v>253188985</v>
      </c>
      <c r="D53" s="202">
        <f>D14</f>
        <v>207081462</v>
      </c>
      <c r="E53" s="202">
        <f>E14</f>
        <v>206784908</v>
      </c>
    </row>
    <row r="54" spans="1:5">
      <c r="A54" s="271"/>
      <c r="B54" s="272"/>
      <c r="C54" s="179"/>
      <c r="D54" s="179"/>
      <c r="E54" s="179"/>
    </row>
    <row r="55" spans="1:5">
      <c r="A55" s="271" t="s">
        <v>193</v>
      </c>
      <c r="B55" s="272"/>
      <c r="C55" s="189">
        <f>C18</f>
        <v>0</v>
      </c>
      <c r="D55" s="203">
        <f>D18</f>
        <v>872905</v>
      </c>
      <c r="E55" s="203">
        <f>E18</f>
        <v>872905</v>
      </c>
    </row>
    <row r="56" spans="1:5">
      <c r="A56" s="271"/>
      <c r="B56" s="272"/>
      <c r="C56" s="179"/>
      <c r="D56" s="179"/>
      <c r="E56" s="179"/>
    </row>
    <row r="57" spans="1:5">
      <c r="A57" s="269" t="s">
        <v>215</v>
      </c>
      <c r="B57" s="270"/>
      <c r="C57" s="194">
        <f>C48+C49-C53-C55</f>
        <v>0</v>
      </c>
      <c r="D57" s="204">
        <f>D48+D49-D53+D55</f>
        <v>6179615</v>
      </c>
      <c r="E57" s="204">
        <f>E48+E49-E53+E55</f>
        <v>6476169</v>
      </c>
    </row>
    <row r="58" spans="1:5">
      <c r="A58" s="255" t="s">
        <v>216</v>
      </c>
      <c r="B58" s="256"/>
      <c r="C58" s="289">
        <f>C57-C49</f>
        <v>0</v>
      </c>
      <c r="D58" s="291">
        <f>D57-D49</f>
        <v>6179615</v>
      </c>
      <c r="E58" s="291">
        <f>E57-E49</f>
        <v>6476169</v>
      </c>
    </row>
    <row r="59" spans="1:5" ht="15.75" thickBot="1">
      <c r="A59" s="257"/>
      <c r="B59" s="258"/>
      <c r="C59" s="290"/>
      <c r="D59" s="292"/>
      <c r="E59" s="292"/>
    </row>
    <row r="60" spans="1:5">
      <c r="A60" s="263" t="s">
        <v>198</v>
      </c>
      <c r="B60" s="264"/>
      <c r="C60" s="267" t="s">
        <v>205</v>
      </c>
      <c r="D60" s="277" t="s">
        <v>183</v>
      </c>
      <c r="E60" s="197" t="s">
        <v>184</v>
      </c>
    </row>
    <row r="61" spans="1:5" ht="15.75" thickBot="1">
      <c r="A61" s="265"/>
      <c r="B61" s="266"/>
      <c r="C61" s="268"/>
      <c r="D61" s="278"/>
      <c r="E61" s="198" t="s">
        <v>200</v>
      </c>
    </row>
    <row r="62" spans="1:5">
      <c r="A62" s="275"/>
      <c r="B62" s="276"/>
      <c r="C62" s="199"/>
      <c r="D62" s="199"/>
      <c r="E62" s="199"/>
    </row>
    <row r="63" spans="1:5">
      <c r="A63" s="271" t="s">
        <v>188</v>
      </c>
      <c r="B63" s="272"/>
      <c r="C63" s="148">
        <f>C10</f>
        <v>0</v>
      </c>
      <c r="D63" s="148">
        <f>D10</f>
        <v>0</v>
      </c>
      <c r="E63" s="148">
        <f>E10</f>
        <v>0</v>
      </c>
    </row>
    <row r="64" spans="1:5">
      <c r="A64" s="271" t="s">
        <v>217</v>
      </c>
      <c r="B64" s="272"/>
      <c r="C64" s="148">
        <f>C38-C41</f>
        <v>0</v>
      </c>
      <c r="D64" s="148">
        <f>D38-D41</f>
        <v>0</v>
      </c>
      <c r="E64" s="148">
        <f>E38-E41</f>
        <v>0</v>
      </c>
    </row>
    <row r="65" spans="1:5">
      <c r="A65" s="271" t="s">
        <v>208</v>
      </c>
      <c r="B65" s="272"/>
      <c r="C65" s="148">
        <f>C38</f>
        <v>0</v>
      </c>
      <c r="D65" s="148">
        <f>D38</f>
        <v>0</v>
      </c>
      <c r="E65" s="148">
        <f>E38</f>
        <v>0</v>
      </c>
    </row>
    <row r="66" spans="1:5">
      <c r="A66" s="271" t="s">
        <v>211</v>
      </c>
      <c r="B66" s="272"/>
      <c r="C66" s="148">
        <f>C41</f>
        <v>0</v>
      </c>
      <c r="D66" s="148">
        <f>D41</f>
        <v>0</v>
      </c>
      <c r="E66" s="148">
        <f>E41</f>
        <v>0</v>
      </c>
    </row>
    <row r="67" spans="1:5">
      <c r="A67" s="271"/>
      <c r="B67" s="272"/>
      <c r="C67" s="148"/>
      <c r="D67" s="148"/>
      <c r="E67" s="148"/>
    </row>
    <row r="68" spans="1:5">
      <c r="A68" s="271" t="s">
        <v>218</v>
      </c>
      <c r="B68" s="272"/>
      <c r="C68" s="148">
        <f>C15</f>
        <v>0</v>
      </c>
      <c r="D68" s="148">
        <f>D15</f>
        <v>0</v>
      </c>
      <c r="E68" s="148">
        <f>E15</f>
        <v>0</v>
      </c>
    </row>
    <row r="69" spans="1:5">
      <c r="A69" s="271"/>
      <c r="B69" s="272"/>
      <c r="C69" s="199"/>
      <c r="D69" s="199"/>
      <c r="E69" s="199"/>
    </row>
    <row r="70" spans="1:5">
      <c r="A70" s="271" t="s">
        <v>194</v>
      </c>
      <c r="B70" s="272"/>
      <c r="C70" s="208">
        <f>C19</f>
        <v>0</v>
      </c>
      <c r="D70" s="208">
        <f>D19</f>
        <v>0</v>
      </c>
      <c r="E70" s="208">
        <f>E19</f>
        <v>0</v>
      </c>
    </row>
    <row r="71" spans="1:5">
      <c r="A71" s="271"/>
      <c r="B71" s="272"/>
      <c r="C71" s="145"/>
      <c r="D71" s="145"/>
      <c r="E71" s="145"/>
    </row>
    <row r="72" spans="1:5">
      <c r="A72" s="269" t="s">
        <v>219</v>
      </c>
      <c r="B72" s="270"/>
      <c r="C72" s="205">
        <f>C63+C64-C68+C70</f>
        <v>0</v>
      </c>
      <c r="D72" s="205">
        <f>D63+D64-D68+D70</f>
        <v>0</v>
      </c>
      <c r="E72" s="205">
        <f>E63+E64-E68+E70</f>
        <v>0</v>
      </c>
    </row>
    <row r="73" spans="1:5">
      <c r="A73" s="269" t="s">
        <v>220</v>
      </c>
      <c r="B73" s="270"/>
      <c r="C73" s="279">
        <f>C72-C64</f>
        <v>0</v>
      </c>
      <c r="D73" s="279">
        <f>D72-D64</f>
        <v>0</v>
      </c>
      <c r="E73" s="279">
        <f>E72-E64</f>
        <v>0</v>
      </c>
    </row>
    <row r="74" spans="1:5" ht="15.75" thickBot="1">
      <c r="A74" s="273"/>
      <c r="B74" s="274"/>
      <c r="C74" s="280"/>
      <c r="D74" s="280"/>
      <c r="E74" s="280"/>
    </row>
    <row r="77" spans="1:5">
      <c r="A77" s="81"/>
      <c r="B77" s="81"/>
      <c r="C77" s="206"/>
      <c r="D77" s="206"/>
      <c r="E77" s="206"/>
    </row>
    <row r="78" spans="1:5">
      <c r="A78" s="81"/>
      <c r="B78" s="81"/>
      <c r="C78" s="206"/>
      <c r="D78" s="206"/>
      <c r="E78" s="206"/>
    </row>
    <row r="79" spans="1:5">
      <c r="A79" s="81"/>
      <c r="B79" s="81"/>
      <c r="C79" s="206"/>
      <c r="D79" s="206"/>
      <c r="E79" s="206"/>
    </row>
    <row r="80" spans="1:5">
      <c r="A80" s="81"/>
      <c r="B80" s="81"/>
      <c r="C80" s="206"/>
      <c r="D80" s="206"/>
      <c r="E80" s="206"/>
    </row>
    <row r="81" spans="1:5">
      <c r="A81" s="81"/>
      <c r="B81" s="81"/>
      <c r="C81" s="206"/>
      <c r="D81" s="206"/>
      <c r="E81" s="206"/>
    </row>
    <row r="82" spans="1:5">
      <c r="A82" s="81"/>
      <c r="B82" s="81"/>
      <c r="C82" s="206"/>
      <c r="D82" s="206"/>
      <c r="E82" s="206"/>
    </row>
    <row r="83" spans="1:5">
      <c r="A83" s="81"/>
      <c r="B83" s="81"/>
      <c r="C83" s="206"/>
      <c r="D83" s="206"/>
      <c r="E83" s="206"/>
    </row>
    <row r="84" spans="1:5">
      <c r="A84" s="81"/>
      <c r="B84" s="81"/>
      <c r="C84" s="206"/>
      <c r="D84" s="206"/>
      <c r="E84" s="206"/>
    </row>
    <row r="85" spans="1:5">
      <c r="A85" s="81"/>
      <c r="B85" s="81"/>
      <c r="C85" s="206"/>
      <c r="D85" s="206"/>
      <c r="E85" s="206"/>
    </row>
    <row r="86" spans="1:5">
      <c r="A86" s="81"/>
      <c r="B86" s="81"/>
      <c r="C86" s="206"/>
      <c r="D86" s="206"/>
      <c r="E86" s="206"/>
    </row>
    <row r="87" spans="1:5">
      <c r="A87" s="81"/>
      <c r="B87" s="81"/>
      <c r="C87" s="206"/>
      <c r="D87" s="206"/>
      <c r="E87" s="206"/>
    </row>
    <row r="88" spans="1:5">
      <c r="A88" s="81"/>
      <c r="B88" s="81"/>
      <c r="C88" s="206"/>
      <c r="D88" s="206"/>
      <c r="E88" s="206"/>
    </row>
    <row r="89" spans="1:5">
      <c r="A89" s="81"/>
      <c r="B89" s="81"/>
      <c r="C89" s="206"/>
      <c r="D89" s="206"/>
      <c r="E89" s="206"/>
    </row>
    <row r="90" spans="1:5">
      <c r="A90" s="81"/>
      <c r="B90" s="81"/>
      <c r="C90" s="206"/>
      <c r="D90" s="206"/>
      <c r="E90" s="206"/>
    </row>
    <row r="91" spans="1:5">
      <c r="A91" s="81"/>
      <c r="B91" s="81"/>
      <c r="C91" s="206"/>
      <c r="D91" s="206"/>
      <c r="E91" s="206"/>
    </row>
    <row r="92" spans="1:5">
      <c r="A92" s="81"/>
      <c r="B92" s="81"/>
      <c r="C92" s="206"/>
      <c r="D92" s="206"/>
      <c r="E92" s="206"/>
    </row>
    <row r="93" spans="1:5">
      <c r="A93" s="111"/>
      <c r="B93" s="87"/>
      <c r="C93" s="207"/>
      <c r="D93" s="207"/>
      <c r="E93" s="207"/>
    </row>
    <row r="94" spans="1:5">
      <c r="A94" s="79" t="s">
        <v>439</v>
      </c>
      <c r="B94" s="81"/>
      <c r="C94" s="287" t="s">
        <v>440</v>
      </c>
      <c r="D94" s="287"/>
      <c r="E94" s="287"/>
    </row>
    <row r="95" spans="1:5">
      <c r="A95" s="80" t="s">
        <v>438</v>
      </c>
      <c r="B95" s="81"/>
      <c r="C95" s="288" t="s">
        <v>441</v>
      </c>
      <c r="D95" s="288"/>
      <c r="E95" s="288"/>
    </row>
    <row r="96" spans="1:5">
      <c r="A96" s="81"/>
      <c r="B96" s="81"/>
      <c r="C96" s="206"/>
      <c r="D96" s="206"/>
      <c r="E96" s="206"/>
    </row>
  </sheetData>
  <mergeCells count="80">
    <mergeCell ref="C94:E94"/>
    <mergeCell ref="C95:E95"/>
    <mergeCell ref="C58:C59"/>
    <mergeCell ref="D58:D59"/>
    <mergeCell ref="E58:E59"/>
    <mergeCell ref="E73:E74"/>
    <mergeCell ref="A25:B25"/>
    <mergeCell ref="A33:B34"/>
    <mergeCell ref="C33:C34"/>
    <mergeCell ref="D33:D34"/>
    <mergeCell ref="A26:B26"/>
    <mergeCell ref="A27:B27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36:B36"/>
    <mergeCell ref="A37:B37"/>
    <mergeCell ref="A48:B48"/>
    <mergeCell ref="A40:B40"/>
    <mergeCell ref="A42:B42"/>
    <mergeCell ref="A43:B44"/>
    <mergeCell ref="A47:B47"/>
    <mergeCell ref="A45:B46"/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topLeftCell="A61" workbookViewId="0">
      <selection activeCell="F82" sqref="F82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69" bestFit="1" customWidth="1"/>
    <col min="5" max="5" width="12.28515625" style="169" customWidth="1"/>
    <col min="6" max="8" width="12.85546875" style="169" bestFit="1" customWidth="1"/>
    <col min="9" max="9" width="12" style="169" bestFit="1" customWidth="1"/>
    <col min="11" max="11" width="14.7109375" style="102" bestFit="1" customWidth="1"/>
  </cols>
  <sheetData>
    <row r="1" spans="1:9">
      <c r="A1" s="323" t="s">
        <v>437</v>
      </c>
      <c r="B1" s="324"/>
      <c r="C1" s="324"/>
      <c r="D1" s="324"/>
      <c r="E1" s="324"/>
      <c r="F1" s="324"/>
      <c r="G1" s="324"/>
      <c r="H1" s="324"/>
      <c r="I1" s="325"/>
    </row>
    <row r="2" spans="1:9">
      <c r="A2" s="251" t="s">
        <v>445</v>
      </c>
      <c r="B2" s="252"/>
      <c r="C2" s="252"/>
      <c r="D2" s="252"/>
      <c r="E2" s="252"/>
      <c r="F2" s="252"/>
      <c r="G2" s="252"/>
      <c r="H2" s="252"/>
      <c r="I2" s="326"/>
    </row>
    <row r="3" spans="1:9">
      <c r="A3" s="251" t="s">
        <v>459</v>
      </c>
      <c r="B3" s="252"/>
      <c r="C3" s="252"/>
      <c r="D3" s="252"/>
      <c r="E3" s="252"/>
      <c r="F3" s="252"/>
      <c r="G3" s="252"/>
      <c r="H3" s="252"/>
      <c r="I3" s="326"/>
    </row>
    <row r="4" spans="1:9" ht="15.75" thickBot="1">
      <c r="A4" s="253" t="s">
        <v>0</v>
      </c>
      <c r="B4" s="254"/>
      <c r="C4" s="254"/>
      <c r="D4" s="254"/>
      <c r="E4" s="254"/>
      <c r="F4" s="254"/>
      <c r="G4" s="254"/>
      <c r="H4" s="254"/>
      <c r="I4" s="327"/>
    </row>
    <row r="5" spans="1:9" ht="15.75" thickBot="1">
      <c r="A5" s="323"/>
      <c r="B5" s="324"/>
      <c r="C5" s="325"/>
      <c r="D5" s="328" t="s">
        <v>222</v>
      </c>
      <c r="E5" s="329"/>
      <c r="F5" s="329"/>
      <c r="G5" s="329"/>
      <c r="H5" s="330"/>
      <c r="I5" s="277" t="s">
        <v>223</v>
      </c>
    </row>
    <row r="6" spans="1:9">
      <c r="A6" s="251" t="s">
        <v>198</v>
      </c>
      <c r="B6" s="252"/>
      <c r="C6" s="326"/>
      <c r="D6" s="277" t="s">
        <v>225</v>
      </c>
      <c r="E6" s="267" t="s">
        <v>226</v>
      </c>
      <c r="F6" s="277" t="s">
        <v>227</v>
      </c>
      <c r="G6" s="277" t="s">
        <v>183</v>
      </c>
      <c r="H6" s="277" t="s">
        <v>228</v>
      </c>
      <c r="I6" s="331"/>
    </row>
    <row r="7" spans="1:9" ht="15.75" thickBot="1">
      <c r="A7" s="253" t="s">
        <v>224</v>
      </c>
      <c r="B7" s="254"/>
      <c r="C7" s="327"/>
      <c r="D7" s="278"/>
      <c r="E7" s="268"/>
      <c r="F7" s="278"/>
      <c r="G7" s="278"/>
      <c r="H7" s="278"/>
      <c r="I7" s="278"/>
    </row>
    <row r="8" spans="1:9">
      <c r="A8" s="319"/>
      <c r="B8" s="320"/>
      <c r="C8" s="321"/>
      <c r="D8" s="145"/>
      <c r="E8" s="145"/>
      <c r="F8" s="145"/>
      <c r="G8" s="145"/>
      <c r="H8" s="145"/>
      <c r="I8" s="145"/>
    </row>
    <row r="9" spans="1:9">
      <c r="A9" s="298" t="s">
        <v>229</v>
      </c>
      <c r="B9" s="299"/>
      <c r="C9" s="322"/>
      <c r="D9" s="145"/>
      <c r="E9" s="145"/>
      <c r="F9" s="145"/>
      <c r="G9" s="145"/>
      <c r="H9" s="145"/>
      <c r="I9" s="145"/>
    </row>
    <row r="10" spans="1:9">
      <c r="A10" s="304" t="s">
        <v>230</v>
      </c>
      <c r="B10" s="318"/>
      <c r="C10" s="306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</row>
    <row r="11" spans="1:9">
      <c r="A11" s="304" t="s">
        <v>231</v>
      </c>
      <c r="B11" s="318"/>
      <c r="C11" s="306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</row>
    <row r="12" spans="1:9">
      <c r="A12" s="304" t="s">
        <v>232</v>
      </c>
      <c r="B12" s="318"/>
      <c r="C12" s="306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</row>
    <row r="13" spans="1:9">
      <c r="A13" s="304" t="s">
        <v>233</v>
      </c>
      <c r="B13" s="318"/>
      <c r="C13" s="306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</row>
    <row r="14" spans="1:9">
      <c r="A14" s="304" t="s">
        <v>234</v>
      </c>
      <c r="B14" s="318"/>
      <c r="C14" s="306"/>
      <c r="D14" s="145">
        <v>0</v>
      </c>
      <c r="E14" s="145">
        <v>428327</v>
      </c>
      <c r="F14" s="145">
        <f>+E14</f>
        <v>428327</v>
      </c>
      <c r="G14" s="145">
        <f>+F14</f>
        <v>428327</v>
      </c>
      <c r="H14" s="145">
        <f>+G14</f>
        <v>428327</v>
      </c>
      <c r="I14" s="145">
        <f>+H14</f>
        <v>428327</v>
      </c>
    </row>
    <row r="15" spans="1:9">
      <c r="A15" s="304" t="s">
        <v>235</v>
      </c>
      <c r="B15" s="318"/>
      <c r="C15" s="306"/>
      <c r="D15" s="145">
        <v>0</v>
      </c>
      <c r="E15" s="145">
        <v>0</v>
      </c>
      <c r="F15" s="145">
        <v>0</v>
      </c>
      <c r="G15" s="145">
        <v>0</v>
      </c>
      <c r="H15" s="145">
        <f>+G15</f>
        <v>0</v>
      </c>
      <c r="I15" s="145">
        <f>G15-D15</f>
        <v>0</v>
      </c>
    </row>
    <row r="16" spans="1:9">
      <c r="A16" s="304" t="s">
        <v>236</v>
      </c>
      <c r="B16" s="318"/>
      <c r="C16" s="306"/>
      <c r="D16" s="146">
        <v>472000</v>
      </c>
      <c r="E16" s="146">
        <v>10027214</v>
      </c>
      <c r="F16" s="146">
        <f>E16+D16</f>
        <v>10499214</v>
      </c>
      <c r="G16" s="146">
        <v>10153815</v>
      </c>
      <c r="H16" s="146">
        <f>G16</f>
        <v>10153815</v>
      </c>
      <c r="I16" s="145">
        <f>G16-D16</f>
        <v>9681815</v>
      </c>
    </row>
    <row r="17" spans="1:9">
      <c r="A17" s="304" t="s">
        <v>237</v>
      </c>
      <c r="B17" s="305"/>
      <c r="C17" s="306"/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</row>
    <row r="18" spans="1:9">
      <c r="A18" s="17" t="s">
        <v>238</v>
      </c>
      <c r="B18" s="29"/>
      <c r="C18" s="30"/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</row>
    <row r="19" spans="1:9" ht="14.45" customHeight="1">
      <c r="A19" s="23"/>
      <c r="B19" s="296" t="s">
        <v>239</v>
      </c>
      <c r="C19" s="297"/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</row>
    <row r="20" spans="1:9">
      <c r="A20" s="23"/>
      <c r="B20" s="296" t="s">
        <v>240</v>
      </c>
      <c r="C20" s="297"/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>
      <c r="A21" s="23"/>
      <c r="B21" s="296" t="s">
        <v>241</v>
      </c>
      <c r="C21" s="297"/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>
      <c r="A22" s="23"/>
      <c r="B22" s="296" t="s">
        <v>242</v>
      </c>
      <c r="C22" s="297"/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>
      <c r="A23" s="23"/>
      <c r="B23" s="296" t="s">
        <v>243</v>
      </c>
      <c r="C23" s="297"/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>
      <c r="A24" s="23"/>
      <c r="B24" s="296" t="s">
        <v>244</v>
      </c>
      <c r="C24" s="297"/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>
      <c r="A25" s="23"/>
      <c r="B25" s="296" t="s">
        <v>245</v>
      </c>
      <c r="C25" s="297"/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>
      <c r="A26" s="23"/>
      <c r="B26" s="296" t="s">
        <v>246</v>
      </c>
      <c r="C26" s="297"/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>
      <c r="A27" s="23"/>
      <c r="B27" s="296" t="s">
        <v>247</v>
      </c>
      <c r="C27" s="297"/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>
      <c r="A28" s="23"/>
      <c r="B28" s="296" t="s">
        <v>248</v>
      </c>
      <c r="C28" s="297"/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>
      <c r="A29" s="23"/>
      <c r="B29" s="296" t="s">
        <v>249</v>
      </c>
      <c r="C29" s="297"/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>
      <c r="A30" s="295" t="s">
        <v>250</v>
      </c>
      <c r="B30" s="301"/>
      <c r="C30" s="297"/>
      <c r="D30" s="205">
        <v>0</v>
      </c>
      <c r="E30" s="205">
        <v>0</v>
      </c>
      <c r="F30" s="205">
        <v>0</v>
      </c>
      <c r="G30" s="205">
        <v>0</v>
      </c>
      <c r="H30" s="205">
        <v>0</v>
      </c>
      <c r="I30" s="205">
        <v>0</v>
      </c>
    </row>
    <row r="31" spans="1:9">
      <c r="A31" s="23"/>
      <c r="B31" s="296" t="s">
        <v>251</v>
      </c>
      <c r="C31" s="297"/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>
      <c r="A32" s="23"/>
      <c r="B32" s="296" t="s">
        <v>252</v>
      </c>
      <c r="C32" s="297"/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>
      <c r="A33" s="23"/>
      <c r="B33" s="296" t="s">
        <v>253</v>
      </c>
      <c r="C33" s="297"/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>
      <c r="A34" s="23"/>
      <c r="B34" s="296" t="s">
        <v>254</v>
      </c>
      <c r="C34" s="297"/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>
      <c r="A35" s="23"/>
      <c r="B35" s="296" t="s">
        <v>255</v>
      </c>
      <c r="C35" s="297"/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>
      <c r="A36" s="295" t="s">
        <v>256</v>
      </c>
      <c r="B36" s="296"/>
      <c r="C36" s="297"/>
      <c r="D36" s="146">
        <v>252716985</v>
      </c>
      <c r="E36" s="146">
        <v>13610053</v>
      </c>
      <c r="F36" s="146">
        <f>+D36+E36</f>
        <v>266327038</v>
      </c>
      <c r="G36" s="146">
        <v>201806030</v>
      </c>
      <c r="H36" s="146">
        <f>G36</f>
        <v>201806030</v>
      </c>
      <c r="I36" s="145">
        <f>G36-D36</f>
        <v>-50910955</v>
      </c>
    </row>
    <row r="37" spans="1:9">
      <c r="A37" s="295" t="s">
        <v>257</v>
      </c>
      <c r="B37" s="301"/>
      <c r="C37" s="297"/>
      <c r="D37" s="20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</row>
    <row r="38" spans="1:9">
      <c r="A38" s="23"/>
      <c r="B38" s="296" t="s">
        <v>258</v>
      </c>
      <c r="C38" s="297"/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145">
        <v>0</v>
      </c>
    </row>
    <row r="39" spans="1:9">
      <c r="A39" s="295" t="s">
        <v>259</v>
      </c>
      <c r="B39" s="301"/>
      <c r="C39" s="297"/>
      <c r="D39" s="205">
        <v>0</v>
      </c>
      <c r="E39" s="205">
        <v>0</v>
      </c>
      <c r="F39" s="205">
        <v>0</v>
      </c>
      <c r="G39" s="205">
        <v>0</v>
      </c>
      <c r="H39" s="205">
        <v>0</v>
      </c>
      <c r="I39" s="205">
        <v>0</v>
      </c>
    </row>
    <row r="40" spans="1:9">
      <c r="A40" s="23"/>
      <c r="B40" s="296" t="s">
        <v>260</v>
      </c>
      <c r="C40" s="297"/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</row>
    <row r="41" spans="1:9">
      <c r="A41" s="23"/>
      <c r="B41" s="296" t="s">
        <v>261</v>
      </c>
      <c r="C41" s="297"/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</row>
    <row r="42" spans="1:9">
      <c r="A42" s="24"/>
      <c r="B42" s="25"/>
      <c r="C42" s="26"/>
      <c r="D42" s="145"/>
      <c r="E42" s="145"/>
      <c r="F42" s="145"/>
      <c r="G42" s="145"/>
      <c r="H42" s="145"/>
      <c r="I42" s="145"/>
    </row>
    <row r="43" spans="1:9">
      <c r="A43" s="19" t="s">
        <v>262</v>
      </c>
      <c r="B43" s="31"/>
      <c r="C43" s="32"/>
      <c r="D43" s="317">
        <f t="shared" ref="D43" si="0">SUM(D39,D36,D30,D17,D10:D16)</f>
        <v>253188985</v>
      </c>
      <c r="E43" s="317">
        <f>SUM(E38:E39,E36,E30,E17,E10:E16)</f>
        <v>24065594</v>
      </c>
      <c r="F43" s="315">
        <f>SUM(F38:F39,F36,F30,F17,F10:F16)</f>
        <v>277254579</v>
      </c>
      <c r="G43" s="316">
        <f>SUM(G38:G39,G36,G30,G17,G10:G16)</f>
        <v>212388172</v>
      </c>
      <c r="H43" s="316">
        <f>SUM(H38:H39,H36,H30,H17,H10:H16)</f>
        <v>212388172</v>
      </c>
      <c r="I43" s="316">
        <f>SUM(I38:I39,I36,I30,I17,I10:I16)</f>
        <v>-40800813</v>
      </c>
    </row>
    <row r="44" spans="1:9">
      <c r="A44" s="19" t="s">
        <v>263</v>
      </c>
      <c r="B44" s="31"/>
      <c r="C44" s="32"/>
      <c r="D44" s="317"/>
      <c r="E44" s="317"/>
      <c r="F44" s="315"/>
      <c r="G44" s="316"/>
      <c r="H44" s="316"/>
      <c r="I44" s="316"/>
    </row>
    <row r="45" spans="1:9">
      <c r="A45" s="298" t="s">
        <v>264</v>
      </c>
      <c r="B45" s="299"/>
      <c r="C45" s="300"/>
      <c r="D45" s="209"/>
      <c r="E45" s="209"/>
      <c r="F45" s="209"/>
      <c r="G45" s="209"/>
      <c r="H45" s="209"/>
      <c r="I45" s="209"/>
    </row>
    <row r="46" spans="1:9">
      <c r="A46" s="24"/>
      <c r="B46" s="25"/>
      <c r="C46" s="26"/>
      <c r="D46" s="145"/>
      <c r="E46" s="145"/>
      <c r="F46" s="145"/>
      <c r="G46" s="145"/>
      <c r="H46" s="145"/>
      <c r="I46" s="145"/>
    </row>
    <row r="47" spans="1:9">
      <c r="A47" s="298" t="s">
        <v>265</v>
      </c>
      <c r="B47" s="299"/>
      <c r="C47" s="300"/>
      <c r="D47" s="145"/>
      <c r="E47" s="145"/>
      <c r="F47" s="145"/>
      <c r="G47" s="145"/>
      <c r="H47" s="145"/>
      <c r="I47" s="145"/>
    </row>
    <row r="48" spans="1:9">
      <c r="A48" s="271" t="s">
        <v>266</v>
      </c>
      <c r="B48" s="293"/>
      <c r="C48" s="294"/>
      <c r="D48" s="205">
        <v>0</v>
      </c>
      <c r="E48" s="205">
        <v>0</v>
      </c>
      <c r="F48" s="205">
        <v>0</v>
      </c>
      <c r="G48" s="205">
        <v>0</v>
      </c>
      <c r="H48" s="205">
        <v>0</v>
      </c>
      <c r="I48" s="205">
        <v>0</v>
      </c>
    </row>
    <row r="49" spans="1:9">
      <c r="A49" s="304" t="s">
        <v>267</v>
      </c>
      <c r="B49" s="305"/>
      <c r="C49" s="306"/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</row>
    <row r="50" spans="1:9">
      <c r="A50" s="304" t="s">
        <v>268</v>
      </c>
      <c r="B50" s="305"/>
      <c r="C50" s="306"/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</row>
    <row r="51" spans="1:9">
      <c r="A51" s="304" t="s">
        <v>269</v>
      </c>
      <c r="B51" s="305"/>
      <c r="C51" s="306"/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</row>
    <row r="52" spans="1:9">
      <c r="A52" s="304" t="s">
        <v>270</v>
      </c>
      <c r="B52" s="305"/>
      <c r="C52" s="306"/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</row>
    <row r="53" spans="1:9">
      <c r="A53" s="304" t="s">
        <v>271</v>
      </c>
      <c r="B53" s="305"/>
      <c r="C53" s="306"/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</row>
    <row r="54" spans="1:9">
      <c r="A54" s="304" t="s">
        <v>272</v>
      </c>
      <c r="B54" s="305"/>
      <c r="C54" s="306"/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</row>
    <row r="55" spans="1:9">
      <c r="A55" s="304" t="s">
        <v>273</v>
      </c>
      <c r="B55" s="305"/>
      <c r="C55" s="306"/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145">
        <v>0</v>
      </c>
    </row>
    <row r="56" spans="1:9">
      <c r="A56" s="304" t="s">
        <v>274</v>
      </c>
      <c r="B56" s="305"/>
      <c r="C56" s="307"/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</row>
    <row r="57" spans="1:9">
      <c r="A57" s="271" t="s">
        <v>275</v>
      </c>
      <c r="B57" s="293"/>
      <c r="C57" s="294"/>
      <c r="D57" s="205">
        <v>0</v>
      </c>
      <c r="E57" s="205">
        <v>0</v>
      </c>
      <c r="F57" s="205">
        <v>0</v>
      </c>
      <c r="G57" s="205">
        <v>0</v>
      </c>
      <c r="H57" s="205">
        <v>0</v>
      </c>
      <c r="I57" s="205">
        <v>0</v>
      </c>
    </row>
    <row r="58" spans="1:9">
      <c r="A58" s="295" t="s">
        <v>276</v>
      </c>
      <c r="B58" s="296"/>
      <c r="C58" s="297"/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</row>
    <row r="59" spans="1:9">
      <c r="A59" s="295" t="s">
        <v>277</v>
      </c>
      <c r="B59" s="296"/>
      <c r="C59" s="297"/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</row>
    <row r="60" spans="1:9">
      <c r="A60" s="295" t="s">
        <v>278</v>
      </c>
      <c r="B60" s="296"/>
      <c r="C60" s="297"/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</row>
    <row r="61" spans="1:9">
      <c r="A61" s="295" t="s">
        <v>279</v>
      </c>
      <c r="B61" s="296"/>
      <c r="C61" s="297"/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</row>
    <row r="62" spans="1:9">
      <c r="A62" s="271" t="s">
        <v>280</v>
      </c>
      <c r="B62" s="293"/>
      <c r="C62" s="294"/>
      <c r="D62" s="205">
        <v>0</v>
      </c>
      <c r="E62" s="205">
        <v>0</v>
      </c>
      <c r="F62" s="205">
        <v>0</v>
      </c>
      <c r="G62" s="205">
        <v>0</v>
      </c>
      <c r="H62" s="205">
        <v>0</v>
      </c>
      <c r="I62" s="205">
        <v>0</v>
      </c>
    </row>
    <row r="63" spans="1:9">
      <c r="A63" s="295" t="s">
        <v>281</v>
      </c>
      <c r="B63" s="296"/>
      <c r="C63" s="297"/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</row>
    <row r="64" spans="1:9">
      <c r="A64" s="295" t="s">
        <v>282</v>
      </c>
      <c r="B64" s="296"/>
      <c r="C64" s="297"/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</row>
    <row r="65" spans="1:9">
      <c r="A65" s="271" t="s">
        <v>283</v>
      </c>
      <c r="B65" s="293"/>
      <c r="C65" s="294"/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</row>
    <row r="66" spans="1:9">
      <c r="A66" s="271" t="s">
        <v>284</v>
      </c>
      <c r="B66" s="293"/>
      <c r="C66" s="294"/>
      <c r="D66" s="205">
        <v>0</v>
      </c>
      <c r="E66" s="205">
        <v>0</v>
      </c>
      <c r="F66" s="205">
        <v>0</v>
      </c>
      <c r="G66" s="205">
        <v>0</v>
      </c>
      <c r="H66" s="205">
        <v>0</v>
      </c>
      <c r="I66" s="205">
        <v>0</v>
      </c>
    </row>
    <row r="67" spans="1:9">
      <c r="A67" s="24"/>
      <c r="B67" s="302"/>
      <c r="C67" s="303"/>
      <c r="D67" s="145"/>
      <c r="E67" s="145"/>
      <c r="F67" s="145"/>
      <c r="G67" s="145"/>
      <c r="H67" s="145"/>
      <c r="I67" s="145"/>
    </row>
    <row r="68" spans="1:9">
      <c r="A68" s="298" t="s">
        <v>285</v>
      </c>
      <c r="B68" s="299"/>
      <c r="C68" s="300"/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</row>
    <row r="69" spans="1:9">
      <c r="A69" s="24"/>
      <c r="B69" s="302"/>
      <c r="C69" s="303"/>
      <c r="D69" s="145"/>
      <c r="E69" s="145"/>
      <c r="F69" s="145"/>
      <c r="G69" s="145"/>
      <c r="H69" s="145"/>
      <c r="I69" s="145"/>
    </row>
    <row r="70" spans="1:9">
      <c r="A70" s="298" t="s">
        <v>286</v>
      </c>
      <c r="B70" s="299"/>
      <c r="C70" s="300"/>
      <c r="D70" s="210">
        <f t="shared" ref="D70" si="1">D71</f>
        <v>0</v>
      </c>
      <c r="E70" s="210">
        <f>E71</f>
        <v>1014443</v>
      </c>
      <c r="F70" s="210">
        <f t="shared" ref="F70:I70" si="2">F71</f>
        <v>1014443</v>
      </c>
      <c r="G70" s="210">
        <f t="shared" si="2"/>
        <v>0</v>
      </c>
      <c r="H70" s="210">
        <f t="shared" si="2"/>
        <v>0</v>
      </c>
      <c r="I70" s="210">
        <f t="shared" si="2"/>
        <v>0</v>
      </c>
    </row>
    <row r="71" spans="1:9">
      <c r="A71" s="271" t="s">
        <v>287</v>
      </c>
      <c r="B71" s="293"/>
      <c r="C71" s="294"/>
      <c r="D71" s="145">
        <v>0</v>
      </c>
      <c r="E71" s="146">
        <v>1014443</v>
      </c>
      <c r="F71" s="146">
        <f>E70</f>
        <v>1014443</v>
      </c>
      <c r="G71" s="145">
        <v>0</v>
      </c>
      <c r="H71" s="145">
        <v>0</v>
      </c>
      <c r="I71" s="145">
        <v>0</v>
      </c>
    </row>
    <row r="72" spans="1:9">
      <c r="A72" s="24"/>
      <c r="B72" s="302"/>
      <c r="C72" s="303"/>
      <c r="D72" s="145"/>
      <c r="E72" s="145"/>
      <c r="F72" s="145"/>
      <c r="G72" s="145"/>
      <c r="H72" s="148"/>
      <c r="I72" s="145"/>
    </row>
    <row r="73" spans="1:9">
      <c r="A73" s="298" t="s">
        <v>288</v>
      </c>
      <c r="B73" s="299"/>
      <c r="C73" s="300"/>
      <c r="D73" s="180">
        <f t="shared" ref="D73:I73" si="3">SUM(D70+D68+D43)</f>
        <v>253188985</v>
      </c>
      <c r="E73" s="180">
        <f t="shared" si="3"/>
        <v>25080037</v>
      </c>
      <c r="F73" s="180">
        <f t="shared" si="3"/>
        <v>278269022</v>
      </c>
      <c r="G73" s="180">
        <f t="shared" si="3"/>
        <v>212388172</v>
      </c>
      <c r="H73" s="180">
        <f t="shared" si="3"/>
        <v>212388172</v>
      </c>
      <c r="I73" s="180">
        <f t="shared" si="3"/>
        <v>-40800813</v>
      </c>
    </row>
    <row r="74" spans="1:9">
      <c r="A74" s="24"/>
      <c r="B74" s="302"/>
      <c r="C74" s="303"/>
      <c r="D74" s="145"/>
      <c r="E74" s="145"/>
      <c r="F74" s="145"/>
      <c r="G74" s="145"/>
      <c r="H74" s="145"/>
      <c r="I74" s="145"/>
    </row>
    <row r="75" spans="1:9">
      <c r="A75" s="24"/>
      <c r="B75" s="214"/>
      <c r="C75" s="215"/>
      <c r="D75" s="145"/>
      <c r="E75" s="145"/>
      <c r="F75" s="145"/>
      <c r="G75" s="145"/>
      <c r="H75" s="145"/>
      <c r="I75" s="145"/>
    </row>
    <row r="76" spans="1:9">
      <c r="A76" s="269" t="s">
        <v>289</v>
      </c>
      <c r="B76" s="313"/>
      <c r="C76" s="314"/>
      <c r="D76" s="145"/>
      <c r="E76" s="145"/>
      <c r="F76" s="145"/>
      <c r="G76" s="145"/>
      <c r="H76" s="145"/>
      <c r="I76" s="145"/>
    </row>
    <row r="77" spans="1:9" ht="21.75" customHeight="1">
      <c r="A77" s="231" t="s">
        <v>290</v>
      </c>
      <c r="B77" s="310"/>
      <c r="C77" s="311"/>
      <c r="D77" s="145">
        <v>0</v>
      </c>
      <c r="E77" s="210">
        <v>1014443</v>
      </c>
      <c r="F77" s="210">
        <v>1014443</v>
      </c>
      <c r="G77" s="145">
        <v>0</v>
      </c>
      <c r="H77" s="145">
        <v>0</v>
      </c>
      <c r="I77" s="145">
        <v>0</v>
      </c>
    </row>
    <row r="78" spans="1:9" ht="22.5" customHeight="1">
      <c r="A78" s="231" t="s">
        <v>291</v>
      </c>
      <c r="B78" s="310"/>
      <c r="C78" s="311"/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</row>
    <row r="79" spans="1:9">
      <c r="A79" s="298" t="s">
        <v>292</v>
      </c>
      <c r="B79" s="312"/>
      <c r="C79" s="300"/>
      <c r="D79" s="145">
        <f t="shared" ref="D79:I79" si="4">D77+D78</f>
        <v>0</v>
      </c>
      <c r="E79" s="146">
        <f>E77+E78</f>
        <v>1014443</v>
      </c>
      <c r="F79" s="146">
        <f>F77+F78</f>
        <v>1014443</v>
      </c>
      <c r="G79" s="145">
        <f t="shared" si="4"/>
        <v>0</v>
      </c>
      <c r="H79" s="145">
        <f t="shared" si="4"/>
        <v>0</v>
      </c>
      <c r="I79" s="145">
        <f t="shared" si="4"/>
        <v>0</v>
      </c>
    </row>
    <row r="80" spans="1:9" ht="15.75" thickBot="1">
      <c r="A80" s="28"/>
      <c r="B80" s="308"/>
      <c r="C80" s="309"/>
      <c r="D80" s="211"/>
      <c r="E80" s="211"/>
      <c r="F80" s="211"/>
      <c r="G80" s="211"/>
      <c r="H80" s="211"/>
      <c r="I80" s="211"/>
    </row>
    <row r="98" spans="3:8">
      <c r="C98" s="81"/>
      <c r="D98" s="206"/>
      <c r="E98" s="206"/>
      <c r="F98" s="206"/>
      <c r="G98" s="206"/>
      <c r="H98" s="206"/>
    </row>
    <row r="99" spans="3:8">
      <c r="C99" s="81"/>
      <c r="D99" s="206"/>
      <c r="E99" s="206"/>
      <c r="F99" s="206"/>
      <c r="G99" s="206"/>
      <c r="H99" s="206"/>
    </row>
    <row r="100" spans="3:8">
      <c r="C100" s="79" t="s">
        <v>439</v>
      </c>
      <c r="D100" s="206"/>
      <c r="E100" s="206"/>
      <c r="F100" s="287" t="s">
        <v>440</v>
      </c>
      <c r="G100" s="287"/>
      <c r="H100" s="287"/>
    </row>
    <row r="101" spans="3:8">
      <c r="C101" s="83" t="s">
        <v>438</v>
      </c>
      <c r="D101" s="206"/>
      <c r="E101" s="206"/>
      <c r="F101" s="288" t="s">
        <v>441</v>
      </c>
      <c r="G101" s="288"/>
      <c r="H101" s="288"/>
    </row>
    <row r="102" spans="3:8">
      <c r="C102" s="81"/>
      <c r="D102" s="206"/>
      <c r="E102" s="206"/>
      <c r="F102" s="206"/>
      <c r="G102" s="206"/>
      <c r="H102" s="206"/>
    </row>
    <row r="103" spans="3:8">
      <c r="C103" s="81"/>
      <c r="D103" s="206"/>
      <c r="E103" s="206"/>
      <c r="F103" s="206"/>
      <c r="G103" s="206"/>
      <c r="H103" s="206"/>
    </row>
  </sheetData>
  <mergeCells count="89"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182"/>
  <sheetViews>
    <sheetView zoomScaleNormal="100" zoomScaleSheetLayoutView="85" workbookViewId="0">
      <selection activeCell="D173" sqref="D173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323" t="s">
        <v>437</v>
      </c>
      <c r="B1" s="324"/>
      <c r="C1" s="324"/>
      <c r="D1" s="324"/>
      <c r="E1" s="324"/>
      <c r="F1" s="324"/>
      <c r="G1" s="324"/>
      <c r="H1" s="345"/>
    </row>
    <row r="2" spans="1:8">
      <c r="A2" s="251" t="s">
        <v>446</v>
      </c>
      <c r="B2" s="252"/>
      <c r="C2" s="252"/>
      <c r="D2" s="252"/>
      <c r="E2" s="252"/>
      <c r="F2" s="252"/>
      <c r="G2" s="252"/>
      <c r="H2" s="346"/>
    </row>
    <row r="3" spans="1:8">
      <c r="A3" s="251" t="s">
        <v>293</v>
      </c>
      <c r="B3" s="252"/>
      <c r="C3" s="252"/>
      <c r="D3" s="252"/>
      <c r="E3" s="252"/>
      <c r="F3" s="252"/>
      <c r="G3" s="252"/>
      <c r="H3" s="346"/>
    </row>
    <row r="4" spans="1:8">
      <c r="A4" s="251" t="s">
        <v>459</v>
      </c>
      <c r="B4" s="252"/>
      <c r="C4" s="252"/>
      <c r="D4" s="252"/>
      <c r="E4" s="252"/>
      <c r="F4" s="252"/>
      <c r="G4" s="252"/>
      <c r="H4" s="346"/>
    </row>
    <row r="5" spans="1:8" ht="15.75" thickBot="1">
      <c r="A5" s="253" t="s">
        <v>0</v>
      </c>
      <c r="B5" s="254"/>
      <c r="C5" s="254"/>
      <c r="D5" s="254"/>
      <c r="E5" s="254"/>
      <c r="F5" s="254"/>
      <c r="G5" s="254"/>
      <c r="H5" s="347"/>
    </row>
    <row r="6" spans="1:8" ht="15.75" thickBot="1">
      <c r="A6" s="323" t="s">
        <v>1</v>
      </c>
      <c r="B6" s="325"/>
      <c r="C6" s="238" t="s">
        <v>294</v>
      </c>
      <c r="D6" s="239"/>
      <c r="E6" s="239"/>
      <c r="F6" s="239"/>
      <c r="G6" s="240"/>
      <c r="H6" s="233" t="s">
        <v>295</v>
      </c>
    </row>
    <row r="7" spans="1:8" ht="34.5" thickBot="1">
      <c r="A7" s="253"/>
      <c r="B7" s="327"/>
      <c r="C7" s="98" t="s">
        <v>182</v>
      </c>
      <c r="D7" s="96" t="s">
        <v>296</v>
      </c>
      <c r="E7" s="99" t="s">
        <v>297</v>
      </c>
      <c r="F7" s="61" t="s">
        <v>183</v>
      </c>
      <c r="G7" s="113" t="s">
        <v>185</v>
      </c>
      <c r="H7" s="235"/>
    </row>
    <row r="8" spans="1:8">
      <c r="A8" s="335" t="s">
        <v>298</v>
      </c>
      <c r="B8" s="336"/>
      <c r="C8" s="155">
        <f>SUM(C9,C17,C27,C37,C47,C57,C61,C70,C74,)</f>
        <v>253188985</v>
      </c>
      <c r="D8" s="165">
        <f>SUM(D9,D17,D27,D37,D47,D57,D61,D70,D74,)</f>
        <v>25080037</v>
      </c>
      <c r="E8" s="156">
        <f>SUM(C8:D8)</f>
        <v>278269022</v>
      </c>
      <c r="F8" s="165">
        <f>SUM(F9,F17,F27,F37,F47,F57,F61,F70,F74,)</f>
        <v>207081462</v>
      </c>
      <c r="G8" s="156">
        <f>SUM(G9,G17,G27,G37,G47,G57,G61,G70,G74,)</f>
        <v>206784908</v>
      </c>
      <c r="H8" s="159">
        <f>SUM(H9,H17,H27,H37,H47,H57,H61,H70,H74,)</f>
        <v>71187560</v>
      </c>
    </row>
    <row r="9" spans="1:8" s="49" customFormat="1">
      <c r="A9" s="269" t="s">
        <v>299</v>
      </c>
      <c r="B9" s="270"/>
      <c r="C9" s="155">
        <v>122704493</v>
      </c>
      <c r="D9" s="157">
        <v>3205854</v>
      </c>
      <c r="E9" s="156">
        <v>125910347</v>
      </c>
      <c r="F9" s="157">
        <v>84373866</v>
      </c>
      <c r="G9" s="156">
        <v>84077312</v>
      </c>
      <c r="H9" s="159">
        <v>41536481</v>
      </c>
    </row>
    <row r="10" spans="1:8">
      <c r="A10" s="295" t="s">
        <v>300</v>
      </c>
      <c r="B10" s="332"/>
      <c r="C10" s="152">
        <v>81177693</v>
      </c>
      <c r="D10" s="152">
        <v>0</v>
      </c>
      <c r="E10" s="152">
        <v>81177693</v>
      </c>
      <c r="F10" s="152">
        <v>62870209</v>
      </c>
      <c r="G10" s="152">
        <v>62870209</v>
      </c>
      <c r="H10" s="153">
        <v>18307484</v>
      </c>
    </row>
    <row r="11" spans="1:8">
      <c r="A11" s="295" t="s">
        <v>301</v>
      </c>
      <c r="B11" s="332"/>
      <c r="C11" s="152">
        <v>0</v>
      </c>
      <c r="D11" s="152">
        <v>0</v>
      </c>
      <c r="E11" s="152">
        <v>0</v>
      </c>
      <c r="F11" s="152">
        <v>0</v>
      </c>
      <c r="G11" s="152">
        <v>0</v>
      </c>
      <c r="H11" s="153">
        <v>0</v>
      </c>
    </row>
    <row r="12" spans="1:8">
      <c r="A12" s="295" t="s">
        <v>302</v>
      </c>
      <c r="B12" s="332"/>
      <c r="C12" s="152">
        <v>11634259</v>
      </c>
      <c r="D12" s="152">
        <v>757800</v>
      </c>
      <c r="E12" s="152">
        <v>12392059</v>
      </c>
      <c r="F12" s="152">
        <v>3564372</v>
      </c>
      <c r="G12" s="152">
        <v>3564372</v>
      </c>
      <c r="H12" s="153">
        <v>8827687</v>
      </c>
    </row>
    <row r="13" spans="1:8">
      <c r="A13" s="295" t="s">
        <v>303</v>
      </c>
      <c r="B13" s="332"/>
      <c r="C13" s="152">
        <v>350000</v>
      </c>
      <c r="D13" s="152">
        <v>20000</v>
      </c>
      <c r="E13" s="152">
        <v>370000</v>
      </c>
      <c r="F13" s="152">
        <v>370000</v>
      </c>
      <c r="G13" s="152">
        <v>370000</v>
      </c>
      <c r="H13" s="153">
        <v>0</v>
      </c>
    </row>
    <row r="14" spans="1:8">
      <c r="A14" s="295" t="s">
        <v>304</v>
      </c>
      <c r="B14" s="332"/>
      <c r="C14" s="152">
        <v>29464241</v>
      </c>
      <c r="D14" s="152">
        <v>2366404</v>
      </c>
      <c r="E14" s="152">
        <v>31830645</v>
      </c>
      <c r="F14" s="152">
        <v>17449335</v>
      </c>
      <c r="G14" s="152">
        <v>17152781</v>
      </c>
      <c r="H14" s="153">
        <v>14381310</v>
      </c>
    </row>
    <row r="15" spans="1:8">
      <c r="A15" s="295" t="s">
        <v>305</v>
      </c>
      <c r="B15" s="332"/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3">
        <v>0</v>
      </c>
    </row>
    <row r="16" spans="1:8">
      <c r="A16" s="295" t="s">
        <v>306</v>
      </c>
      <c r="B16" s="332"/>
      <c r="C16" s="152">
        <v>78300</v>
      </c>
      <c r="D16" s="152">
        <v>61650</v>
      </c>
      <c r="E16" s="152">
        <v>139950</v>
      </c>
      <c r="F16" s="152">
        <v>119950</v>
      </c>
      <c r="G16" s="152">
        <v>119950</v>
      </c>
      <c r="H16" s="153">
        <v>20000</v>
      </c>
    </row>
    <row r="17" spans="1:8" s="49" customFormat="1">
      <c r="A17" s="269" t="s">
        <v>307</v>
      </c>
      <c r="B17" s="270"/>
      <c r="C17" s="155">
        <v>12942133</v>
      </c>
      <c r="D17" s="157">
        <v>40991</v>
      </c>
      <c r="E17" s="156">
        <v>12983124</v>
      </c>
      <c r="F17" s="157">
        <v>8525166</v>
      </c>
      <c r="G17" s="156">
        <v>8525166</v>
      </c>
      <c r="H17" s="159">
        <v>4457958</v>
      </c>
    </row>
    <row r="18" spans="1:8">
      <c r="A18" s="295" t="s">
        <v>308</v>
      </c>
      <c r="B18" s="332"/>
      <c r="C18" s="152">
        <v>8182805</v>
      </c>
      <c r="D18" s="152">
        <v>0</v>
      </c>
      <c r="E18" s="152">
        <v>8182805</v>
      </c>
      <c r="F18" s="152">
        <v>5778360</v>
      </c>
      <c r="G18" s="152">
        <v>5778360</v>
      </c>
      <c r="H18" s="153">
        <v>2404445</v>
      </c>
    </row>
    <row r="19" spans="1:8">
      <c r="A19" s="295" t="s">
        <v>309</v>
      </c>
      <c r="B19" s="332"/>
      <c r="C19" s="152">
        <v>2587500</v>
      </c>
      <c r="D19" s="152">
        <v>-80475</v>
      </c>
      <c r="E19" s="152">
        <v>2507025</v>
      </c>
      <c r="F19" s="152">
        <v>1042599</v>
      </c>
      <c r="G19" s="152">
        <v>1042599</v>
      </c>
      <c r="H19" s="153">
        <v>1464426</v>
      </c>
    </row>
    <row r="20" spans="1:8">
      <c r="A20" s="295" t="s">
        <v>310</v>
      </c>
      <c r="B20" s="332"/>
      <c r="C20" s="152">
        <v>0</v>
      </c>
      <c r="D20" s="152">
        <v>0</v>
      </c>
      <c r="E20" s="152">
        <v>0</v>
      </c>
      <c r="F20" s="152">
        <v>0</v>
      </c>
      <c r="G20" s="152">
        <v>0</v>
      </c>
      <c r="H20" s="153">
        <v>0</v>
      </c>
    </row>
    <row r="21" spans="1:8">
      <c r="A21" s="295" t="s">
        <v>311</v>
      </c>
      <c r="B21" s="332"/>
      <c r="C21" s="152">
        <v>300000</v>
      </c>
      <c r="D21" s="152">
        <v>230996</v>
      </c>
      <c r="E21" s="152">
        <v>530996</v>
      </c>
      <c r="F21" s="152">
        <v>504152</v>
      </c>
      <c r="G21" s="152">
        <v>504152</v>
      </c>
      <c r="H21" s="153">
        <v>26844</v>
      </c>
    </row>
    <row r="22" spans="1:8">
      <c r="A22" s="295" t="s">
        <v>312</v>
      </c>
      <c r="B22" s="332"/>
      <c r="C22" s="152">
        <v>0</v>
      </c>
      <c r="D22" s="152">
        <v>0</v>
      </c>
      <c r="E22" s="152">
        <v>0</v>
      </c>
      <c r="F22" s="152">
        <v>0</v>
      </c>
      <c r="G22" s="152">
        <v>0</v>
      </c>
      <c r="H22" s="153">
        <v>0</v>
      </c>
    </row>
    <row r="23" spans="1:8">
      <c r="A23" s="295" t="s">
        <v>313</v>
      </c>
      <c r="B23" s="332"/>
      <c r="C23" s="152">
        <v>1325000</v>
      </c>
      <c r="D23" s="152">
        <v>-501120</v>
      </c>
      <c r="E23" s="152">
        <v>823880</v>
      </c>
      <c r="F23" s="152">
        <v>435787</v>
      </c>
      <c r="G23" s="152">
        <v>435787</v>
      </c>
      <c r="H23" s="153">
        <v>388093</v>
      </c>
    </row>
    <row r="24" spans="1:8">
      <c r="A24" s="295" t="s">
        <v>314</v>
      </c>
      <c r="B24" s="332"/>
      <c r="C24" s="152">
        <v>50000</v>
      </c>
      <c r="D24" s="152">
        <v>4060</v>
      </c>
      <c r="E24" s="152">
        <v>54060</v>
      </c>
      <c r="F24" s="152">
        <v>22130</v>
      </c>
      <c r="G24" s="152">
        <v>22130</v>
      </c>
      <c r="H24" s="153">
        <v>31930</v>
      </c>
    </row>
    <row r="25" spans="1:8">
      <c r="A25" s="295" t="s">
        <v>315</v>
      </c>
      <c r="B25" s="332"/>
      <c r="C25" s="152">
        <v>0</v>
      </c>
      <c r="D25" s="152">
        <v>0</v>
      </c>
      <c r="E25" s="152">
        <v>0</v>
      </c>
      <c r="F25" s="152">
        <v>0</v>
      </c>
      <c r="G25" s="152">
        <v>0</v>
      </c>
      <c r="H25" s="153">
        <v>0</v>
      </c>
    </row>
    <row r="26" spans="1:8">
      <c r="A26" s="295" t="s">
        <v>316</v>
      </c>
      <c r="B26" s="332"/>
      <c r="C26" s="152">
        <v>496828</v>
      </c>
      <c r="D26" s="152">
        <v>387530</v>
      </c>
      <c r="E26" s="152">
        <v>884358</v>
      </c>
      <c r="F26" s="152">
        <v>742138</v>
      </c>
      <c r="G26" s="152">
        <v>742138</v>
      </c>
      <c r="H26" s="153">
        <v>142220</v>
      </c>
    </row>
    <row r="27" spans="1:8" s="49" customFormat="1">
      <c r="A27" s="269" t="s">
        <v>317</v>
      </c>
      <c r="B27" s="270"/>
      <c r="C27" s="155">
        <v>27655271</v>
      </c>
      <c r="D27" s="157">
        <v>8982773</v>
      </c>
      <c r="E27" s="156">
        <v>36638044</v>
      </c>
      <c r="F27" s="157">
        <v>24205386</v>
      </c>
      <c r="G27" s="156">
        <v>24205386</v>
      </c>
      <c r="H27" s="159">
        <v>12432658</v>
      </c>
    </row>
    <row r="28" spans="1:8">
      <c r="A28" s="295" t="s">
        <v>318</v>
      </c>
      <c r="B28" s="332"/>
      <c r="C28" s="152">
        <v>1480475</v>
      </c>
      <c r="D28" s="152">
        <v>-117160</v>
      </c>
      <c r="E28" s="152">
        <v>1363315</v>
      </c>
      <c r="F28" s="152">
        <v>630332</v>
      </c>
      <c r="G28" s="152">
        <v>630332</v>
      </c>
      <c r="H28" s="153">
        <v>732983</v>
      </c>
    </row>
    <row r="29" spans="1:8">
      <c r="A29" s="295" t="s">
        <v>319</v>
      </c>
      <c r="B29" s="332"/>
      <c r="C29" s="152">
        <v>200004</v>
      </c>
      <c r="D29" s="152">
        <v>0</v>
      </c>
      <c r="E29" s="152">
        <v>200004</v>
      </c>
      <c r="F29" s="152">
        <v>87000</v>
      </c>
      <c r="G29" s="152">
        <v>87000</v>
      </c>
      <c r="H29" s="153">
        <v>113004</v>
      </c>
    </row>
    <row r="30" spans="1:8">
      <c r="A30" s="295" t="s">
        <v>320</v>
      </c>
      <c r="B30" s="332"/>
      <c r="C30" s="152">
        <v>751250</v>
      </c>
      <c r="D30" s="152">
        <v>16415</v>
      </c>
      <c r="E30" s="152">
        <v>767665</v>
      </c>
      <c r="F30" s="152">
        <v>540329</v>
      </c>
      <c r="G30" s="152">
        <v>540329</v>
      </c>
      <c r="H30" s="153">
        <v>227336</v>
      </c>
    </row>
    <row r="31" spans="1:8">
      <c r="A31" s="295" t="s">
        <v>321</v>
      </c>
      <c r="B31" s="332"/>
      <c r="C31" s="152">
        <v>133846</v>
      </c>
      <c r="D31" s="152">
        <v>141012</v>
      </c>
      <c r="E31" s="152">
        <v>274858</v>
      </c>
      <c r="F31" s="152">
        <v>232969</v>
      </c>
      <c r="G31" s="152">
        <v>232969</v>
      </c>
      <c r="H31" s="153">
        <v>41889</v>
      </c>
    </row>
    <row r="32" spans="1:8">
      <c r="A32" s="295" t="s">
        <v>322</v>
      </c>
      <c r="B32" s="332"/>
      <c r="C32" s="152">
        <v>1256700</v>
      </c>
      <c r="D32" s="152">
        <v>6646251</v>
      </c>
      <c r="E32" s="152">
        <v>7902951</v>
      </c>
      <c r="F32" s="152">
        <v>3560148</v>
      </c>
      <c r="G32" s="152">
        <v>3560148</v>
      </c>
      <c r="H32" s="153">
        <v>4342803</v>
      </c>
    </row>
    <row r="33" spans="1:9">
      <c r="A33" s="295" t="s">
        <v>323</v>
      </c>
      <c r="B33" s="332"/>
      <c r="C33" s="152">
        <v>1245971</v>
      </c>
      <c r="D33" s="152">
        <v>97037</v>
      </c>
      <c r="E33" s="152">
        <v>1343008</v>
      </c>
      <c r="F33" s="152">
        <v>1140302</v>
      </c>
      <c r="G33" s="152">
        <v>1140302</v>
      </c>
      <c r="H33" s="153">
        <v>202706</v>
      </c>
    </row>
    <row r="34" spans="1:9">
      <c r="A34" s="295" t="s">
        <v>324</v>
      </c>
      <c r="B34" s="332"/>
      <c r="C34" s="152">
        <v>532375</v>
      </c>
      <c r="D34" s="152">
        <v>-65000</v>
      </c>
      <c r="E34" s="152">
        <v>467375</v>
      </c>
      <c r="F34" s="152">
        <v>87290</v>
      </c>
      <c r="G34" s="152">
        <v>87290</v>
      </c>
      <c r="H34" s="153">
        <v>380085</v>
      </c>
    </row>
    <row r="35" spans="1:9">
      <c r="A35" s="295" t="s">
        <v>325</v>
      </c>
      <c r="B35" s="332"/>
      <c r="C35" s="152">
        <v>500000</v>
      </c>
      <c r="D35" s="152">
        <v>200000</v>
      </c>
      <c r="E35" s="152">
        <v>700000</v>
      </c>
      <c r="F35" s="152">
        <v>566032</v>
      </c>
      <c r="G35" s="152">
        <v>566032</v>
      </c>
      <c r="H35" s="153">
        <v>133968</v>
      </c>
    </row>
    <row r="36" spans="1:9">
      <c r="A36" s="295" t="s">
        <v>326</v>
      </c>
      <c r="B36" s="332"/>
      <c r="C36" s="152">
        <v>21554650</v>
      </c>
      <c r="D36" s="152">
        <v>2064218</v>
      </c>
      <c r="E36" s="152">
        <v>23618868</v>
      </c>
      <c r="F36" s="152">
        <v>17360984</v>
      </c>
      <c r="G36" s="152">
        <v>17360984</v>
      </c>
      <c r="H36" s="153">
        <v>6257884</v>
      </c>
    </row>
    <row r="37" spans="1:9" s="49" customFormat="1">
      <c r="A37" s="298" t="s">
        <v>327</v>
      </c>
      <c r="B37" s="322"/>
      <c r="C37" s="162">
        <v>85500000</v>
      </c>
      <c r="D37" s="163">
        <v>12800419</v>
      </c>
      <c r="E37" s="164">
        <v>98300419</v>
      </c>
      <c r="F37" s="163">
        <v>87652604</v>
      </c>
      <c r="G37" s="164">
        <v>87652604</v>
      </c>
      <c r="H37" s="166">
        <v>10647815</v>
      </c>
    </row>
    <row r="38" spans="1:9">
      <c r="A38" s="295" t="s">
        <v>328</v>
      </c>
      <c r="B38" s="332"/>
      <c r="C38" s="167">
        <v>0</v>
      </c>
      <c r="D38" s="167">
        <v>0</v>
      </c>
      <c r="E38" s="167">
        <v>0</v>
      </c>
      <c r="F38" s="167">
        <v>0</v>
      </c>
      <c r="G38" s="167">
        <v>0</v>
      </c>
      <c r="H38" s="168">
        <v>0</v>
      </c>
      <c r="I38" s="77"/>
    </row>
    <row r="39" spans="1:9">
      <c r="A39" s="295" t="s">
        <v>329</v>
      </c>
      <c r="B39" s="332"/>
      <c r="C39" s="167">
        <v>0</v>
      </c>
      <c r="D39" s="167">
        <v>0</v>
      </c>
      <c r="E39" s="167">
        <v>0</v>
      </c>
      <c r="F39" s="167">
        <v>0</v>
      </c>
      <c r="G39" s="167">
        <v>0</v>
      </c>
      <c r="H39" s="168">
        <v>0</v>
      </c>
      <c r="I39" s="77"/>
    </row>
    <row r="40" spans="1:9">
      <c r="A40" s="295" t="s">
        <v>330</v>
      </c>
      <c r="B40" s="332"/>
      <c r="C40" s="167">
        <v>0</v>
      </c>
      <c r="D40" s="167">
        <v>0</v>
      </c>
      <c r="E40" s="167">
        <v>0</v>
      </c>
      <c r="F40" s="167">
        <v>0</v>
      </c>
      <c r="G40" s="167">
        <v>0</v>
      </c>
      <c r="H40" s="168">
        <v>0</v>
      </c>
      <c r="I40" s="77"/>
    </row>
    <row r="41" spans="1:9">
      <c r="A41" s="295" t="s">
        <v>331</v>
      </c>
      <c r="B41" s="332"/>
      <c r="C41" s="167">
        <v>85500000</v>
      </c>
      <c r="D41" s="167">
        <v>12800419</v>
      </c>
      <c r="E41" s="167">
        <v>98300419</v>
      </c>
      <c r="F41" s="167">
        <v>87652604</v>
      </c>
      <c r="G41" s="167">
        <v>87652604</v>
      </c>
      <c r="H41" s="168">
        <v>10647815</v>
      </c>
      <c r="I41" s="77"/>
    </row>
    <row r="42" spans="1:9">
      <c r="A42" s="295" t="s">
        <v>332</v>
      </c>
      <c r="B42" s="332"/>
      <c r="C42" s="167">
        <v>0</v>
      </c>
      <c r="D42" s="167">
        <v>0</v>
      </c>
      <c r="E42" s="167">
        <v>0</v>
      </c>
      <c r="F42" s="167">
        <v>0</v>
      </c>
      <c r="G42" s="167">
        <v>0</v>
      </c>
      <c r="H42" s="168">
        <v>0</v>
      </c>
      <c r="I42" s="77"/>
    </row>
    <row r="43" spans="1:9">
      <c r="A43" s="295" t="s">
        <v>333</v>
      </c>
      <c r="B43" s="332"/>
      <c r="C43" s="167">
        <v>0</v>
      </c>
      <c r="D43" s="167">
        <v>0</v>
      </c>
      <c r="E43" s="167">
        <v>0</v>
      </c>
      <c r="F43" s="167">
        <v>0</v>
      </c>
      <c r="G43" s="167">
        <v>0</v>
      </c>
      <c r="H43" s="168">
        <v>0</v>
      </c>
      <c r="I43" s="77"/>
    </row>
    <row r="44" spans="1:9">
      <c r="A44" s="295" t="s">
        <v>334</v>
      </c>
      <c r="B44" s="332"/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8">
        <v>0</v>
      </c>
      <c r="I44" s="77"/>
    </row>
    <row r="45" spans="1:9">
      <c r="A45" s="295" t="s">
        <v>335</v>
      </c>
      <c r="B45" s="332"/>
      <c r="C45" s="167">
        <v>0</v>
      </c>
      <c r="D45" s="167">
        <v>0</v>
      </c>
      <c r="E45" s="167">
        <v>0</v>
      </c>
      <c r="F45" s="167">
        <v>0</v>
      </c>
      <c r="G45" s="167">
        <v>0</v>
      </c>
      <c r="H45" s="168">
        <v>0</v>
      </c>
    </row>
    <row r="46" spans="1:9">
      <c r="A46" s="295" t="s">
        <v>336</v>
      </c>
      <c r="B46" s="332"/>
      <c r="C46" s="167">
        <v>0</v>
      </c>
      <c r="D46" s="167">
        <v>0</v>
      </c>
      <c r="E46" s="167">
        <v>0</v>
      </c>
      <c r="F46" s="167">
        <v>0</v>
      </c>
      <c r="G46" s="167">
        <v>0</v>
      </c>
      <c r="H46" s="168">
        <v>0</v>
      </c>
    </row>
    <row r="47" spans="1:9" s="49" customFormat="1">
      <c r="A47" s="298" t="s">
        <v>337</v>
      </c>
      <c r="B47" s="322"/>
      <c r="C47" s="158">
        <v>4387088</v>
      </c>
      <c r="D47" s="159">
        <v>50000</v>
      </c>
      <c r="E47" s="160">
        <v>4437088</v>
      </c>
      <c r="F47" s="159">
        <v>2324440</v>
      </c>
      <c r="G47" s="160">
        <v>2324440</v>
      </c>
      <c r="H47" s="159">
        <v>2112648</v>
      </c>
    </row>
    <row r="48" spans="1:9">
      <c r="A48" s="295" t="s">
        <v>338</v>
      </c>
      <c r="B48" s="332"/>
      <c r="C48" s="152">
        <v>2987088</v>
      </c>
      <c r="D48" s="152">
        <v>135998</v>
      </c>
      <c r="E48" s="152">
        <v>3123086</v>
      </c>
      <c r="F48" s="152">
        <v>1010438</v>
      </c>
      <c r="G48" s="152">
        <v>1010438</v>
      </c>
      <c r="H48" s="153">
        <v>2112648</v>
      </c>
    </row>
    <row r="49" spans="1:8">
      <c r="A49" s="295" t="s">
        <v>339</v>
      </c>
      <c r="B49" s="332"/>
      <c r="C49" s="152">
        <v>0</v>
      </c>
      <c r="D49" s="152">
        <v>0</v>
      </c>
      <c r="E49" s="152">
        <v>0</v>
      </c>
      <c r="F49" s="152">
        <v>0</v>
      </c>
      <c r="G49" s="152">
        <v>0</v>
      </c>
      <c r="H49" s="153">
        <v>0</v>
      </c>
    </row>
    <row r="50" spans="1:8">
      <c r="A50" s="295" t="s">
        <v>340</v>
      </c>
      <c r="B50" s="332"/>
      <c r="C50" s="152">
        <v>0</v>
      </c>
      <c r="D50" s="152">
        <v>68000</v>
      </c>
      <c r="E50" s="152">
        <v>68000</v>
      </c>
      <c r="F50" s="152">
        <v>68000</v>
      </c>
      <c r="G50" s="152">
        <v>68000</v>
      </c>
      <c r="H50" s="153">
        <v>0</v>
      </c>
    </row>
    <row r="51" spans="1:8">
      <c r="A51" s="295" t="s">
        <v>341</v>
      </c>
      <c r="B51" s="332"/>
      <c r="C51" s="152">
        <v>1400000</v>
      </c>
      <c r="D51" s="152">
        <v>-153998</v>
      </c>
      <c r="E51" s="152">
        <v>1246002</v>
      </c>
      <c r="F51" s="152">
        <v>1246002</v>
      </c>
      <c r="G51" s="152">
        <v>1246002</v>
      </c>
      <c r="H51" s="153">
        <v>0</v>
      </c>
    </row>
    <row r="52" spans="1:8">
      <c r="A52" s="295" t="s">
        <v>342</v>
      </c>
      <c r="B52" s="332"/>
      <c r="C52" s="152">
        <v>0</v>
      </c>
      <c r="D52" s="152">
        <v>0</v>
      </c>
      <c r="E52" s="152">
        <f t="shared" ref="E52:E55" si="0">+C52+D52</f>
        <v>0</v>
      </c>
      <c r="F52" s="152">
        <v>0</v>
      </c>
      <c r="G52" s="152">
        <f t="shared" ref="G52:G55" si="1">+F52</f>
        <v>0</v>
      </c>
      <c r="H52" s="153">
        <f t="shared" ref="H52:H55" si="2">+E52-F52</f>
        <v>0</v>
      </c>
    </row>
    <row r="53" spans="1:8">
      <c r="A53" s="295" t="s">
        <v>343</v>
      </c>
      <c r="B53" s="332"/>
      <c r="C53" s="152">
        <v>0</v>
      </c>
      <c r="D53" s="152">
        <v>0</v>
      </c>
      <c r="E53" s="152">
        <f t="shared" si="0"/>
        <v>0</v>
      </c>
      <c r="F53" s="152">
        <v>0</v>
      </c>
      <c r="G53" s="152">
        <f t="shared" si="1"/>
        <v>0</v>
      </c>
      <c r="H53" s="153">
        <f t="shared" si="2"/>
        <v>0</v>
      </c>
    </row>
    <row r="54" spans="1:8">
      <c r="A54" s="295" t="s">
        <v>344</v>
      </c>
      <c r="B54" s="332"/>
      <c r="C54" s="152">
        <v>0</v>
      </c>
      <c r="D54" s="152">
        <v>0</v>
      </c>
      <c r="E54" s="152">
        <f t="shared" si="0"/>
        <v>0</v>
      </c>
      <c r="F54" s="152">
        <v>0</v>
      </c>
      <c r="G54" s="152">
        <f t="shared" si="1"/>
        <v>0</v>
      </c>
      <c r="H54" s="153">
        <f t="shared" si="2"/>
        <v>0</v>
      </c>
    </row>
    <row r="55" spans="1:8">
      <c r="A55" s="295" t="s">
        <v>345</v>
      </c>
      <c r="B55" s="332"/>
      <c r="C55" s="152">
        <v>0</v>
      </c>
      <c r="D55" s="152">
        <v>0</v>
      </c>
      <c r="E55" s="152">
        <f t="shared" si="0"/>
        <v>0</v>
      </c>
      <c r="F55" s="152">
        <v>0</v>
      </c>
      <c r="G55" s="152">
        <f t="shared" si="1"/>
        <v>0</v>
      </c>
      <c r="H55" s="153">
        <f t="shared" si="2"/>
        <v>0</v>
      </c>
    </row>
    <row r="56" spans="1:8">
      <c r="A56" s="295" t="s">
        <v>346</v>
      </c>
      <c r="B56" s="332"/>
      <c r="C56" s="149">
        <v>0</v>
      </c>
      <c r="D56" s="150">
        <v>0</v>
      </c>
      <c r="E56" s="151">
        <f t="shared" ref="E56" si="3">+C56+D56</f>
        <v>0</v>
      </c>
      <c r="F56" s="150">
        <v>0</v>
      </c>
      <c r="G56" s="151">
        <v>0</v>
      </c>
      <c r="H56" s="150">
        <f t="shared" ref="H56" si="4">+E56-F56</f>
        <v>0</v>
      </c>
    </row>
    <row r="57" spans="1:8">
      <c r="A57" s="271" t="s">
        <v>347</v>
      </c>
      <c r="B57" s="272"/>
      <c r="C57" s="152">
        <f t="shared" ref="C57:H57" si="5">SUM(C58:C60)</f>
        <v>0</v>
      </c>
      <c r="D57" s="153">
        <f t="shared" si="5"/>
        <v>0</v>
      </c>
      <c r="E57" s="154">
        <f t="shared" si="5"/>
        <v>0</v>
      </c>
      <c r="F57" s="153">
        <f t="shared" si="5"/>
        <v>0</v>
      </c>
      <c r="G57" s="154">
        <f t="shared" si="5"/>
        <v>0</v>
      </c>
      <c r="H57" s="153">
        <f t="shared" si="5"/>
        <v>0</v>
      </c>
    </row>
    <row r="58" spans="1:8">
      <c r="A58" s="295" t="s">
        <v>348</v>
      </c>
      <c r="B58" s="332"/>
      <c r="C58" s="152">
        <v>0</v>
      </c>
      <c r="D58" s="152">
        <v>0</v>
      </c>
      <c r="E58" s="152">
        <v>0</v>
      </c>
      <c r="F58" s="152">
        <v>0</v>
      </c>
      <c r="G58" s="152">
        <v>0</v>
      </c>
      <c r="H58" s="153">
        <v>0</v>
      </c>
    </row>
    <row r="59" spans="1:8">
      <c r="A59" s="295" t="s">
        <v>349</v>
      </c>
      <c r="B59" s="332"/>
      <c r="C59" s="152">
        <v>0</v>
      </c>
      <c r="D59" s="152">
        <v>0</v>
      </c>
      <c r="E59" s="152">
        <v>0</v>
      </c>
      <c r="F59" s="152">
        <v>0</v>
      </c>
      <c r="G59" s="152">
        <v>0</v>
      </c>
      <c r="H59" s="153">
        <v>0</v>
      </c>
    </row>
    <row r="60" spans="1:8">
      <c r="A60" s="295" t="s">
        <v>350</v>
      </c>
      <c r="B60" s="332"/>
      <c r="C60" s="152">
        <v>0</v>
      </c>
      <c r="D60" s="152">
        <v>0</v>
      </c>
      <c r="E60" s="152">
        <v>0</v>
      </c>
      <c r="F60" s="152">
        <v>0</v>
      </c>
      <c r="G60" s="152">
        <v>0</v>
      </c>
      <c r="H60" s="153">
        <v>0</v>
      </c>
    </row>
    <row r="61" spans="1:8">
      <c r="A61" s="295" t="s">
        <v>351</v>
      </c>
      <c r="B61" s="332"/>
      <c r="C61" s="152">
        <f t="shared" ref="C61:H61" si="6">SUM(C62:C69)</f>
        <v>0</v>
      </c>
      <c r="D61" s="153">
        <f t="shared" si="6"/>
        <v>0</v>
      </c>
      <c r="E61" s="154">
        <f t="shared" si="6"/>
        <v>0</v>
      </c>
      <c r="F61" s="153">
        <f t="shared" si="6"/>
        <v>0</v>
      </c>
      <c r="G61" s="154">
        <f t="shared" si="6"/>
        <v>0</v>
      </c>
      <c r="H61" s="153">
        <f t="shared" si="6"/>
        <v>0</v>
      </c>
    </row>
    <row r="62" spans="1:8">
      <c r="A62" s="295" t="s">
        <v>352</v>
      </c>
      <c r="B62" s="332"/>
      <c r="C62" s="152">
        <v>0</v>
      </c>
      <c r="D62" s="152">
        <v>0</v>
      </c>
      <c r="E62" s="152">
        <v>0</v>
      </c>
      <c r="F62" s="152">
        <v>0</v>
      </c>
      <c r="G62" s="152">
        <v>0</v>
      </c>
      <c r="H62" s="153">
        <v>0</v>
      </c>
    </row>
    <row r="63" spans="1:8">
      <c r="A63" s="295" t="s">
        <v>353</v>
      </c>
      <c r="B63" s="332"/>
      <c r="C63" s="152">
        <v>0</v>
      </c>
      <c r="D63" s="152">
        <v>0</v>
      </c>
      <c r="E63" s="152">
        <v>0</v>
      </c>
      <c r="F63" s="152">
        <v>0</v>
      </c>
      <c r="G63" s="152">
        <v>0</v>
      </c>
      <c r="H63" s="153">
        <v>0</v>
      </c>
    </row>
    <row r="64" spans="1:8">
      <c r="A64" s="295" t="s">
        <v>354</v>
      </c>
      <c r="B64" s="332"/>
      <c r="C64" s="152">
        <v>0</v>
      </c>
      <c r="D64" s="152">
        <v>0</v>
      </c>
      <c r="E64" s="152">
        <v>0</v>
      </c>
      <c r="F64" s="152">
        <v>0</v>
      </c>
      <c r="G64" s="152">
        <v>0</v>
      </c>
      <c r="H64" s="153">
        <v>0</v>
      </c>
    </row>
    <row r="65" spans="1:8">
      <c r="A65" s="295" t="s">
        <v>355</v>
      </c>
      <c r="B65" s="332"/>
      <c r="C65" s="147">
        <v>0</v>
      </c>
      <c r="D65" s="147">
        <v>0</v>
      </c>
      <c r="E65" s="147">
        <v>0</v>
      </c>
      <c r="F65" s="147">
        <v>0</v>
      </c>
      <c r="G65" s="147">
        <v>0</v>
      </c>
      <c r="H65" s="148">
        <v>0</v>
      </c>
    </row>
    <row r="66" spans="1:8">
      <c r="A66" s="295" t="s">
        <v>356</v>
      </c>
      <c r="B66" s="332"/>
      <c r="C66" s="147">
        <v>0</v>
      </c>
      <c r="D66" s="147">
        <v>0</v>
      </c>
      <c r="E66" s="147">
        <v>0</v>
      </c>
      <c r="F66" s="147">
        <v>0</v>
      </c>
      <c r="G66" s="147">
        <v>0</v>
      </c>
      <c r="H66" s="148">
        <v>0</v>
      </c>
    </row>
    <row r="67" spans="1:8">
      <c r="A67" s="295" t="s">
        <v>357</v>
      </c>
      <c r="B67" s="332"/>
      <c r="C67" s="147"/>
      <c r="D67" s="148"/>
      <c r="E67" s="161"/>
      <c r="F67" s="148"/>
      <c r="G67" s="161"/>
      <c r="H67" s="148"/>
    </row>
    <row r="68" spans="1:8">
      <c r="A68" s="295" t="s">
        <v>358</v>
      </c>
      <c r="B68" s="332"/>
      <c r="C68" s="147">
        <v>0</v>
      </c>
      <c r="D68" s="147">
        <v>0</v>
      </c>
      <c r="E68" s="147">
        <v>0</v>
      </c>
      <c r="F68" s="147">
        <v>0</v>
      </c>
      <c r="G68" s="147">
        <v>0</v>
      </c>
      <c r="H68" s="148">
        <v>0</v>
      </c>
    </row>
    <row r="69" spans="1:8">
      <c r="A69" s="295" t="s">
        <v>359</v>
      </c>
      <c r="B69" s="332"/>
      <c r="C69" s="147">
        <v>0</v>
      </c>
      <c r="D69" s="147">
        <v>0</v>
      </c>
      <c r="E69" s="147">
        <v>0</v>
      </c>
      <c r="F69" s="147">
        <v>0</v>
      </c>
      <c r="G69" s="147">
        <v>0</v>
      </c>
      <c r="H69" s="148">
        <v>0</v>
      </c>
    </row>
    <row r="70" spans="1:8">
      <c r="A70" s="271" t="s">
        <v>360</v>
      </c>
      <c r="B70" s="272"/>
      <c r="C70" s="147">
        <f t="shared" ref="C70:H70" si="7">SUM(C71:C73)</f>
        <v>0</v>
      </c>
      <c r="D70" s="148">
        <f t="shared" si="7"/>
        <v>0</v>
      </c>
      <c r="E70" s="161">
        <f t="shared" si="7"/>
        <v>0</v>
      </c>
      <c r="F70" s="148">
        <f t="shared" si="7"/>
        <v>0</v>
      </c>
      <c r="G70" s="161">
        <f t="shared" si="7"/>
        <v>0</v>
      </c>
      <c r="H70" s="148">
        <f t="shared" si="7"/>
        <v>0</v>
      </c>
    </row>
    <row r="71" spans="1:8">
      <c r="A71" s="295" t="s">
        <v>361</v>
      </c>
      <c r="B71" s="332"/>
      <c r="C71" s="147">
        <v>0</v>
      </c>
      <c r="D71" s="147">
        <v>0</v>
      </c>
      <c r="E71" s="147">
        <v>0</v>
      </c>
      <c r="F71" s="147">
        <v>0</v>
      </c>
      <c r="G71" s="147">
        <v>0</v>
      </c>
      <c r="H71" s="148">
        <v>0</v>
      </c>
    </row>
    <row r="72" spans="1:8">
      <c r="A72" s="295" t="s">
        <v>362</v>
      </c>
      <c r="B72" s="332"/>
      <c r="C72" s="147">
        <v>0</v>
      </c>
      <c r="D72" s="147">
        <v>0</v>
      </c>
      <c r="E72" s="147">
        <v>0</v>
      </c>
      <c r="F72" s="147">
        <v>0</v>
      </c>
      <c r="G72" s="147">
        <v>0</v>
      </c>
      <c r="H72" s="148">
        <v>0</v>
      </c>
    </row>
    <row r="73" spans="1:8">
      <c r="A73" s="295" t="s">
        <v>363</v>
      </c>
      <c r="B73" s="332"/>
      <c r="C73" s="147">
        <v>0</v>
      </c>
      <c r="D73" s="147">
        <v>0</v>
      </c>
      <c r="E73" s="147">
        <v>0</v>
      </c>
      <c r="F73" s="147">
        <v>0</v>
      </c>
      <c r="G73" s="147">
        <v>0</v>
      </c>
      <c r="H73" s="148">
        <v>0</v>
      </c>
    </row>
    <row r="74" spans="1:8">
      <c r="A74" s="271" t="s">
        <v>364</v>
      </c>
      <c r="B74" s="272"/>
      <c r="C74" s="147">
        <f t="shared" ref="C74:H74" si="8">SUM(C75:C81)</f>
        <v>0</v>
      </c>
      <c r="D74" s="148">
        <f t="shared" si="8"/>
        <v>0</v>
      </c>
      <c r="E74" s="161">
        <f t="shared" si="8"/>
        <v>0</v>
      </c>
      <c r="F74" s="148">
        <f t="shared" si="8"/>
        <v>0</v>
      </c>
      <c r="G74" s="161">
        <f t="shared" si="8"/>
        <v>0</v>
      </c>
      <c r="H74" s="148">
        <f t="shared" si="8"/>
        <v>0</v>
      </c>
    </row>
    <row r="75" spans="1:8">
      <c r="A75" s="295" t="s">
        <v>365</v>
      </c>
      <c r="B75" s="332"/>
      <c r="C75" s="147">
        <v>0</v>
      </c>
      <c r="D75" s="147">
        <v>0</v>
      </c>
      <c r="E75" s="147">
        <v>0</v>
      </c>
      <c r="F75" s="147">
        <v>0</v>
      </c>
      <c r="G75" s="147">
        <v>0</v>
      </c>
      <c r="H75" s="148">
        <v>0</v>
      </c>
    </row>
    <row r="76" spans="1:8">
      <c r="A76" s="295" t="s">
        <v>366</v>
      </c>
      <c r="B76" s="332"/>
      <c r="C76" s="147">
        <v>0</v>
      </c>
      <c r="D76" s="147">
        <v>0</v>
      </c>
      <c r="E76" s="147">
        <v>0</v>
      </c>
      <c r="F76" s="147">
        <v>0</v>
      </c>
      <c r="G76" s="147">
        <v>0</v>
      </c>
      <c r="H76" s="148">
        <v>0</v>
      </c>
    </row>
    <row r="77" spans="1:8">
      <c r="A77" s="295" t="s">
        <v>367</v>
      </c>
      <c r="B77" s="332"/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64">
        <v>0</v>
      </c>
    </row>
    <row r="78" spans="1:8">
      <c r="A78" s="295" t="s">
        <v>368</v>
      </c>
      <c r="B78" s="332"/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64">
        <v>0</v>
      </c>
    </row>
    <row r="79" spans="1:8">
      <c r="A79" s="295" t="s">
        <v>369</v>
      </c>
      <c r="B79" s="332"/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64">
        <v>0</v>
      </c>
    </row>
    <row r="80" spans="1:8">
      <c r="A80" s="295" t="s">
        <v>370</v>
      </c>
      <c r="B80" s="332"/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64">
        <v>0</v>
      </c>
    </row>
    <row r="81" spans="1:8">
      <c r="A81" s="295" t="s">
        <v>371</v>
      </c>
      <c r="B81" s="332"/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64">
        <v>0</v>
      </c>
    </row>
    <row r="82" spans="1:8" ht="15.75" thickBot="1">
      <c r="A82" s="333"/>
      <c r="B82" s="334"/>
      <c r="C82" s="53"/>
      <c r="D82" s="112"/>
      <c r="E82" s="116"/>
      <c r="F82" s="112"/>
      <c r="G82" s="56"/>
      <c r="H82" s="112"/>
    </row>
    <row r="83" spans="1:8">
      <c r="A83" s="335"/>
      <c r="B83" s="336"/>
      <c r="C83" s="339">
        <f t="shared" ref="C83:H83" si="9">SUM(C85,C93,C103,C113,C123,C133,C137,C146,C150,)</f>
        <v>0</v>
      </c>
      <c r="D83" s="337">
        <f t="shared" si="9"/>
        <v>0</v>
      </c>
      <c r="E83" s="341">
        <f t="shared" si="9"/>
        <v>0</v>
      </c>
      <c r="F83" s="337">
        <f t="shared" si="9"/>
        <v>0</v>
      </c>
      <c r="G83" s="343">
        <f t="shared" si="9"/>
        <v>0</v>
      </c>
      <c r="H83" s="337">
        <f t="shared" si="9"/>
        <v>0</v>
      </c>
    </row>
    <row r="84" spans="1:8">
      <c r="A84" s="269" t="s">
        <v>372</v>
      </c>
      <c r="B84" s="270"/>
      <c r="C84" s="340"/>
      <c r="D84" s="338"/>
      <c r="E84" s="342"/>
      <c r="F84" s="338"/>
      <c r="G84" s="344"/>
      <c r="H84" s="338"/>
    </row>
    <row r="85" spans="1:8">
      <c r="A85" s="271" t="s">
        <v>299</v>
      </c>
      <c r="B85" s="272"/>
      <c r="C85" s="52">
        <v>0</v>
      </c>
      <c r="D85" s="64">
        <v>0</v>
      </c>
      <c r="E85" s="116">
        <v>0</v>
      </c>
      <c r="F85" s="64">
        <v>0</v>
      </c>
      <c r="G85" s="116">
        <v>0</v>
      </c>
      <c r="H85" s="64">
        <v>0</v>
      </c>
    </row>
    <row r="86" spans="1:8">
      <c r="A86" s="295" t="s">
        <v>300</v>
      </c>
      <c r="B86" s="332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64">
        <v>0</v>
      </c>
    </row>
    <row r="87" spans="1:8">
      <c r="A87" s="295" t="s">
        <v>301</v>
      </c>
      <c r="B87" s="332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64">
        <v>0</v>
      </c>
    </row>
    <row r="88" spans="1:8">
      <c r="A88" s="295" t="s">
        <v>302</v>
      </c>
      <c r="B88" s="332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64">
        <v>0</v>
      </c>
    </row>
    <row r="89" spans="1:8">
      <c r="A89" s="295" t="s">
        <v>303</v>
      </c>
      <c r="B89" s="332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64">
        <v>0</v>
      </c>
    </row>
    <row r="90" spans="1:8">
      <c r="A90" s="295" t="s">
        <v>304</v>
      </c>
      <c r="B90" s="332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64">
        <v>0</v>
      </c>
    </row>
    <row r="91" spans="1:8">
      <c r="A91" s="295" t="s">
        <v>305</v>
      </c>
      <c r="B91" s="332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64">
        <v>0</v>
      </c>
    </row>
    <row r="92" spans="1:8">
      <c r="A92" s="295" t="s">
        <v>306</v>
      </c>
      <c r="B92" s="332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64">
        <v>0</v>
      </c>
    </row>
    <row r="93" spans="1:8">
      <c r="A93" s="271" t="s">
        <v>307</v>
      </c>
      <c r="B93" s="272"/>
      <c r="C93" s="52">
        <v>0</v>
      </c>
      <c r="D93" s="64">
        <v>0</v>
      </c>
      <c r="E93" s="116">
        <v>0</v>
      </c>
      <c r="F93" s="64">
        <v>0</v>
      </c>
      <c r="G93" s="116">
        <v>0</v>
      </c>
      <c r="H93" s="64">
        <v>0</v>
      </c>
    </row>
    <row r="94" spans="1:8">
      <c r="A94" s="295" t="s">
        <v>308</v>
      </c>
      <c r="B94" s="332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64">
        <v>0</v>
      </c>
    </row>
    <row r="95" spans="1:8">
      <c r="A95" s="295" t="s">
        <v>309</v>
      </c>
      <c r="B95" s="332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64">
        <v>0</v>
      </c>
    </row>
    <row r="96" spans="1:8">
      <c r="A96" s="295" t="s">
        <v>310</v>
      </c>
      <c r="B96" s="332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64">
        <v>0</v>
      </c>
    </row>
    <row r="97" spans="1:8">
      <c r="A97" s="295" t="s">
        <v>311</v>
      </c>
      <c r="B97" s="332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64">
        <v>0</v>
      </c>
    </row>
    <row r="98" spans="1:8">
      <c r="A98" s="295" t="s">
        <v>312</v>
      </c>
      <c r="B98" s="332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64">
        <v>0</v>
      </c>
    </row>
    <row r="99" spans="1:8">
      <c r="A99" s="295" t="s">
        <v>313</v>
      </c>
      <c r="B99" s="332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64">
        <v>0</v>
      </c>
    </row>
    <row r="100" spans="1:8">
      <c r="A100" s="295" t="s">
        <v>314</v>
      </c>
      <c r="B100" s="332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64">
        <v>0</v>
      </c>
    </row>
    <row r="101" spans="1:8">
      <c r="A101" s="295" t="s">
        <v>315</v>
      </c>
      <c r="B101" s="332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64">
        <v>0</v>
      </c>
    </row>
    <row r="102" spans="1:8">
      <c r="A102" s="295" t="s">
        <v>316</v>
      </c>
      <c r="B102" s="332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64">
        <v>0</v>
      </c>
    </row>
    <row r="103" spans="1:8">
      <c r="A103" s="271" t="s">
        <v>317</v>
      </c>
      <c r="B103" s="272"/>
      <c r="C103" s="52">
        <v>0</v>
      </c>
      <c r="D103" s="64">
        <v>0</v>
      </c>
      <c r="E103" s="116">
        <v>0</v>
      </c>
      <c r="F103" s="64">
        <v>0</v>
      </c>
      <c r="G103" s="116">
        <v>0</v>
      </c>
      <c r="H103" s="64">
        <v>0</v>
      </c>
    </row>
    <row r="104" spans="1:8">
      <c r="A104" s="295" t="s">
        <v>318</v>
      </c>
      <c r="B104" s="332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64">
        <v>0</v>
      </c>
    </row>
    <row r="105" spans="1:8">
      <c r="A105" s="295" t="s">
        <v>319</v>
      </c>
      <c r="B105" s="332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64">
        <v>0</v>
      </c>
    </row>
    <row r="106" spans="1:8">
      <c r="A106" s="295" t="s">
        <v>320</v>
      </c>
      <c r="B106" s="332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64">
        <v>0</v>
      </c>
    </row>
    <row r="107" spans="1:8">
      <c r="A107" s="295" t="s">
        <v>321</v>
      </c>
      <c r="B107" s="332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64">
        <v>0</v>
      </c>
    </row>
    <row r="108" spans="1:8">
      <c r="A108" s="295" t="s">
        <v>322</v>
      </c>
      <c r="B108" s="332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64">
        <v>0</v>
      </c>
    </row>
    <row r="109" spans="1:8">
      <c r="A109" s="295" t="s">
        <v>323</v>
      </c>
      <c r="B109" s="332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64">
        <v>0</v>
      </c>
    </row>
    <row r="110" spans="1:8">
      <c r="A110" s="295" t="s">
        <v>324</v>
      </c>
      <c r="B110" s="332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64">
        <v>0</v>
      </c>
    </row>
    <row r="111" spans="1:8">
      <c r="A111" s="295" t="s">
        <v>325</v>
      </c>
      <c r="B111" s="332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64">
        <v>0</v>
      </c>
    </row>
    <row r="112" spans="1:8">
      <c r="A112" s="295" t="s">
        <v>326</v>
      </c>
      <c r="B112" s="332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64">
        <v>0</v>
      </c>
    </row>
    <row r="113" spans="1:8">
      <c r="A113" s="295" t="s">
        <v>327</v>
      </c>
      <c r="B113" s="332"/>
      <c r="C113" s="52">
        <v>0</v>
      </c>
      <c r="D113" s="64">
        <v>0</v>
      </c>
      <c r="E113" s="116">
        <v>0</v>
      </c>
      <c r="F113" s="64">
        <v>0</v>
      </c>
      <c r="G113" s="116">
        <v>0</v>
      </c>
      <c r="H113" s="64">
        <v>0</v>
      </c>
    </row>
    <row r="114" spans="1:8">
      <c r="A114" s="295" t="s">
        <v>328</v>
      </c>
      <c r="B114" s="332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64">
        <v>0</v>
      </c>
    </row>
    <row r="115" spans="1:8">
      <c r="A115" s="295" t="s">
        <v>329</v>
      </c>
      <c r="B115" s="332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64">
        <v>0</v>
      </c>
    </row>
    <row r="116" spans="1:8">
      <c r="A116" s="295" t="s">
        <v>330</v>
      </c>
      <c r="B116" s="332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64">
        <v>0</v>
      </c>
    </row>
    <row r="117" spans="1:8">
      <c r="A117" s="295" t="s">
        <v>331</v>
      </c>
      <c r="B117" s="332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64">
        <v>0</v>
      </c>
    </row>
    <row r="118" spans="1:8">
      <c r="A118" s="295" t="s">
        <v>332</v>
      </c>
      <c r="B118" s="332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64">
        <v>0</v>
      </c>
    </row>
    <row r="119" spans="1:8">
      <c r="A119" s="295" t="s">
        <v>333</v>
      </c>
      <c r="B119" s="332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64">
        <v>0</v>
      </c>
    </row>
    <row r="120" spans="1:8">
      <c r="A120" s="295" t="s">
        <v>334</v>
      </c>
      <c r="B120" s="332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64">
        <v>0</v>
      </c>
    </row>
    <row r="121" spans="1:8">
      <c r="A121" s="295" t="s">
        <v>335</v>
      </c>
      <c r="B121" s="332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64">
        <v>0</v>
      </c>
    </row>
    <row r="122" spans="1:8">
      <c r="A122" s="295" t="s">
        <v>336</v>
      </c>
      <c r="B122" s="332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64">
        <v>0</v>
      </c>
    </row>
    <row r="123" spans="1:8">
      <c r="A123" s="295" t="s">
        <v>337</v>
      </c>
      <c r="B123" s="332"/>
      <c r="C123" s="52">
        <v>0</v>
      </c>
      <c r="D123" s="64">
        <v>0</v>
      </c>
      <c r="E123" s="116">
        <v>0</v>
      </c>
      <c r="F123" s="64">
        <v>0</v>
      </c>
      <c r="G123" s="116">
        <v>0</v>
      </c>
      <c r="H123" s="64">
        <v>0</v>
      </c>
    </row>
    <row r="124" spans="1:8">
      <c r="A124" s="295" t="s">
        <v>338</v>
      </c>
      <c r="B124" s="332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64">
        <v>0</v>
      </c>
    </row>
    <row r="125" spans="1:8">
      <c r="A125" s="295" t="s">
        <v>339</v>
      </c>
      <c r="B125" s="332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64">
        <v>0</v>
      </c>
    </row>
    <row r="126" spans="1:8">
      <c r="A126" s="295" t="s">
        <v>340</v>
      </c>
      <c r="B126" s="332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64">
        <v>0</v>
      </c>
    </row>
    <row r="127" spans="1:8">
      <c r="A127" s="295" t="s">
        <v>341</v>
      </c>
      <c r="B127" s="332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64">
        <v>0</v>
      </c>
    </row>
    <row r="128" spans="1:8">
      <c r="A128" s="295" t="s">
        <v>342</v>
      </c>
      <c r="B128" s="332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64">
        <v>0</v>
      </c>
    </row>
    <row r="129" spans="1:8">
      <c r="A129" s="295" t="s">
        <v>343</v>
      </c>
      <c r="B129" s="332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64">
        <v>0</v>
      </c>
    </row>
    <row r="130" spans="1:8">
      <c r="A130" s="295" t="s">
        <v>344</v>
      </c>
      <c r="B130" s="332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64">
        <v>0</v>
      </c>
    </row>
    <row r="131" spans="1:8">
      <c r="A131" s="295" t="s">
        <v>345</v>
      </c>
      <c r="B131" s="332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64">
        <v>0</v>
      </c>
    </row>
    <row r="132" spans="1:8">
      <c r="A132" s="295" t="s">
        <v>346</v>
      </c>
      <c r="B132" s="332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64">
        <v>0</v>
      </c>
    </row>
    <row r="133" spans="1:8">
      <c r="A133" s="271" t="s">
        <v>347</v>
      </c>
      <c r="B133" s="272"/>
      <c r="C133" s="52">
        <v>0</v>
      </c>
      <c r="D133" s="64">
        <v>0</v>
      </c>
      <c r="E133" s="116">
        <v>0</v>
      </c>
      <c r="F133" s="64">
        <v>0</v>
      </c>
      <c r="G133" s="116">
        <v>0</v>
      </c>
      <c r="H133" s="64">
        <v>0</v>
      </c>
    </row>
    <row r="134" spans="1:8">
      <c r="A134" s="295" t="s">
        <v>348</v>
      </c>
      <c r="B134" s="332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64">
        <v>0</v>
      </c>
    </row>
    <row r="135" spans="1:8">
      <c r="A135" s="295" t="s">
        <v>349</v>
      </c>
      <c r="B135" s="332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64">
        <v>0</v>
      </c>
    </row>
    <row r="136" spans="1:8">
      <c r="A136" s="295" t="s">
        <v>350</v>
      </c>
      <c r="B136" s="332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64">
        <v>0</v>
      </c>
    </row>
    <row r="137" spans="1:8">
      <c r="A137" s="295" t="s">
        <v>351</v>
      </c>
      <c r="B137" s="332"/>
      <c r="C137" s="52">
        <v>0</v>
      </c>
      <c r="D137" s="64">
        <v>0</v>
      </c>
      <c r="E137" s="116">
        <v>0</v>
      </c>
      <c r="F137" s="64">
        <v>0</v>
      </c>
      <c r="G137" s="116">
        <v>0</v>
      </c>
      <c r="H137" s="64">
        <v>0</v>
      </c>
    </row>
    <row r="138" spans="1:8">
      <c r="A138" s="295" t="s">
        <v>352</v>
      </c>
      <c r="B138" s="332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64">
        <v>0</v>
      </c>
    </row>
    <row r="139" spans="1:8">
      <c r="A139" s="295" t="s">
        <v>353</v>
      </c>
      <c r="B139" s="332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64">
        <v>0</v>
      </c>
    </row>
    <row r="140" spans="1:8">
      <c r="A140" s="295" t="s">
        <v>354</v>
      </c>
      <c r="B140" s="332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64">
        <v>0</v>
      </c>
    </row>
    <row r="141" spans="1:8">
      <c r="A141" s="295" t="s">
        <v>355</v>
      </c>
      <c r="B141" s="332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64">
        <v>0</v>
      </c>
    </row>
    <row r="142" spans="1:8">
      <c r="A142" s="295" t="s">
        <v>356</v>
      </c>
      <c r="B142" s="332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64">
        <v>0</v>
      </c>
    </row>
    <row r="143" spans="1:8">
      <c r="A143" s="295" t="s">
        <v>357</v>
      </c>
      <c r="B143" s="332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64">
        <v>0</v>
      </c>
    </row>
    <row r="144" spans="1:8">
      <c r="A144" s="295" t="s">
        <v>358</v>
      </c>
      <c r="B144" s="332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64">
        <v>0</v>
      </c>
    </row>
    <row r="145" spans="1:8">
      <c r="A145" s="295" t="s">
        <v>359</v>
      </c>
      <c r="B145" s="332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64">
        <v>0</v>
      </c>
    </row>
    <row r="146" spans="1:8">
      <c r="A146" s="271" t="s">
        <v>360</v>
      </c>
      <c r="B146" s="272"/>
      <c r="C146" s="52">
        <v>0</v>
      </c>
      <c r="D146" s="64">
        <v>0</v>
      </c>
      <c r="E146" s="116">
        <v>0</v>
      </c>
      <c r="F146" s="64">
        <v>0</v>
      </c>
      <c r="G146" s="116">
        <v>0</v>
      </c>
      <c r="H146" s="64">
        <v>0</v>
      </c>
    </row>
    <row r="147" spans="1:8">
      <c r="A147" s="295" t="s">
        <v>361</v>
      </c>
      <c r="B147" s="332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64">
        <v>0</v>
      </c>
    </row>
    <row r="148" spans="1:8">
      <c r="A148" s="295" t="s">
        <v>362</v>
      </c>
      <c r="B148" s="332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64">
        <v>0</v>
      </c>
    </row>
    <row r="149" spans="1:8">
      <c r="A149" s="295" t="s">
        <v>363</v>
      </c>
      <c r="B149" s="332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64">
        <v>0</v>
      </c>
    </row>
    <row r="150" spans="1:8">
      <c r="A150" s="271" t="s">
        <v>364</v>
      </c>
      <c r="B150" s="272"/>
      <c r="C150" s="52">
        <v>0</v>
      </c>
      <c r="D150" s="64">
        <v>0</v>
      </c>
      <c r="E150" s="116">
        <v>0</v>
      </c>
      <c r="F150" s="64">
        <v>0</v>
      </c>
      <c r="G150" s="116">
        <v>0</v>
      </c>
      <c r="H150" s="64">
        <v>0</v>
      </c>
    </row>
    <row r="151" spans="1:8">
      <c r="A151" s="295" t="s">
        <v>365</v>
      </c>
      <c r="B151" s="332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64">
        <v>0</v>
      </c>
    </row>
    <row r="152" spans="1:8">
      <c r="A152" s="295" t="s">
        <v>366</v>
      </c>
      <c r="B152" s="332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64">
        <v>0</v>
      </c>
    </row>
    <row r="153" spans="1:8">
      <c r="A153" s="295" t="s">
        <v>367</v>
      </c>
      <c r="B153" s="332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64">
        <v>0</v>
      </c>
    </row>
    <row r="154" spans="1:8">
      <c r="A154" s="295" t="s">
        <v>368</v>
      </c>
      <c r="B154" s="332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64">
        <v>0</v>
      </c>
    </row>
    <row r="155" spans="1:8">
      <c r="A155" s="295" t="s">
        <v>369</v>
      </c>
      <c r="B155" s="332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64">
        <v>0</v>
      </c>
    </row>
    <row r="156" spans="1:8">
      <c r="A156" s="295" t="s">
        <v>370</v>
      </c>
      <c r="B156" s="332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64">
        <v>0</v>
      </c>
    </row>
    <row r="157" spans="1:8">
      <c r="A157" s="295" t="s">
        <v>371</v>
      </c>
      <c r="B157" s="332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64">
        <v>0</v>
      </c>
    </row>
    <row r="158" spans="1:8">
      <c r="A158" s="115"/>
      <c r="B158" s="114"/>
      <c r="C158" s="52"/>
      <c r="D158" s="54"/>
      <c r="E158" s="116"/>
      <c r="F158" s="54"/>
      <c r="G158" s="55"/>
      <c r="H158" s="54"/>
    </row>
    <row r="159" spans="1:8">
      <c r="A159" s="269" t="s">
        <v>373</v>
      </c>
      <c r="B159" s="270"/>
      <c r="C159" s="134">
        <f t="shared" ref="C159:E159" si="10">SUM(C83,C8)</f>
        <v>253188985</v>
      </c>
      <c r="D159" s="135">
        <f>SUM(D83,D8)</f>
        <v>25080037</v>
      </c>
      <c r="E159" s="136">
        <f t="shared" si="10"/>
        <v>278269022</v>
      </c>
      <c r="F159" s="132">
        <f>SUM(F83,F8)</f>
        <v>207081462</v>
      </c>
      <c r="G159" s="133">
        <f>SUM(G83,G8)</f>
        <v>206784908</v>
      </c>
      <c r="H159" s="135">
        <f>SUM(H83,H8)</f>
        <v>71187560</v>
      </c>
    </row>
    <row r="160" spans="1:8" ht="15.75" thickBot="1">
      <c r="A160" s="117"/>
      <c r="B160" s="33"/>
      <c r="C160" s="73"/>
      <c r="D160" s="74"/>
      <c r="E160" s="75"/>
      <c r="F160" s="74"/>
      <c r="G160" s="76"/>
      <c r="H160" s="74"/>
    </row>
    <row r="162" spans="1:9">
      <c r="C162" s="50"/>
      <c r="D162" s="50"/>
      <c r="E162" s="50"/>
      <c r="F162" s="51"/>
      <c r="G162" s="51"/>
      <c r="H162" s="50"/>
    </row>
    <row r="163" spans="1:9">
      <c r="A163" s="81"/>
      <c r="B163" s="81"/>
      <c r="C163" s="84"/>
      <c r="D163" s="84"/>
      <c r="E163" s="84"/>
      <c r="F163" s="85"/>
      <c r="G163" s="85"/>
      <c r="H163" s="84"/>
      <c r="I163" s="81"/>
    </row>
    <row r="164" spans="1:9">
      <c r="A164" s="81"/>
      <c r="B164" s="81"/>
      <c r="C164" s="84"/>
      <c r="D164" s="84"/>
      <c r="E164" s="84"/>
      <c r="F164" s="85"/>
      <c r="G164" s="85"/>
      <c r="H164" s="84"/>
      <c r="I164" s="81"/>
    </row>
    <row r="165" spans="1:9">
      <c r="A165" s="81"/>
      <c r="B165" s="81"/>
      <c r="C165" s="84"/>
      <c r="D165" s="84"/>
      <c r="E165" s="84"/>
      <c r="F165" s="85"/>
      <c r="G165" s="85"/>
      <c r="H165" s="84"/>
      <c r="I165" s="81"/>
    </row>
    <row r="166" spans="1:9">
      <c r="A166" s="81"/>
      <c r="B166" s="81"/>
      <c r="C166" s="84"/>
      <c r="D166" s="84"/>
      <c r="E166" s="84"/>
      <c r="F166" s="85"/>
      <c r="G166" s="85"/>
      <c r="H166" s="84"/>
      <c r="I166" s="81"/>
    </row>
    <row r="167" spans="1:9">
      <c r="A167" s="81"/>
      <c r="B167" s="81"/>
      <c r="C167" s="84"/>
      <c r="D167" s="84"/>
      <c r="E167" s="84"/>
      <c r="F167" s="85"/>
      <c r="G167" s="85"/>
      <c r="H167" s="84"/>
      <c r="I167" s="81"/>
    </row>
    <row r="168" spans="1:9">
      <c r="A168" s="81"/>
      <c r="B168" s="81"/>
      <c r="C168" s="84"/>
      <c r="D168" s="84"/>
      <c r="E168" s="84"/>
      <c r="F168" s="85"/>
      <c r="G168" s="85"/>
      <c r="H168" s="84"/>
      <c r="I168" s="81"/>
    </row>
    <row r="169" spans="1:9">
      <c r="A169" s="81"/>
      <c r="B169" s="81"/>
      <c r="C169" s="84"/>
      <c r="D169" s="84"/>
      <c r="E169" s="84"/>
      <c r="F169" s="85"/>
      <c r="G169" s="85"/>
      <c r="H169" s="84"/>
      <c r="I169" s="81"/>
    </row>
    <row r="170" spans="1:9">
      <c r="A170" s="81"/>
      <c r="B170" s="81"/>
      <c r="C170" s="84"/>
      <c r="D170" s="84"/>
      <c r="E170" s="84"/>
      <c r="F170" s="85"/>
      <c r="G170" s="85"/>
      <c r="H170" s="84"/>
      <c r="I170" s="81"/>
    </row>
    <row r="171" spans="1:9">
      <c r="A171" s="81"/>
      <c r="B171" s="81"/>
      <c r="C171" s="84"/>
      <c r="D171" s="84"/>
      <c r="E171" s="84"/>
      <c r="F171" s="85"/>
      <c r="G171" s="85"/>
      <c r="H171" s="84"/>
      <c r="I171" s="81"/>
    </row>
    <row r="172" spans="1:9">
      <c r="A172" s="81"/>
      <c r="B172" s="81"/>
      <c r="C172" s="84"/>
      <c r="D172" s="84"/>
      <c r="E172" s="84"/>
      <c r="F172" s="85"/>
      <c r="G172" s="85"/>
      <c r="H172" s="84"/>
      <c r="I172" s="81"/>
    </row>
    <row r="173" spans="1:9">
      <c r="A173" s="81"/>
      <c r="B173" s="81"/>
      <c r="C173" s="84"/>
      <c r="D173" s="84"/>
      <c r="E173" s="84"/>
      <c r="F173" s="85"/>
      <c r="G173" s="85"/>
      <c r="H173" s="84"/>
      <c r="I173" s="81"/>
    </row>
    <row r="174" spans="1:9">
      <c r="A174" s="81"/>
      <c r="B174" s="81"/>
      <c r="C174" s="84"/>
      <c r="D174" s="84"/>
      <c r="E174" s="84"/>
      <c r="F174" s="85"/>
      <c r="G174" s="85"/>
      <c r="H174" s="84"/>
      <c r="I174" s="81"/>
    </row>
    <row r="175" spans="1:9">
      <c r="A175" s="81"/>
      <c r="B175" s="81"/>
      <c r="C175" s="84"/>
      <c r="D175" s="84"/>
      <c r="E175" s="84"/>
      <c r="F175" s="85"/>
      <c r="G175" s="85"/>
      <c r="H175" s="84"/>
      <c r="I175" s="81"/>
    </row>
    <row r="176" spans="1:9">
      <c r="A176" s="81"/>
      <c r="B176" s="81"/>
      <c r="C176" s="86"/>
      <c r="D176" s="81"/>
      <c r="E176" s="86"/>
      <c r="F176" s="84"/>
      <c r="G176" s="84"/>
      <c r="H176" s="81"/>
      <c r="I176" s="81"/>
    </row>
    <row r="177" spans="1:9">
      <c r="A177" s="81"/>
      <c r="B177" s="82" t="s">
        <v>439</v>
      </c>
      <c r="C177" s="86"/>
      <c r="D177" s="81"/>
      <c r="E177" s="217" t="s">
        <v>440</v>
      </c>
      <c r="F177" s="217"/>
      <c r="G177" s="217"/>
      <c r="H177" s="81"/>
      <c r="I177" s="81"/>
    </row>
    <row r="178" spans="1:9">
      <c r="A178" s="81"/>
      <c r="B178" s="83" t="s">
        <v>438</v>
      </c>
      <c r="C178" s="86"/>
      <c r="D178" s="81"/>
      <c r="E178" s="216" t="s">
        <v>441</v>
      </c>
      <c r="F178" s="216"/>
      <c r="G178" s="216"/>
      <c r="H178" s="81"/>
      <c r="I178" s="81"/>
    </row>
    <row r="179" spans="1:9">
      <c r="A179" s="81"/>
      <c r="B179" s="81"/>
      <c r="C179" s="86"/>
      <c r="D179" s="81"/>
      <c r="E179" s="86"/>
      <c r="F179" s="81"/>
      <c r="G179" s="81"/>
      <c r="H179" s="81"/>
      <c r="I179" s="81"/>
    </row>
    <row r="180" spans="1:9">
      <c r="A180" s="81"/>
      <c r="B180" s="81"/>
      <c r="C180" s="86"/>
      <c r="D180" s="81"/>
      <c r="E180" s="86"/>
      <c r="F180" s="81"/>
      <c r="G180" s="81"/>
      <c r="H180" s="81"/>
      <c r="I180" s="81"/>
    </row>
    <row r="181" spans="1:9">
      <c r="A181" s="81"/>
      <c r="B181" s="81"/>
      <c r="C181" s="86"/>
      <c r="D181" s="81"/>
      <c r="E181" s="86"/>
      <c r="F181" s="81"/>
      <c r="G181" s="81"/>
      <c r="H181" s="81"/>
      <c r="I181" s="81"/>
    </row>
    <row r="182" spans="1:9">
      <c r="A182" s="81"/>
      <c r="B182" s="81"/>
      <c r="C182" s="86"/>
      <c r="D182" s="81"/>
      <c r="E182" s="86"/>
      <c r="F182" s="81"/>
      <c r="G182" s="81"/>
      <c r="H182" s="81"/>
      <c r="I182" s="81"/>
    </row>
  </sheetData>
  <mergeCells count="167"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zoomScaleNormal="100" workbookViewId="0">
      <selection activeCell="E30" sqref="E30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44" t="s">
        <v>437</v>
      </c>
      <c r="B1" s="349"/>
      <c r="C1" s="349"/>
      <c r="D1" s="349"/>
      <c r="E1" s="349"/>
      <c r="F1" s="349"/>
      <c r="G1" s="245"/>
    </row>
    <row r="2" spans="1:7">
      <c r="A2" s="350" t="s">
        <v>447</v>
      </c>
      <c r="B2" s="351"/>
      <c r="C2" s="351"/>
      <c r="D2" s="351"/>
      <c r="E2" s="351"/>
      <c r="F2" s="351"/>
      <c r="G2" s="352"/>
    </row>
    <row r="3" spans="1:7">
      <c r="A3" s="350" t="s">
        <v>374</v>
      </c>
      <c r="B3" s="351"/>
      <c r="C3" s="351"/>
      <c r="D3" s="351"/>
      <c r="E3" s="351"/>
      <c r="F3" s="351"/>
      <c r="G3" s="352"/>
    </row>
    <row r="4" spans="1:7">
      <c r="A4" s="350" t="s">
        <v>459</v>
      </c>
      <c r="B4" s="351"/>
      <c r="C4" s="351"/>
      <c r="D4" s="351"/>
      <c r="E4" s="351"/>
      <c r="F4" s="351"/>
      <c r="G4" s="352"/>
    </row>
    <row r="5" spans="1:7" ht="15.75" thickBot="1">
      <c r="A5" s="246" t="s">
        <v>0</v>
      </c>
      <c r="B5" s="353"/>
      <c r="C5" s="353"/>
      <c r="D5" s="353"/>
      <c r="E5" s="353"/>
      <c r="F5" s="353"/>
      <c r="G5" s="247"/>
    </row>
    <row r="6" spans="1:7" ht="15.75" thickBot="1">
      <c r="A6" s="233" t="s">
        <v>1</v>
      </c>
      <c r="B6" s="241" t="s">
        <v>294</v>
      </c>
      <c r="C6" s="242"/>
      <c r="D6" s="242"/>
      <c r="E6" s="242"/>
      <c r="F6" s="242"/>
      <c r="G6" s="233" t="s">
        <v>295</v>
      </c>
    </row>
    <row r="7" spans="1:7" ht="45.75" thickBot="1">
      <c r="A7" s="235"/>
      <c r="B7" s="93" t="s">
        <v>182</v>
      </c>
      <c r="C7" s="96" t="s">
        <v>226</v>
      </c>
      <c r="D7" s="93" t="s">
        <v>227</v>
      </c>
      <c r="E7" s="96" t="s">
        <v>183</v>
      </c>
      <c r="F7" s="93" t="s">
        <v>200</v>
      </c>
      <c r="G7" s="235"/>
    </row>
    <row r="8" spans="1:7">
      <c r="A8" s="2" t="s">
        <v>375</v>
      </c>
      <c r="B8" s="354">
        <f t="shared" ref="B8:G8" si="0">SUM(B11:B17)</f>
        <v>253188985</v>
      </c>
      <c r="C8" s="356">
        <f t="shared" si="0"/>
        <v>25080037</v>
      </c>
      <c r="D8" s="354">
        <f t="shared" si="0"/>
        <v>278269022</v>
      </c>
      <c r="E8" s="356">
        <f t="shared" si="0"/>
        <v>207081462</v>
      </c>
      <c r="F8" s="354">
        <f t="shared" si="0"/>
        <v>206784908</v>
      </c>
      <c r="G8" s="354">
        <f t="shared" si="0"/>
        <v>71187560</v>
      </c>
    </row>
    <row r="9" spans="1:7">
      <c r="A9" s="2" t="s">
        <v>376</v>
      </c>
      <c r="B9" s="355"/>
      <c r="C9" s="357"/>
      <c r="D9" s="355"/>
      <c r="E9" s="357"/>
      <c r="F9" s="355"/>
      <c r="G9" s="355"/>
    </row>
    <row r="10" spans="1:7">
      <c r="A10" s="5" t="s">
        <v>377</v>
      </c>
      <c r="B10" s="126">
        <v>0</v>
      </c>
      <c r="C10" s="128">
        <v>0</v>
      </c>
      <c r="D10" s="126">
        <v>0</v>
      </c>
      <c r="E10" s="128">
        <v>0</v>
      </c>
      <c r="F10" s="126">
        <v>0</v>
      </c>
      <c r="G10" s="126">
        <v>0</v>
      </c>
    </row>
    <row r="11" spans="1:7">
      <c r="A11" s="5" t="s">
        <v>378</v>
      </c>
      <c r="B11" s="137">
        <v>253188985</v>
      </c>
      <c r="C11" s="138">
        <v>25080037</v>
      </c>
      <c r="D11" s="137">
        <f>B11+C11</f>
        <v>278269022</v>
      </c>
      <c r="E11" s="138">
        <f>+'FORMATO 6A'!F159</f>
        <v>207081462</v>
      </c>
      <c r="F11" s="137">
        <f>+'FORMATO 6A'!G159</f>
        <v>206784908</v>
      </c>
      <c r="G11" s="137">
        <f>D11-E11</f>
        <v>71187560</v>
      </c>
    </row>
    <row r="12" spans="1:7">
      <c r="A12" s="34" t="s">
        <v>379</v>
      </c>
      <c r="B12" s="126">
        <v>0</v>
      </c>
      <c r="C12" s="128">
        <v>0</v>
      </c>
      <c r="D12" s="126">
        <v>0</v>
      </c>
      <c r="E12" s="128">
        <v>0</v>
      </c>
      <c r="F12" s="126">
        <v>0</v>
      </c>
      <c r="G12" s="126">
        <v>0</v>
      </c>
    </row>
    <row r="13" spans="1:7">
      <c r="A13" s="5" t="s">
        <v>380</v>
      </c>
      <c r="B13" s="126">
        <v>0</v>
      </c>
      <c r="C13" s="128">
        <v>0</v>
      </c>
      <c r="D13" s="126">
        <v>0</v>
      </c>
      <c r="E13" s="128">
        <v>0</v>
      </c>
      <c r="F13" s="126">
        <v>0</v>
      </c>
      <c r="G13" s="126">
        <v>0</v>
      </c>
    </row>
    <row r="14" spans="1:7">
      <c r="A14" s="34" t="s">
        <v>381</v>
      </c>
      <c r="B14" s="126">
        <v>0</v>
      </c>
      <c r="C14" s="128">
        <v>0</v>
      </c>
      <c r="D14" s="126">
        <v>0</v>
      </c>
      <c r="E14" s="128">
        <v>0</v>
      </c>
      <c r="F14" s="126">
        <v>0</v>
      </c>
      <c r="G14" s="126">
        <v>0</v>
      </c>
    </row>
    <row r="15" spans="1:7">
      <c r="A15" s="5" t="s">
        <v>382</v>
      </c>
      <c r="B15" s="126">
        <v>0</v>
      </c>
      <c r="C15" s="128">
        <v>0</v>
      </c>
      <c r="D15" s="126">
        <v>0</v>
      </c>
      <c r="E15" s="128">
        <v>0</v>
      </c>
      <c r="F15" s="126">
        <v>0</v>
      </c>
      <c r="G15" s="126">
        <v>0</v>
      </c>
    </row>
    <row r="16" spans="1:7">
      <c r="A16" s="34" t="s">
        <v>383</v>
      </c>
      <c r="B16" s="126">
        <v>0</v>
      </c>
      <c r="C16" s="128">
        <v>0</v>
      </c>
      <c r="D16" s="126">
        <v>0</v>
      </c>
      <c r="E16" s="128">
        <v>0</v>
      </c>
      <c r="F16" s="126">
        <v>0</v>
      </c>
      <c r="G16" s="126">
        <v>0</v>
      </c>
    </row>
    <row r="17" spans="1:7">
      <c r="A17" s="5" t="s">
        <v>384</v>
      </c>
      <c r="B17" s="126">
        <v>0</v>
      </c>
      <c r="C17" s="128">
        <v>0</v>
      </c>
      <c r="D17" s="126">
        <v>0</v>
      </c>
      <c r="E17" s="128">
        <v>0</v>
      </c>
      <c r="F17" s="126">
        <v>0</v>
      </c>
      <c r="G17" s="126">
        <v>0</v>
      </c>
    </row>
    <row r="18" spans="1:7">
      <c r="A18" s="34"/>
      <c r="B18" s="126"/>
      <c r="C18" s="128"/>
      <c r="D18" s="126"/>
      <c r="E18" s="128"/>
      <c r="F18" s="126"/>
      <c r="G18" s="126"/>
    </row>
    <row r="19" spans="1:7">
      <c r="A19" s="35" t="s">
        <v>385</v>
      </c>
      <c r="B19" s="348">
        <f t="shared" ref="B19:G19" si="1">SUM(B21:B28)</f>
        <v>0</v>
      </c>
      <c r="C19" s="358">
        <f t="shared" si="1"/>
        <v>0</v>
      </c>
      <c r="D19" s="348">
        <f t="shared" si="1"/>
        <v>0</v>
      </c>
      <c r="E19" s="358">
        <f t="shared" si="1"/>
        <v>0</v>
      </c>
      <c r="F19" s="348">
        <f t="shared" si="1"/>
        <v>0</v>
      </c>
      <c r="G19" s="348">
        <f t="shared" si="1"/>
        <v>0</v>
      </c>
    </row>
    <row r="20" spans="1:7">
      <c r="A20" s="10" t="s">
        <v>386</v>
      </c>
      <c r="B20" s="348"/>
      <c r="C20" s="358"/>
      <c r="D20" s="348"/>
      <c r="E20" s="358"/>
      <c r="F20" s="348"/>
      <c r="G20" s="348"/>
    </row>
    <row r="21" spans="1:7">
      <c r="A21" s="34" t="s">
        <v>377</v>
      </c>
      <c r="B21" s="126">
        <v>0</v>
      </c>
      <c r="C21" s="128">
        <v>0</v>
      </c>
      <c r="D21" s="126">
        <v>0</v>
      </c>
      <c r="E21" s="128">
        <v>0</v>
      </c>
      <c r="F21" s="126">
        <v>0</v>
      </c>
      <c r="G21" s="126">
        <v>0</v>
      </c>
    </row>
    <row r="22" spans="1:7">
      <c r="A22" s="5" t="s">
        <v>378</v>
      </c>
      <c r="B22" s="126">
        <v>0</v>
      </c>
      <c r="C22" s="128">
        <v>0</v>
      </c>
      <c r="D22" s="126">
        <v>0</v>
      </c>
      <c r="E22" s="128">
        <v>0</v>
      </c>
      <c r="F22" s="126">
        <v>0</v>
      </c>
      <c r="G22" s="126">
        <v>0</v>
      </c>
    </row>
    <row r="23" spans="1:7">
      <c r="A23" s="34" t="s">
        <v>379</v>
      </c>
      <c r="B23" s="126">
        <v>0</v>
      </c>
      <c r="C23" s="128">
        <v>0</v>
      </c>
      <c r="D23" s="126">
        <v>0</v>
      </c>
      <c r="E23" s="128">
        <v>0</v>
      </c>
      <c r="F23" s="126">
        <v>0</v>
      </c>
      <c r="G23" s="126">
        <v>0</v>
      </c>
    </row>
    <row r="24" spans="1:7">
      <c r="A24" s="5" t="s">
        <v>380</v>
      </c>
      <c r="B24" s="126">
        <v>0</v>
      </c>
      <c r="C24" s="128">
        <v>0</v>
      </c>
      <c r="D24" s="126">
        <v>0</v>
      </c>
      <c r="E24" s="128">
        <v>0</v>
      </c>
      <c r="F24" s="126">
        <v>0</v>
      </c>
      <c r="G24" s="126">
        <v>0</v>
      </c>
    </row>
    <row r="25" spans="1:7">
      <c r="A25" s="34" t="s">
        <v>381</v>
      </c>
      <c r="B25" s="126">
        <v>0</v>
      </c>
      <c r="C25" s="128">
        <v>0</v>
      </c>
      <c r="D25" s="126">
        <v>0</v>
      </c>
      <c r="E25" s="128">
        <v>0</v>
      </c>
      <c r="F25" s="126">
        <v>0</v>
      </c>
      <c r="G25" s="126">
        <v>0</v>
      </c>
    </row>
    <row r="26" spans="1:7">
      <c r="A26" s="5" t="s">
        <v>382</v>
      </c>
      <c r="B26" s="126">
        <v>0</v>
      </c>
      <c r="C26" s="128">
        <v>0</v>
      </c>
      <c r="D26" s="126">
        <v>0</v>
      </c>
      <c r="E26" s="128">
        <v>0</v>
      </c>
      <c r="F26" s="126">
        <v>0</v>
      </c>
      <c r="G26" s="126">
        <v>0</v>
      </c>
    </row>
    <row r="27" spans="1:7">
      <c r="A27" s="34" t="s">
        <v>383</v>
      </c>
      <c r="B27" s="126">
        <v>0</v>
      </c>
      <c r="C27" s="128">
        <v>0</v>
      </c>
      <c r="D27" s="126">
        <v>0</v>
      </c>
      <c r="E27" s="128">
        <v>0</v>
      </c>
      <c r="F27" s="126">
        <v>0</v>
      </c>
      <c r="G27" s="126">
        <v>0</v>
      </c>
    </row>
    <row r="28" spans="1:7">
      <c r="A28" s="5" t="s">
        <v>384</v>
      </c>
      <c r="B28" s="126">
        <v>0</v>
      </c>
      <c r="C28" s="128">
        <v>0</v>
      </c>
      <c r="D28" s="126">
        <v>0</v>
      </c>
      <c r="E28" s="128">
        <v>0</v>
      </c>
      <c r="F28" s="126">
        <v>0</v>
      </c>
      <c r="G28" s="126">
        <v>0</v>
      </c>
    </row>
    <row r="29" spans="1:7">
      <c r="A29" s="36"/>
      <c r="B29" s="126"/>
      <c r="C29" s="128"/>
      <c r="D29" s="126"/>
      <c r="E29" s="128"/>
      <c r="F29" s="126"/>
      <c r="G29" s="126"/>
    </row>
    <row r="30" spans="1:7">
      <c r="A30" s="37" t="s">
        <v>373</v>
      </c>
      <c r="B30" s="139">
        <f t="shared" ref="B30:G30" si="2">SUM(B19,B8)</f>
        <v>253188985</v>
      </c>
      <c r="C30" s="140">
        <f t="shared" si="2"/>
        <v>25080037</v>
      </c>
      <c r="D30" s="139">
        <f t="shared" si="2"/>
        <v>278269022</v>
      </c>
      <c r="E30" s="140">
        <f t="shared" si="2"/>
        <v>207081462</v>
      </c>
      <c r="F30" s="139">
        <f t="shared" si="2"/>
        <v>206784908</v>
      </c>
      <c r="G30" s="139">
        <f t="shared" si="2"/>
        <v>71187560</v>
      </c>
    </row>
    <row r="31" spans="1:7" ht="15.75" thickBot="1">
      <c r="A31" s="9"/>
      <c r="B31" s="127"/>
      <c r="C31" s="95"/>
      <c r="D31" s="127"/>
      <c r="E31" s="95"/>
      <c r="F31" s="127"/>
      <c r="G31" s="127"/>
    </row>
    <row r="43" spans="1:8">
      <c r="A43" s="81"/>
      <c r="B43" s="81"/>
      <c r="C43" s="81"/>
      <c r="D43" s="81"/>
      <c r="E43" s="81"/>
      <c r="F43" s="81"/>
      <c r="G43" s="81"/>
      <c r="H43" s="81"/>
    </row>
    <row r="44" spans="1:8">
      <c r="A44" s="82" t="s">
        <v>439</v>
      </c>
      <c r="B44" s="81"/>
      <c r="C44" s="81"/>
      <c r="D44" s="81"/>
      <c r="E44" s="217" t="s">
        <v>440</v>
      </c>
      <c r="F44" s="217"/>
      <c r="G44" s="217"/>
      <c r="H44" s="81"/>
    </row>
    <row r="45" spans="1:8">
      <c r="A45" s="83" t="s">
        <v>438</v>
      </c>
      <c r="B45" s="81"/>
      <c r="C45" s="81"/>
      <c r="D45" s="81"/>
      <c r="E45" s="216" t="s">
        <v>441</v>
      </c>
      <c r="F45" s="216"/>
      <c r="G45" s="216"/>
      <c r="H45" s="81"/>
    </row>
    <row r="46" spans="1:8">
      <c r="A46" s="81"/>
      <c r="B46" s="81"/>
      <c r="C46" s="81"/>
      <c r="D46" s="81"/>
      <c r="E46" s="81"/>
      <c r="F46" s="81"/>
      <c r="G46" s="81"/>
      <c r="H46" s="81"/>
    </row>
  </sheetData>
  <mergeCells count="22"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A5:G5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view="pageBreakPreview" zoomScale="115" zoomScaleNormal="100" zoomScaleSheetLayoutView="115" workbookViewId="0">
      <selection activeCell="E83" sqref="E83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323" t="s">
        <v>437</v>
      </c>
      <c r="B1" s="324"/>
      <c r="C1" s="324"/>
      <c r="D1" s="324"/>
      <c r="E1" s="324"/>
      <c r="F1" s="324"/>
      <c r="G1" s="324"/>
      <c r="H1" s="345"/>
    </row>
    <row r="2" spans="1:8">
      <c r="A2" s="251" t="s">
        <v>448</v>
      </c>
      <c r="B2" s="252"/>
      <c r="C2" s="252"/>
      <c r="D2" s="252"/>
      <c r="E2" s="252"/>
      <c r="F2" s="252"/>
      <c r="G2" s="252"/>
      <c r="H2" s="346"/>
    </row>
    <row r="3" spans="1:8">
      <c r="A3" s="251" t="s">
        <v>387</v>
      </c>
      <c r="B3" s="252"/>
      <c r="C3" s="252"/>
      <c r="D3" s="252"/>
      <c r="E3" s="252"/>
      <c r="F3" s="252"/>
      <c r="G3" s="252"/>
      <c r="H3" s="346"/>
    </row>
    <row r="4" spans="1:8">
      <c r="A4" s="251" t="s">
        <v>460</v>
      </c>
      <c r="B4" s="252"/>
      <c r="C4" s="252"/>
      <c r="D4" s="252"/>
      <c r="E4" s="252"/>
      <c r="F4" s="252"/>
      <c r="G4" s="252"/>
      <c r="H4" s="346"/>
    </row>
    <row r="5" spans="1:8" ht="15.75" thickBot="1">
      <c r="A5" s="253" t="s">
        <v>0</v>
      </c>
      <c r="B5" s="254"/>
      <c r="C5" s="254"/>
      <c r="D5" s="254"/>
      <c r="E5" s="254"/>
      <c r="F5" s="254"/>
      <c r="G5" s="254"/>
      <c r="H5" s="347"/>
    </row>
    <row r="6" spans="1:8" ht="15.75" thickBot="1">
      <c r="A6" s="323" t="s">
        <v>1</v>
      </c>
      <c r="B6" s="325"/>
      <c r="C6" s="241" t="s">
        <v>294</v>
      </c>
      <c r="D6" s="242"/>
      <c r="E6" s="242"/>
      <c r="F6" s="242"/>
      <c r="G6" s="243"/>
      <c r="H6" s="233" t="s">
        <v>295</v>
      </c>
    </row>
    <row r="7" spans="1:8" ht="23.25" thickBot="1">
      <c r="A7" s="253"/>
      <c r="B7" s="327"/>
      <c r="C7" s="59" t="s">
        <v>182</v>
      </c>
      <c r="D7" s="59" t="s">
        <v>296</v>
      </c>
      <c r="E7" s="59" t="s">
        <v>297</v>
      </c>
      <c r="F7" s="59" t="s">
        <v>183</v>
      </c>
      <c r="G7" s="59" t="s">
        <v>200</v>
      </c>
      <c r="H7" s="235"/>
    </row>
    <row r="8" spans="1:8">
      <c r="A8" s="249"/>
      <c r="B8" s="362"/>
      <c r="C8" s="14"/>
      <c r="D8" s="14"/>
      <c r="E8" s="14"/>
      <c r="F8" s="14"/>
      <c r="G8" s="14"/>
      <c r="H8" s="14"/>
    </row>
    <row r="9" spans="1:8" ht="16.5" customHeight="1">
      <c r="A9" s="229" t="s">
        <v>388</v>
      </c>
      <c r="B9" s="361"/>
      <c r="C9" s="141">
        <f t="shared" ref="C9:H9" si="0">SUM(C10,C20,C29,C40)</f>
        <v>253188985</v>
      </c>
      <c r="D9" s="141">
        <f t="shared" si="0"/>
        <v>25080037</v>
      </c>
      <c r="E9" s="141">
        <f t="shared" si="0"/>
        <v>278269022</v>
      </c>
      <c r="F9" s="141">
        <f t="shared" si="0"/>
        <v>207081462</v>
      </c>
      <c r="G9" s="141">
        <f t="shared" si="0"/>
        <v>206784908</v>
      </c>
      <c r="H9" s="141">
        <f t="shared" si="0"/>
        <v>71187560</v>
      </c>
    </row>
    <row r="10" spans="1:8">
      <c r="A10" s="298" t="s">
        <v>389</v>
      </c>
      <c r="B10" s="322"/>
      <c r="C10" s="142">
        <f t="shared" ref="C10:H10" si="1">SUM(C11:C18)</f>
        <v>253188985</v>
      </c>
      <c r="D10" s="142">
        <f t="shared" si="1"/>
        <v>25080037</v>
      </c>
      <c r="E10" s="142">
        <f t="shared" si="1"/>
        <v>278269022</v>
      </c>
      <c r="F10" s="142">
        <f t="shared" si="1"/>
        <v>207081462</v>
      </c>
      <c r="G10" s="142">
        <f t="shared" si="1"/>
        <v>206784908</v>
      </c>
      <c r="H10" s="142">
        <f t="shared" si="1"/>
        <v>71187560</v>
      </c>
    </row>
    <row r="11" spans="1:8">
      <c r="A11" s="23"/>
      <c r="B11" s="27" t="s">
        <v>390</v>
      </c>
      <c r="C11" s="143">
        <v>253188985</v>
      </c>
      <c r="D11" s="143">
        <f>+'FORMATO 6B'!C11</f>
        <v>25080037</v>
      </c>
      <c r="E11" s="143">
        <f>+C11+D11</f>
        <v>278269022</v>
      </c>
      <c r="F11" s="143">
        <f>+'FORMATO 6B'!E11</f>
        <v>207081462</v>
      </c>
      <c r="G11" s="143">
        <f>+'FORMATO 6B'!F11</f>
        <v>206784908</v>
      </c>
      <c r="H11" s="143">
        <f>E11-F11</f>
        <v>71187560</v>
      </c>
    </row>
    <row r="12" spans="1:8">
      <c r="A12" s="23"/>
      <c r="B12" s="27" t="s">
        <v>391</v>
      </c>
      <c r="C12" s="20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</row>
    <row r="13" spans="1:8">
      <c r="A13" s="23"/>
      <c r="B13" s="27" t="s">
        <v>392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</row>
    <row r="14" spans="1:8">
      <c r="A14" s="23"/>
      <c r="B14" s="27" t="s">
        <v>393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</row>
    <row r="15" spans="1:8">
      <c r="A15" s="23"/>
      <c r="B15" s="27" t="s">
        <v>394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</row>
    <row r="16" spans="1:8">
      <c r="A16" s="23"/>
      <c r="B16" s="27" t="s">
        <v>395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</row>
    <row r="17" spans="1:8">
      <c r="A17" s="23"/>
      <c r="B17" s="27" t="s">
        <v>396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</row>
    <row r="18" spans="1:8">
      <c r="A18" s="23"/>
      <c r="B18" s="27" t="s">
        <v>397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98" t="s">
        <v>398</v>
      </c>
      <c r="B20" s="322"/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</row>
    <row r="21" spans="1:8">
      <c r="A21" s="23"/>
      <c r="B21" s="27" t="s">
        <v>399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</row>
    <row r="22" spans="1:8">
      <c r="A22" s="23"/>
      <c r="B22" s="27" t="s">
        <v>400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</row>
    <row r="23" spans="1:8">
      <c r="A23" s="23"/>
      <c r="B23" s="27" t="s">
        <v>401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</row>
    <row r="24" spans="1:8">
      <c r="A24" s="23"/>
      <c r="B24" s="27" t="s">
        <v>402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</row>
    <row r="25" spans="1:8">
      <c r="A25" s="23"/>
      <c r="B25" s="27" t="s">
        <v>403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</row>
    <row r="26" spans="1:8">
      <c r="A26" s="23"/>
      <c r="B26" s="27" t="s">
        <v>404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</row>
    <row r="27" spans="1:8">
      <c r="A27" s="23"/>
      <c r="B27" s="27" t="s">
        <v>405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98" t="s">
        <v>406</v>
      </c>
      <c r="B29" s="322"/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</row>
    <row r="30" spans="1:8">
      <c r="A30" s="359" t="s">
        <v>407</v>
      </c>
      <c r="B30" s="360"/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</row>
    <row r="31" spans="1:8">
      <c r="A31" s="23"/>
      <c r="B31" s="27" t="s">
        <v>408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</row>
    <row r="32" spans="1:8">
      <c r="A32" s="23"/>
      <c r="B32" s="27" t="s">
        <v>409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</row>
    <row r="33" spans="1:8">
      <c r="A33" s="23"/>
      <c r="B33" s="27" t="s">
        <v>410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</row>
    <row r="34" spans="1:8">
      <c r="A34" s="23"/>
      <c r="B34" s="27" t="s">
        <v>411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</row>
    <row r="35" spans="1:8">
      <c r="A35" s="23"/>
      <c r="B35" s="27" t="s">
        <v>412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</row>
    <row r="36" spans="1:8">
      <c r="A36" s="23"/>
      <c r="B36" s="27" t="s">
        <v>413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</row>
    <row r="37" spans="1:8">
      <c r="A37" s="23"/>
      <c r="B37" s="27" t="s">
        <v>414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</row>
    <row r="38" spans="1:8">
      <c r="A38" s="23"/>
      <c r="B38" s="27" t="s">
        <v>415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98" t="s">
        <v>416</v>
      </c>
      <c r="B40" s="322"/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>
      <c r="A41" s="359" t="s">
        <v>417</v>
      </c>
      <c r="B41" s="360"/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</row>
    <row r="42" spans="1:8">
      <c r="A42" s="295" t="s">
        <v>418</v>
      </c>
      <c r="B42" s="332"/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</row>
    <row r="43" spans="1:8">
      <c r="A43" s="23"/>
      <c r="B43" s="27" t="s">
        <v>419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</row>
    <row r="44" spans="1:8">
      <c r="A44" s="23"/>
      <c r="B44" s="27" t="s">
        <v>420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98" t="s">
        <v>421</v>
      </c>
      <c r="B46" s="322"/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>
      <c r="A47" s="298" t="s">
        <v>389</v>
      </c>
      <c r="B47" s="322"/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>
      <c r="A48" s="23"/>
      <c r="B48" s="27" t="s">
        <v>390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</row>
    <row r="49" spans="1:8">
      <c r="A49" s="23"/>
      <c r="B49" s="27" t="s">
        <v>391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</row>
    <row r="50" spans="1:8">
      <c r="A50" s="23"/>
      <c r="B50" s="27" t="s">
        <v>392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</row>
    <row r="51" spans="1:8">
      <c r="A51" s="23"/>
      <c r="B51" s="27" t="s">
        <v>393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</row>
    <row r="52" spans="1:8">
      <c r="A52" s="23"/>
      <c r="B52" s="27" t="s">
        <v>394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</row>
    <row r="53" spans="1:8">
      <c r="A53" s="23"/>
      <c r="B53" s="27" t="s">
        <v>395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</row>
    <row r="54" spans="1:8">
      <c r="A54" s="23"/>
      <c r="B54" s="27" t="s">
        <v>396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</row>
    <row r="55" spans="1:8">
      <c r="A55" s="23"/>
      <c r="B55" s="27" t="s">
        <v>397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98" t="s">
        <v>398</v>
      </c>
      <c r="B57" s="322"/>
      <c r="C57" s="129">
        <v>0</v>
      </c>
      <c r="D57" s="129">
        <v>0</v>
      </c>
      <c r="E57" s="129">
        <v>0</v>
      </c>
      <c r="F57" s="129">
        <v>0</v>
      </c>
      <c r="G57" s="129">
        <v>0</v>
      </c>
      <c r="H57" s="129">
        <v>0</v>
      </c>
    </row>
    <row r="58" spans="1:8">
      <c r="A58" s="23"/>
      <c r="B58" s="27" t="s">
        <v>399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</row>
    <row r="59" spans="1:8">
      <c r="A59" s="23"/>
      <c r="B59" s="27" t="s">
        <v>400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5">
        <v>0</v>
      </c>
    </row>
    <row r="60" spans="1:8">
      <c r="A60" s="23"/>
      <c r="B60" s="27" t="s">
        <v>401</v>
      </c>
      <c r="C60" s="125">
        <v>0</v>
      </c>
      <c r="D60" s="125">
        <v>0</v>
      </c>
      <c r="E60" s="125">
        <v>0</v>
      </c>
      <c r="F60" s="125">
        <v>0</v>
      </c>
      <c r="G60" s="125">
        <v>0</v>
      </c>
      <c r="H60" s="125">
        <v>0</v>
      </c>
    </row>
    <row r="61" spans="1:8">
      <c r="A61" s="23"/>
      <c r="B61" s="27" t="s">
        <v>402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  <c r="H61" s="125">
        <v>0</v>
      </c>
    </row>
    <row r="62" spans="1:8">
      <c r="A62" s="23"/>
      <c r="B62" s="27" t="s">
        <v>403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  <c r="H62" s="125">
        <v>0</v>
      </c>
    </row>
    <row r="63" spans="1:8">
      <c r="A63" s="23"/>
      <c r="B63" s="27" t="s">
        <v>404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  <c r="H63" s="125">
        <v>0</v>
      </c>
    </row>
    <row r="64" spans="1:8">
      <c r="A64" s="23"/>
      <c r="B64" s="27" t="s">
        <v>405</v>
      </c>
      <c r="C64" s="125">
        <v>0</v>
      </c>
      <c r="D64" s="125">
        <v>0</v>
      </c>
      <c r="E64" s="125">
        <v>0</v>
      </c>
      <c r="F64" s="125">
        <v>0</v>
      </c>
      <c r="G64" s="125">
        <v>0</v>
      </c>
      <c r="H64" s="125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98" t="s">
        <v>406</v>
      </c>
      <c r="B66" s="322"/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>
      <c r="A67" s="359" t="s">
        <v>407</v>
      </c>
      <c r="B67" s="360"/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</row>
    <row r="68" spans="1:8">
      <c r="A68" s="23"/>
      <c r="B68" s="27" t="s">
        <v>408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</row>
    <row r="69" spans="1:8">
      <c r="A69" s="23"/>
      <c r="B69" s="27" t="s">
        <v>409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</row>
    <row r="70" spans="1:8">
      <c r="A70" s="23"/>
      <c r="B70" s="27" t="s">
        <v>410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</row>
    <row r="71" spans="1:8">
      <c r="A71" s="23"/>
      <c r="B71" s="27" t="s">
        <v>411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</row>
    <row r="72" spans="1:8">
      <c r="A72" s="23"/>
      <c r="B72" s="27" t="s">
        <v>412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</row>
    <row r="73" spans="1:8">
      <c r="A73" s="23"/>
      <c r="B73" s="27" t="s">
        <v>413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</row>
    <row r="74" spans="1:8">
      <c r="A74" s="23"/>
      <c r="B74" s="27" t="s">
        <v>414</v>
      </c>
      <c r="C74" s="125">
        <v>0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</row>
    <row r="75" spans="1:8">
      <c r="A75" s="23"/>
      <c r="B75" s="27" t="s">
        <v>415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98" t="s">
        <v>416</v>
      </c>
      <c r="B77" s="322"/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>
      <c r="A78" s="359" t="s">
        <v>417</v>
      </c>
      <c r="B78" s="360"/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</row>
    <row r="79" spans="1:8">
      <c r="A79" s="295" t="s">
        <v>418</v>
      </c>
      <c r="B79" s="332"/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</row>
    <row r="80" spans="1:8">
      <c r="A80" s="23"/>
      <c r="B80" s="27" t="s">
        <v>419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</row>
    <row r="81" spans="1:8">
      <c r="A81" s="23"/>
      <c r="B81" s="27" t="s">
        <v>420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98" t="s">
        <v>373</v>
      </c>
      <c r="B83" s="322"/>
      <c r="C83" s="142">
        <f t="shared" ref="C83:H83" si="2">SUM(C46,C9)</f>
        <v>253188985</v>
      </c>
      <c r="D83" s="142">
        <f t="shared" si="2"/>
        <v>25080037</v>
      </c>
      <c r="E83" s="142">
        <f t="shared" si="2"/>
        <v>278269022</v>
      </c>
      <c r="F83" s="142">
        <f t="shared" si="2"/>
        <v>207081462</v>
      </c>
      <c r="G83" s="142">
        <f t="shared" si="2"/>
        <v>206784908</v>
      </c>
      <c r="H83" s="142">
        <f t="shared" si="2"/>
        <v>71187560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1:11">
      <c r="A100" s="81"/>
      <c r="B100" s="82" t="s">
        <v>439</v>
      </c>
      <c r="C100" s="81"/>
      <c r="D100" s="81"/>
      <c r="E100" s="217" t="s">
        <v>440</v>
      </c>
      <c r="F100" s="217"/>
      <c r="G100" s="217"/>
      <c r="H100" s="81"/>
      <c r="I100" s="81"/>
      <c r="J100" s="81"/>
      <c r="K100" s="81"/>
    </row>
    <row r="101" spans="1:11">
      <c r="A101" s="81"/>
      <c r="B101" s="83" t="s">
        <v>438</v>
      </c>
      <c r="C101" s="81"/>
      <c r="D101" s="81"/>
      <c r="E101" s="216" t="s">
        <v>441</v>
      </c>
      <c r="F101" s="216"/>
      <c r="G101" s="216"/>
      <c r="H101" s="81"/>
      <c r="I101" s="81"/>
      <c r="J101" s="81"/>
      <c r="K101" s="81"/>
    </row>
    <row r="102" spans="1:1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</row>
    <row r="103" spans="1:1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</row>
    <row r="104" spans="1:1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</row>
    <row r="105" spans="1:1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</row>
  </sheetData>
  <mergeCells count="28"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workbookViewId="0">
      <selection activeCell="B33" sqref="B33"/>
    </sheetView>
  </sheetViews>
  <sheetFormatPr baseColWidth="10" defaultRowHeight="15"/>
  <cols>
    <col min="1" max="1" width="50" customWidth="1"/>
    <col min="2" max="2" width="12.85546875" style="169" bestFit="1" customWidth="1"/>
    <col min="3" max="3" width="12.42578125" style="169" customWidth="1"/>
    <col min="4" max="6" width="12.85546875" style="169" bestFit="1" customWidth="1"/>
    <col min="7" max="7" width="12" style="169" bestFit="1" customWidth="1"/>
  </cols>
  <sheetData>
    <row r="1" spans="1:9">
      <c r="A1" s="323" t="s">
        <v>437</v>
      </c>
      <c r="B1" s="324"/>
      <c r="C1" s="324"/>
      <c r="D1" s="324"/>
      <c r="E1" s="324"/>
      <c r="F1" s="324"/>
      <c r="G1" s="345"/>
    </row>
    <row r="2" spans="1:9">
      <c r="A2" s="251" t="s">
        <v>449</v>
      </c>
      <c r="B2" s="252"/>
      <c r="C2" s="252"/>
      <c r="D2" s="252"/>
      <c r="E2" s="252"/>
      <c r="F2" s="252"/>
      <c r="G2" s="346"/>
    </row>
    <row r="3" spans="1:9">
      <c r="A3" s="251" t="s">
        <v>422</v>
      </c>
      <c r="B3" s="252"/>
      <c r="C3" s="252"/>
      <c r="D3" s="252"/>
      <c r="E3" s="252"/>
      <c r="F3" s="252"/>
      <c r="G3" s="346"/>
    </row>
    <row r="4" spans="1:9">
      <c r="A4" s="251" t="s">
        <v>459</v>
      </c>
      <c r="B4" s="252"/>
      <c r="C4" s="252"/>
      <c r="D4" s="252"/>
      <c r="E4" s="252"/>
      <c r="F4" s="252"/>
      <c r="G4" s="346"/>
    </row>
    <row r="5" spans="1:9" ht="15.75" thickBot="1">
      <c r="A5" s="253" t="s">
        <v>0</v>
      </c>
      <c r="B5" s="254"/>
      <c r="C5" s="254"/>
      <c r="D5" s="254"/>
      <c r="E5" s="254"/>
      <c r="F5" s="254"/>
      <c r="G5" s="347"/>
    </row>
    <row r="6" spans="1:9" ht="15.75" thickBot="1">
      <c r="A6" s="363" t="s">
        <v>1</v>
      </c>
      <c r="B6" s="365" t="s">
        <v>294</v>
      </c>
      <c r="C6" s="366"/>
      <c r="D6" s="366"/>
      <c r="E6" s="366"/>
      <c r="F6" s="367"/>
      <c r="G6" s="267" t="s">
        <v>295</v>
      </c>
    </row>
    <row r="7" spans="1:9" ht="23.25" thickBot="1">
      <c r="A7" s="364"/>
      <c r="B7" s="187" t="s">
        <v>182</v>
      </c>
      <c r="C7" s="187" t="s">
        <v>296</v>
      </c>
      <c r="D7" s="187" t="s">
        <v>297</v>
      </c>
      <c r="E7" s="187" t="s">
        <v>423</v>
      </c>
      <c r="F7" s="187" t="s">
        <v>200</v>
      </c>
      <c r="G7" s="268"/>
    </row>
    <row r="8" spans="1:9" ht="16.5" customHeight="1">
      <c r="A8" s="45" t="s">
        <v>424</v>
      </c>
      <c r="B8" s="180">
        <f>B9+B10+B11+B14+B15+B19</f>
        <v>118402801</v>
      </c>
      <c r="C8" s="180">
        <f t="shared" ref="C8:F8" si="0">C9+C10+C11+C14+C15+C19</f>
        <v>3185854</v>
      </c>
      <c r="D8" s="180">
        <f t="shared" si="0"/>
        <v>121588655</v>
      </c>
      <c r="E8" s="180">
        <f t="shared" si="0"/>
        <v>81216135</v>
      </c>
      <c r="F8" s="180">
        <f t="shared" si="0"/>
        <v>81216135</v>
      </c>
      <c r="G8" s="180">
        <f>G9+G10+G11+G14+G15+G19</f>
        <v>40372520</v>
      </c>
    </row>
    <row r="9" spans="1:9">
      <c r="A9" s="42" t="s">
        <v>425</v>
      </c>
      <c r="B9" s="202">
        <v>80256979</v>
      </c>
      <c r="C9" s="146">
        <v>2685854</v>
      </c>
      <c r="D9" s="146">
        <v>82942833</v>
      </c>
      <c r="E9" s="146">
        <v>53148304</v>
      </c>
      <c r="F9" s="146">
        <v>53148304</v>
      </c>
      <c r="G9" s="146">
        <v>29794529</v>
      </c>
      <c r="I9" s="48"/>
    </row>
    <row r="10" spans="1:9">
      <c r="A10" s="42" t="s">
        <v>426</v>
      </c>
      <c r="B10" s="148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9">
      <c r="A11" s="23" t="s">
        <v>427</v>
      </c>
      <c r="B11" s="148">
        <v>0</v>
      </c>
      <c r="C11" s="145">
        <v>0</v>
      </c>
      <c r="D11" s="145">
        <v>0</v>
      </c>
      <c r="E11" s="145">
        <v>0</v>
      </c>
      <c r="F11" s="145">
        <v>0</v>
      </c>
      <c r="G11" s="145">
        <v>0</v>
      </c>
    </row>
    <row r="12" spans="1:9">
      <c r="A12" s="42" t="s">
        <v>428</v>
      </c>
      <c r="B12" s="148">
        <v>0</v>
      </c>
      <c r="C12" s="145">
        <v>0</v>
      </c>
      <c r="D12" s="145">
        <v>0</v>
      </c>
      <c r="E12" s="145">
        <v>0</v>
      </c>
      <c r="F12" s="145">
        <v>0</v>
      </c>
      <c r="G12" s="145">
        <v>0</v>
      </c>
    </row>
    <row r="13" spans="1:9">
      <c r="A13" s="23" t="s">
        <v>429</v>
      </c>
      <c r="B13" s="148">
        <v>0</v>
      </c>
      <c r="C13" s="145">
        <v>0</v>
      </c>
      <c r="D13" s="145">
        <v>0</v>
      </c>
      <c r="E13" s="145">
        <v>0</v>
      </c>
      <c r="F13" s="145">
        <v>0</v>
      </c>
      <c r="G13" s="145">
        <v>0</v>
      </c>
    </row>
    <row r="14" spans="1:9">
      <c r="A14" s="42" t="s">
        <v>430</v>
      </c>
      <c r="B14" s="148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9" ht="22.5">
      <c r="A15" s="42" t="s">
        <v>431</v>
      </c>
      <c r="B15" s="177">
        <f>B16+B17+B18</f>
        <v>38145822</v>
      </c>
      <c r="C15" s="177">
        <f t="shared" ref="C15:G15" si="1">C16+C17+C18</f>
        <v>500000</v>
      </c>
      <c r="D15" s="177">
        <f t="shared" si="1"/>
        <v>38645822</v>
      </c>
      <c r="E15" s="212">
        <f t="shared" si="1"/>
        <v>28067831</v>
      </c>
      <c r="F15" s="212">
        <f t="shared" si="1"/>
        <v>28067831</v>
      </c>
      <c r="G15" s="212">
        <f t="shared" si="1"/>
        <v>10577991</v>
      </c>
    </row>
    <row r="16" spans="1:9">
      <c r="A16" s="43" t="s">
        <v>454</v>
      </c>
      <c r="B16" s="177">
        <v>33668842</v>
      </c>
      <c r="C16" s="145">
        <v>0</v>
      </c>
      <c r="D16" s="146">
        <v>33668842</v>
      </c>
      <c r="E16" s="209">
        <v>25251629</v>
      </c>
      <c r="F16" s="208">
        <f>E16</f>
        <v>25251629</v>
      </c>
      <c r="G16" s="209">
        <v>8417213</v>
      </c>
    </row>
    <row r="17" spans="1:7">
      <c r="A17" s="46" t="s">
        <v>455</v>
      </c>
      <c r="B17" s="177">
        <v>3272730</v>
      </c>
      <c r="C17" s="145">
        <v>0</v>
      </c>
      <c r="D17" s="146">
        <v>3272730</v>
      </c>
      <c r="E17" s="209">
        <v>2454547</v>
      </c>
      <c r="F17" s="208">
        <f t="shared" ref="F17:F18" si="2">E17</f>
        <v>2454547</v>
      </c>
      <c r="G17" s="209">
        <v>818183</v>
      </c>
    </row>
    <row r="18" spans="1:7">
      <c r="A18" s="46" t="s">
        <v>456</v>
      </c>
      <c r="B18" s="177">
        <v>1204250</v>
      </c>
      <c r="C18" s="145">
        <v>500000</v>
      </c>
      <c r="D18" s="177">
        <v>1704250</v>
      </c>
      <c r="E18" s="209">
        <v>361655</v>
      </c>
      <c r="F18" s="208">
        <f t="shared" si="2"/>
        <v>361655</v>
      </c>
      <c r="G18" s="209">
        <v>1342595</v>
      </c>
    </row>
    <row r="19" spans="1:7">
      <c r="A19" s="42" t="s">
        <v>434</v>
      </c>
      <c r="B19" s="148">
        <v>0</v>
      </c>
      <c r="C19" s="145">
        <v>0</v>
      </c>
      <c r="D19" s="145">
        <v>0</v>
      </c>
      <c r="E19" s="208">
        <v>0</v>
      </c>
      <c r="F19" s="208">
        <v>0</v>
      </c>
      <c r="G19" s="208">
        <v>0</v>
      </c>
    </row>
    <row r="20" spans="1:7">
      <c r="A20" s="42"/>
      <c r="B20" s="200"/>
      <c r="C20" s="194"/>
      <c r="D20" s="194"/>
      <c r="E20" s="194"/>
      <c r="F20" s="194"/>
      <c r="G20" s="194"/>
    </row>
    <row r="21" spans="1:7">
      <c r="A21" s="45" t="s">
        <v>435</v>
      </c>
      <c r="B21" s="148"/>
      <c r="C21" s="145"/>
      <c r="D21" s="145"/>
      <c r="E21" s="145"/>
      <c r="F21" s="145"/>
      <c r="G21" s="145"/>
    </row>
    <row r="22" spans="1:7">
      <c r="A22" s="42" t="s">
        <v>425</v>
      </c>
      <c r="B22" s="192">
        <v>0</v>
      </c>
      <c r="C22" s="205">
        <v>0</v>
      </c>
      <c r="D22" s="205">
        <v>0</v>
      </c>
      <c r="E22" s="205">
        <v>0</v>
      </c>
      <c r="F22" s="205">
        <v>0</v>
      </c>
      <c r="G22" s="205">
        <v>0</v>
      </c>
    </row>
    <row r="23" spans="1:7">
      <c r="A23" s="42" t="s">
        <v>426</v>
      </c>
      <c r="B23" s="148">
        <v>0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</row>
    <row r="24" spans="1:7">
      <c r="A24" s="23" t="s">
        <v>427</v>
      </c>
      <c r="B24" s="148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</row>
    <row r="25" spans="1:7">
      <c r="A25" s="42" t="s">
        <v>428</v>
      </c>
      <c r="B25" s="148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</row>
    <row r="26" spans="1:7">
      <c r="A26" s="23" t="s">
        <v>429</v>
      </c>
      <c r="B26" s="148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>
      <c r="A27" s="42" t="s">
        <v>430</v>
      </c>
      <c r="B27" s="148">
        <v>0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</row>
    <row r="28" spans="1:7" ht="22.5">
      <c r="A28" s="42" t="s">
        <v>431</v>
      </c>
      <c r="B28" s="148">
        <v>0</v>
      </c>
      <c r="C28" s="145">
        <v>0</v>
      </c>
      <c r="D28" s="145">
        <v>0</v>
      </c>
      <c r="E28" s="145">
        <v>0</v>
      </c>
      <c r="F28" s="145">
        <v>0</v>
      </c>
      <c r="G28" s="145">
        <v>0</v>
      </c>
    </row>
    <row r="29" spans="1:7">
      <c r="A29" s="43" t="s">
        <v>432</v>
      </c>
      <c r="B29" s="148">
        <v>0</v>
      </c>
      <c r="C29" s="145">
        <v>0</v>
      </c>
      <c r="D29" s="145">
        <v>0</v>
      </c>
      <c r="E29" s="145">
        <v>0</v>
      </c>
      <c r="F29" s="145">
        <v>0</v>
      </c>
      <c r="G29" s="145">
        <v>0</v>
      </c>
    </row>
    <row r="30" spans="1:7">
      <c r="A30" s="46" t="s">
        <v>433</v>
      </c>
      <c r="B30" s="148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>
      <c r="A31" s="23" t="s">
        <v>434</v>
      </c>
      <c r="B31" s="148">
        <v>0</v>
      </c>
      <c r="C31" s="145">
        <v>0</v>
      </c>
      <c r="D31" s="145">
        <v>0</v>
      </c>
      <c r="E31" s="145">
        <v>0</v>
      </c>
      <c r="F31" s="145">
        <v>0</v>
      </c>
      <c r="G31" s="145">
        <v>0</v>
      </c>
    </row>
    <row r="32" spans="1:7">
      <c r="A32" s="45" t="s">
        <v>436</v>
      </c>
      <c r="B32" s="200">
        <f>+B8</f>
        <v>118402801</v>
      </c>
      <c r="C32" s="200">
        <f t="shared" ref="C32:F32" si="3">+C8</f>
        <v>3185854</v>
      </c>
      <c r="D32" s="200">
        <f t="shared" si="3"/>
        <v>121588655</v>
      </c>
      <c r="E32" s="200">
        <f t="shared" si="3"/>
        <v>81216135</v>
      </c>
      <c r="F32" s="200">
        <f t="shared" si="3"/>
        <v>81216135</v>
      </c>
      <c r="G32" s="200">
        <f>+G8</f>
        <v>40372520</v>
      </c>
    </row>
    <row r="33" spans="1:7" ht="15.75" thickBot="1">
      <c r="A33" s="44"/>
      <c r="B33" s="201"/>
      <c r="C33" s="213"/>
      <c r="D33" s="213"/>
      <c r="E33" s="213"/>
      <c r="F33" s="213"/>
      <c r="G33" s="213"/>
    </row>
    <row r="45" spans="1:7">
      <c r="A45" s="81"/>
      <c r="B45" s="206"/>
      <c r="C45" s="206"/>
      <c r="D45" s="206"/>
      <c r="E45" s="206"/>
      <c r="F45" s="206"/>
      <c r="G45" s="206"/>
    </row>
    <row r="46" spans="1:7">
      <c r="A46" s="81"/>
      <c r="B46" s="206"/>
      <c r="C46" s="206"/>
      <c r="D46" s="206"/>
      <c r="E46" s="206"/>
      <c r="F46" s="206"/>
      <c r="G46" s="206"/>
    </row>
    <row r="47" spans="1:7">
      <c r="A47" s="82" t="s">
        <v>439</v>
      </c>
      <c r="B47" s="206"/>
      <c r="C47" s="206"/>
      <c r="D47" s="287" t="s">
        <v>440</v>
      </c>
      <c r="E47" s="287"/>
      <c r="F47" s="287"/>
      <c r="G47" s="206"/>
    </row>
    <row r="48" spans="1:7">
      <c r="A48" s="83" t="s">
        <v>438</v>
      </c>
      <c r="B48" s="206"/>
      <c r="C48" s="206"/>
      <c r="D48" s="288" t="s">
        <v>441</v>
      </c>
      <c r="E48" s="288"/>
      <c r="F48" s="288"/>
      <c r="G48" s="206"/>
    </row>
    <row r="49" spans="1:7">
      <c r="A49" s="81"/>
      <c r="B49" s="206"/>
      <c r="C49" s="206"/>
      <c r="D49" s="206"/>
      <c r="E49" s="206"/>
      <c r="F49" s="206"/>
      <c r="G49" s="206"/>
    </row>
    <row r="50" spans="1:7">
      <c r="A50" s="81"/>
      <c r="B50" s="206"/>
      <c r="C50" s="206"/>
      <c r="D50" s="206"/>
      <c r="E50" s="206"/>
      <c r="F50" s="206"/>
      <c r="G50" s="206"/>
    </row>
    <row r="51" spans="1:7">
      <c r="A51" s="81"/>
      <c r="B51" s="206"/>
      <c r="C51" s="206"/>
      <c r="D51" s="206"/>
      <c r="E51" s="206"/>
      <c r="F51" s="206"/>
      <c r="G51" s="206"/>
    </row>
    <row r="52" spans="1:7">
      <c r="A52" s="81"/>
      <c r="B52" s="206"/>
      <c r="C52" s="206"/>
      <c r="D52" s="206"/>
      <c r="E52" s="206"/>
      <c r="F52" s="206"/>
      <c r="G52" s="206"/>
    </row>
    <row r="53" spans="1:7">
      <c r="A53" s="81"/>
      <c r="B53" s="206"/>
      <c r="C53" s="206"/>
      <c r="D53" s="206"/>
      <c r="E53" s="206"/>
      <c r="F53" s="206"/>
      <c r="G53" s="206"/>
    </row>
  </sheetData>
  <mergeCells count="10">
    <mergeCell ref="D47:F47"/>
    <mergeCell ref="D48:F48"/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2020-10-14T21:04:26Z</cp:lastPrinted>
  <dcterms:created xsi:type="dcterms:W3CDTF">2017-01-05T23:17:09Z</dcterms:created>
  <dcterms:modified xsi:type="dcterms:W3CDTF">2020-10-21T15:49:40Z</dcterms:modified>
</cp:coreProperties>
</file>