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TRIM. 2020\AUTÓNOMOS Y PODERES\TJA\"/>
    </mc:Choice>
  </mc:AlternateContent>
  <xr:revisionPtr revIDLastSave="0" documentId="10_ncr:8100000_{09D63ADD-6661-492C-8B67-0CA540E6D768}" xr6:coauthVersionLast="32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2'!$B$1:$J$37</definedName>
    <definedName name="_xlnm.Print_Area" localSheetId="2">'FORMATO 3'!$A$1:$K$20</definedName>
    <definedName name="_xlnm.Print_Area" localSheetId="3">'FORMATO 4'!$A$1:$D$86</definedName>
    <definedName name="_xlnm.Print_Area" localSheetId="4">'FORMATO 5'!$A$1:$G$71</definedName>
    <definedName name="_xlnm.Print_Area" localSheetId="5">'FORMATO 6A'!$A$1:$H$84</definedName>
    <definedName name="_xlnm.Print_Area" localSheetId="6">'FORMATO 6B'!$A$1:$G$44</definedName>
    <definedName name="_xlnm.Print_Area" localSheetId="7">'FORMATO 6C'!$A$1:$H$85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8" l="1"/>
  <c r="H14" i="14" l="1"/>
  <c r="G25" i="12"/>
  <c r="G11" i="12"/>
  <c r="H61" i="10" l="1"/>
  <c r="H60" i="10"/>
  <c r="H51" i="10"/>
  <c r="H52" i="10"/>
  <c r="H53" i="10"/>
  <c r="H54" i="10"/>
  <c r="H55" i="10"/>
  <c r="H56" i="10"/>
  <c r="H57" i="10"/>
  <c r="H58" i="10"/>
  <c r="H50" i="10"/>
  <c r="H38" i="10"/>
  <c r="D19" i="10"/>
  <c r="E19" i="10"/>
  <c r="E37" i="8" l="1"/>
  <c r="H22" i="3"/>
  <c r="G12" i="12" l="1"/>
  <c r="G13" i="12"/>
  <c r="G14" i="12"/>
  <c r="G15" i="12"/>
  <c r="G16" i="12"/>
  <c r="G17" i="12"/>
  <c r="G18" i="12"/>
  <c r="G19" i="12"/>
  <c r="G20" i="12"/>
  <c r="G21" i="12"/>
  <c r="G22" i="12"/>
  <c r="G23" i="12"/>
  <c r="G24" i="12"/>
  <c r="G26" i="12"/>
  <c r="G10" i="12" l="1"/>
  <c r="H31" i="10"/>
  <c r="H32" i="10"/>
  <c r="H33" i="10"/>
  <c r="H34" i="10"/>
  <c r="H35" i="10"/>
  <c r="H36" i="10"/>
  <c r="H37" i="10"/>
  <c r="H30" i="10"/>
  <c r="H28" i="10"/>
  <c r="H21" i="10"/>
  <c r="H22" i="10"/>
  <c r="H23" i="10"/>
  <c r="H24" i="10"/>
  <c r="H25" i="10"/>
  <c r="H26" i="10"/>
  <c r="H27" i="10"/>
  <c r="H20" i="10"/>
  <c r="H16" i="10"/>
  <c r="H13" i="10"/>
  <c r="H14" i="10"/>
  <c r="H15" i="10"/>
  <c r="H17" i="10"/>
  <c r="H18" i="10"/>
  <c r="H12" i="10"/>
  <c r="G37" i="8"/>
  <c r="F37" i="8"/>
  <c r="D61" i="6"/>
  <c r="C61" i="6"/>
  <c r="F29" i="1"/>
  <c r="F72" i="1"/>
  <c r="G66" i="1"/>
  <c r="F66" i="1"/>
  <c r="G62" i="1"/>
  <c r="F62" i="1"/>
  <c r="F58" i="1"/>
  <c r="F44" i="1"/>
  <c r="F40" i="1"/>
  <c r="F33" i="1"/>
  <c r="F25" i="1"/>
  <c r="F21" i="1"/>
  <c r="F11" i="1"/>
  <c r="C60" i="1"/>
  <c r="B60" i="1"/>
  <c r="C48" i="1"/>
  <c r="C61" i="1" s="1"/>
  <c r="C43" i="1"/>
  <c r="B43" i="1"/>
  <c r="C40" i="1"/>
  <c r="B40" i="1"/>
  <c r="C33" i="1"/>
  <c r="B33" i="1"/>
  <c r="C27" i="1"/>
  <c r="B27" i="1"/>
  <c r="C19" i="1"/>
  <c r="B19" i="1"/>
  <c r="C11" i="1"/>
  <c r="B11" i="1"/>
  <c r="H19" i="10" l="1"/>
  <c r="F75" i="1"/>
  <c r="B48" i="1"/>
  <c r="B61" i="1" s="1"/>
  <c r="F48" i="1"/>
  <c r="F59" i="1" s="1"/>
  <c r="F76" i="1" s="1"/>
  <c r="C27" i="12"/>
  <c r="D27" i="12"/>
  <c r="E27" i="12"/>
  <c r="F27" i="12"/>
  <c r="G27" i="12"/>
  <c r="B27" i="12"/>
  <c r="C10" i="12"/>
  <c r="C44" i="12" s="1"/>
  <c r="D10" i="12"/>
  <c r="D44" i="12" s="1"/>
  <c r="E10" i="12"/>
  <c r="F10" i="12"/>
  <c r="F44" i="12" s="1"/>
  <c r="G44" i="12"/>
  <c r="B10" i="12"/>
  <c r="B44" i="12" s="1"/>
  <c r="E44" i="12" l="1"/>
  <c r="D59" i="10"/>
  <c r="E59" i="10"/>
  <c r="F59" i="10"/>
  <c r="G59" i="10"/>
  <c r="C59" i="10"/>
  <c r="H49" i="10"/>
  <c r="D49" i="10"/>
  <c r="E49" i="10"/>
  <c r="F49" i="10"/>
  <c r="G49" i="10"/>
  <c r="F19" i="10"/>
  <c r="G19" i="10"/>
  <c r="C49" i="10"/>
  <c r="C29" i="10"/>
  <c r="C19" i="10"/>
  <c r="G11" i="10"/>
  <c r="F11" i="10"/>
  <c r="E11" i="10"/>
  <c r="D11" i="10"/>
  <c r="C11" i="10"/>
  <c r="B71" i="8"/>
  <c r="H11" i="10" l="1"/>
  <c r="D22" i="3"/>
  <c r="G40" i="1"/>
  <c r="G11" i="1"/>
  <c r="F29" i="10" l="1"/>
  <c r="B19" i="6" l="1"/>
  <c r="B15" i="6"/>
  <c r="D15" i="6"/>
  <c r="C19" i="6"/>
  <c r="C15" i="6"/>
  <c r="G18" i="8" l="1"/>
  <c r="G14" i="8"/>
  <c r="D19" i="6" l="1"/>
  <c r="D16" i="8" l="1"/>
  <c r="D14" i="8"/>
  <c r="G16" i="8"/>
  <c r="D19" i="8"/>
  <c r="G19" i="8" s="1"/>
  <c r="D18" i="8"/>
  <c r="D63" i="6"/>
  <c r="H59" i="10"/>
  <c r="G58" i="8" l="1"/>
  <c r="H51" i="14"/>
  <c r="H49" i="14"/>
  <c r="H75" i="10"/>
  <c r="H72" i="10"/>
  <c r="H48" i="14" l="1"/>
  <c r="G48" i="14"/>
  <c r="F48" i="14"/>
  <c r="D48" i="14"/>
  <c r="C48" i="14"/>
  <c r="H79" i="14"/>
  <c r="G79" i="14"/>
  <c r="F79" i="14"/>
  <c r="E79" i="14"/>
  <c r="D79" i="14"/>
  <c r="C79" i="14"/>
  <c r="H68" i="14"/>
  <c r="G68" i="14"/>
  <c r="F68" i="14"/>
  <c r="E68" i="14"/>
  <c r="D68" i="14"/>
  <c r="C68" i="14"/>
  <c r="H59" i="14"/>
  <c r="G59" i="14"/>
  <c r="F59" i="14"/>
  <c r="E59" i="14"/>
  <c r="D59" i="14"/>
  <c r="C59" i="14"/>
  <c r="G49" i="14"/>
  <c r="F49" i="14"/>
  <c r="D49" i="14"/>
  <c r="C49" i="14"/>
  <c r="H42" i="14"/>
  <c r="G42" i="14"/>
  <c r="F42" i="14"/>
  <c r="E42" i="14"/>
  <c r="D42" i="14"/>
  <c r="C42" i="14"/>
  <c r="G71" i="8"/>
  <c r="F71" i="8"/>
  <c r="E71" i="8"/>
  <c r="D71" i="8"/>
  <c r="C71" i="8"/>
  <c r="G65" i="8"/>
  <c r="F65" i="8"/>
  <c r="E65" i="8"/>
  <c r="D65" i="8"/>
  <c r="C65" i="8"/>
  <c r="B65" i="8"/>
  <c r="G59" i="8"/>
  <c r="F59" i="8"/>
  <c r="E59" i="8"/>
  <c r="D59" i="8"/>
  <c r="C59" i="8"/>
  <c r="B59" i="8"/>
  <c r="F54" i="8"/>
  <c r="E54" i="8"/>
  <c r="D54" i="8"/>
  <c r="C54" i="8"/>
  <c r="G54" i="8" s="1"/>
  <c r="B54" i="8"/>
  <c r="G45" i="8"/>
  <c r="F45" i="8"/>
  <c r="E45" i="8"/>
  <c r="D45" i="8"/>
  <c r="C45" i="8"/>
  <c r="B45" i="8"/>
  <c r="D57" i="6"/>
  <c r="C57" i="6"/>
  <c r="B57" i="6"/>
  <c r="D45" i="6"/>
  <c r="C45" i="6"/>
  <c r="B45" i="6"/>
  <c r="D41" i="6"/>
  <c r="C41" i="6"/>
  <c r="B41" i="6"/>
  <c r="G72" i="1"/>
  <c r="G58" i="1"/>
  <c r="B64" i="8" l="1"/>
  <c r="G75" i="1"/>
  <c r="B49" i="6"/>
  <c r="F64" i="8"/>
  <c r="E64" i="8"/>
  <c r="D64" i="8"/>
  <c r="G64" i="8"/>
  <c r="C64" i="8"/>
  <c r="C49" i="6"/>
  <c r="D49" i="6"/>
  <c r="D39" i="10" l="1"/>
  <c r="E39" i="10"/>
  <c r="F39" i="10"/>
  <c r="G39" i="10"/>
  <c r="G29" i="10" s="1"/>
  <c r="F14" i="8" l="1"/>
  <c r="G39" i="8"/>
  <c r="G42" i="8" s="1"/>
  <c r="G67" i="8" s="1"/>
  <c r="F39" i="8"/>
  <c r="E39" i="8"/>
  <c r="E42" i="8" s="1"/>
  <c r="E67" i="8" s="1"/>
  <c r="D39" i="8"/>
  <c r="D42" i="8" s="1"/>
  <c r="D67" i="8" s="1"/>
  <c r="C39" i="8"/>
  <c r="C42" i="8" s="1"/>
  <c r="C67" i="8" s="1"/>
  <c r="B39" i="8"/>
  <c r="B42" i="8" s="1"/>
  <c r="B67" i="8" s="1"/>
  <c r="F42" i="8" l="1"/>
  <c r="F67" i="8" s="1"/>
  <c r="D10" i="16"/>
  <c r="H31" i="14"/>
  <c r="G31" i="14"/>
  <c r="F31" i="14"/>
  <c r="E31" i="14"/>
  <c r="D31" i="14"/>
  <c r="C31" i="14"/>
  <c r="H22" i="14"/>
  <c r="G22" i="14"/>
  <c r="F22" i="14"/>
  <c r="E22" i="14"/>
  <c r="D22" i="14"/>
  <c r="C22" i="14"/>
  <c r="E29" i="10"/>
  <c r="H29" i="10" s="1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E63" i="10"/>
  <c r="D63" i="10"/>
  <c r="C63" i="10"/>
  <c r="H39" i="10"/>
  <c r="D29" i="10"/>
  <c r="F10" i="16"/>
  <c r="C10" i="16"/>
  <c r="B10" i="16"/>
  <c r="G33" i="8"/>
  <c r="F33" i="8"/>
  <c r="E33" i="8"/>
  <c r="D33" i="8"/>
  <c r="C33" i="8"/>
  <c r="B33" i="8"/>
  <c r="D31" i="6"/>
  <c r="C31" i="6"/>
  <c r="B31" i="6"/>
  <c r="D10" i="6"/>
  <c r="C10" i="6"/>
  <c r="B10" i="6"/>
  <c r="B56" i="6" s="1"/>
  <c r="J13" i="3"/>
  <c r="I13" i="3"/>
  <c r="G13" i="3"/>
  <c r="F13" i="3"/>
  <c r="J17" i="3"/>
  <c r="I17" i="3"/>
  <c r="G17" i="3"/>
  <c r="F17" i="3"/>
  <c r="G44" i="1"/>
  <c r="G33" i="1"/>
  <c r="G29" i="1"/>
  <c r="G25" i="1"/>
  <c r="G21" i="1"/>
  <c r="H10" i="10" l="1"/>
  <c r="F10" i="10"/>
  <c r="C24" i="6"/>
  <c r="C25" i="6" s="1"/>
  <c r="C26" i="6" s="1"/>
  <c r="C35" i="6" s="1"/>
  <c r="C56" i="6"/>
  <c r="C65" i="6" s="1"/>
  <c r="C66" i="6" s="1"/>
  <c r="G10" i="10"/>
  <c r="G84" i="10" s="1"/>
  <c r="C10" i="10"/>
  <c r="D56" i="6"/>
  <c r="D65" i="6" s="1"/>
  <c r="D66" i="6" s="1"/>
  <c r="D24" i="6"/>
  <c r="D25" i="6" s="1"/>
  <c r="D26" i="6" s="1"/>
  <c r="D35" i="6" s="1"/>
  <c r="E10" i="10"/>
  <c r="D10" i="10"/>
  <c r="D84" i="10" s="1"/>
  <c r="G48" i="1"/>
  <c r="G59" i="1" s="1"/>
  <c r="G76" i="1" s="1"/>
  <c r="F12" i="3"/>
  <c r="F22" i="3" s="1"/>
  <c r="I12" i="3"/>
  <c r="I22" i="3" s="1"/>
  <c r="J12" i="3"/>
  <c r="J22" i="3" s="1"/>
  <c r="E22" i="3"/>
  <c r="G12" i="3"/>
  <c r="G22" i="3" s="1"/>
  <c r="B32" i="16"/>
  <c r="F32" i="16"/>
  <c r="C32" i="16"/>
  <c r="D32" i="16"/>
  <c r="F84" i="10"/>
  <c r="C84" i="10"/>
  <c r="E10" i="16" l="1"/>
  <c r="E32" i="16" s="1"/>
  <c r="G11" i="16"/>
  <c r="G12" i="14" l="1"/>
  <c r="D12" i="14"/>
  <c r="C12" i="14"/>
  <c r="D85" i="14" l="1"/>
  <c r="D11" i="14"/>
  <c r="C85" i="14"/>
  <c r="C11" i="14"/>
  <c r="G85" i="14"/>
  <c r="G11" i="14"/>
  <c r="F12" i="14"/>
  <c r="F85" i="14" l="1"/>
  <c r="F11" i="14"/>
  <c r="E84" i="10" l="1"/>
  <c r="G10" i="16" l="1"/>
  <c r="G32" i="16" s="1"/>
  <c r="H84" i="10" l="1"/>
  <c r="E12" i="14" l="1"/>
  <c r="E11" i="14" l="1"/>
  <c r="H12" i="14"/>
  <c r="H11" i="14" s="1"/>
  <c r="E85" i="14"/>
  <c r="H85" i="14" l="1"/>
</calcChain>
</file>

<file path=xl/sharedStrings.xml><?xml version="1.0" encoding="utf-8"?>
<sst xmlns="http://schemas.openxmlformats.org/spreadsheetml/2006/main" count="658" uniqueCount="498">
  <si>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</si>
  <si>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</si>
  <si>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</si>
  <si>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</si>
  <si>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</si>
  <si>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</si>
  <si>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</si>
  <si>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</si>
  <si>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</si>
  <si>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</si>
  <si>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</si>
  <si>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</si>
  <si>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</si>
  <si>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</si>
  <si>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</si>
  <si>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</si>
  <si>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</si>
  <si>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</si>
  <si>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</si>
  <si>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</si>
  <si>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</si>
  <si>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</si>
  <si>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</si>
  <si>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</si>
  <si>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</si>
  <si>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</si>
  <si>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</si>
  <si>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</si>
  <si>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</si>
  <si>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</si>
  <si>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</si>
  <si>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</si>
  <si>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</si>
  <si>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</si>
  <si>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</si>
  <si>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</si>
  <si>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</si>
  <si>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</si>
  <si>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</si>
  <si>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</si>
  <si>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</si>
  <si>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</si>
  <si>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</si>
  <si>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</si>
  <si>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</si>
  <si>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</si>
  <si>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</si>
  <si>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</si>
  <si>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</si>
  <si>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</si>
  <si>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</si>
  <si>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</si>
  <si>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</si>
  <si>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</si>
  <si>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</si>
  <si>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</si>
  <si>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</si>
  <si>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</si>
  <si>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</si>
  <si>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</si>
  <si>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</si>
  <si>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</si>
  <si>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</si>
  <si>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</si>
  <si>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</si>
  <si>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</si>
  <si>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</si>
  <si>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</si>
  <si>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</si>
  <si>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</si>
  <si>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</si>
  <si>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</si>
  <si>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</si>
  <si>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</si>
  <si>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</si>
  <si>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</si>
  <si>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</si>
  <si>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</si>
  <si>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</si>
  <si>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</si>
  <si>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</si>
  <si>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</si>
  <si>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</si>
  <si>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</si>
  <si>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</si>
  <si>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</si>
  <si>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</si>
  <si>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</si>
  <si>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</si>
  <si>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</si>
  <si>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</si>
  <si>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</si>
  <si>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</si>
  <si>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</si>
  <si>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</si>
  <si>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</si>
  <si>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</si>
  <si>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</si>
  <si>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</si>
  <si>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</si>
  <si>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</si>
  <si>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</si>
  <si>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</si>
  <si>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</si>
  <si>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</si>
  <si>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</si>
  <si>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</si>
  <si>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</si>
  <si>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</si>
  <si>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</si>
  <si>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</si>
  <si>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</si>
  <si>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</si>
  <si>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</si>
  <si>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</si>
  <si>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</si>
  <si>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</si>
  <si>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</si>
  <si>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</si>
  <si>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</si>
  <si>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</si>
  <si>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</si>
  <si>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</si>
  <si>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</si>
  <si>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</si>
  <si>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</si>
  <si>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</si>
  <si>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</si>
  <si>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</si>
  <si>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</si>
  <si>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</si>
  <si>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</si>
  <si>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</si>
  <si>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</si>
  <si>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</si>
  <si>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</si>
  <si>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</si>
  <si>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</si>
  <si>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</si>
  <si>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</si>
  <si>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</si>
  <si>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</si>
  <si>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</si>
  <si>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</si>
  <si>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</si>
  <si>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</si>
  <si>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</si>
  <si>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</si>
  <si>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</si>
  <si>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</si>
  <si>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</si>
  <si>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</si>
  <si>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</si>
  <si>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</si>
  <si>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</si>
  <si>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</si>
  <si>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</si>
  <si>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</si>
  <si>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</si>
  <si>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</si>
  <si>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</si>
  <si>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</si>
  <si>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</si>
  <si>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</si>
  <si>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</si>
  <si>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</si>
  <si>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</si>
  <si>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</si>
  <si>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</si>
  <si>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</si>
  <si>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</si>
  <si>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</si>
  <si>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</si>
  <si>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</si>
  <si>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</si>
  <si>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</si>
  <si>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</si>
  <si>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</si>
  <si>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</si>
  <si>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</si>
  <si>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</si>
  <si>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</si>
  <si>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</si>
  <si>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</si>
  <si>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</si>
  <si>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</si>
  <si>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</si>
  <si>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</si>
  <si>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</si>
  <si>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</si>
  <si>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</si>
  <si>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</si>
  <si>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</si>
  <si>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</si>
  <si>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</si>
  <si>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</si>
  <si>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</si>
  <si>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</si>
  <si>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</si>
  <si>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</si>
  <si>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</si>
  <si>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</si>
  <si>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</si>
  <si>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</si>
  <si>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</si>
  <si>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</si>
  <si>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</si>
  <si>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</si>
  <si>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</si>
  <si>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</si>
  <si>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</si>
  <si>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</si>
  <si>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</si>
  <si>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</si>
  <si>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</si>
  <si>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</si>
  <si>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</si>
  <si>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</si>
  <si>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</si>
  <si>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</si>
  <si>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</si>
  <si>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</si>
  <si>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</si>
  <si>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</si>
  <si>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</si>
  <si>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VII. Balance Presupuestario de Recursos Etiquetados (VII = A2 + A3.2 B2 + C2)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</si>
  <si>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</si>
  <si>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</si>
  <si>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</si>
  <si>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</si>
  <si>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</si>
  <si>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</si>
  <si>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</si>
  <si>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</si>
  <si>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</si>
  <si>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</si>
  <si>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</si>
  <si>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</si>
  <si>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</si>
  <si>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</si>
  <si>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</si>
  <si>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</si>
  <si>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</si>
  <si>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</si>
  <si>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</si>
  <si>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</si>
  <si>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</si>
  <si>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</si>
  <si>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</si>
  <si>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</si>
  <si>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</si>
  <si>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</si>
  <si>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</si>
  <si>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</si>
  <si>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</si>
  <si>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</si>
  <si>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</si>
  <si>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</si>
  <si>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</si>
  <si>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</si>
  <si>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</si>
  <si>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</si>
  <si>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</si>
  <si>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</si>
  <si>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</si>
  <si>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</si>
  <si>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</si>
  <si>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</si>
  <si>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</si>
  <si>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</si>
  <si>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</si>
  <si>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</si>
  <si>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</si>
  <si>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</si>
  <si>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</si>
  <si>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</si>
  <si>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</si>
  <si>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</si>
  <si>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</si>
  <si>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</si>
  <si>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</si>
  <si>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</si>
  <si>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</si>
  <si>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</si>
  <si>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</si>
  <si>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</si>
  <si>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</si>
  <si>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</si>
  <si>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</si>
  <si>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</si>
  <si>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</si>
  <si>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</si>
  <si>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</si>
  <si>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</si>
  <si>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</si>
  <si>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</si>
  <si>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</si>
  <si>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</si>
  <si>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</si>
  <si>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</si>
  <si>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</si>
  <si>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</si>
  <si>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</si>
  <si>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</si>
  <si>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</si>
  <si>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</si>
  <si>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</si>
  <si>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</si>
  <si>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</si>
  <si>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</si>
  <si>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</si>
  <si>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</si>
  <si>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</si>
  <si>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</si>
  <si>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</si>
  <si>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</si>
  <si>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</si>
  <si>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</si>
  <si>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</si>
  <si>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</si>
  <si>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</si>
  <si>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</si>
  <si>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</si>
  <si>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</si>
  <si>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</si>
  <si>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</si>
  <si>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</si>
  <si>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</si>
  <si>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</si>
  <si>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</si>
  <si>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</si>
  <si>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</si>
  <si>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</si>
  <si>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</si>
  <si>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</si>
  <si>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</si>
  <si>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</si>
  <si>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</si>
  <si>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</si>
  <si>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</si>
  <si>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</si>
  <si>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</si>
  <si>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</si>
  <si>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</si>
  <si>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</si>
  <si>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</si>
  <si>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</si>
  <si>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</si>
  <si>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</si>
  <si>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</si>
  <si>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</si>
  <si>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</si>
  <si>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</si>
  <si>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</si>
  <si>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</si>
  <si>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</si>
  <si>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</si>
  <si>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</si>
  <si>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</si>
  <si>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</si>
  <si>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</si>
  <si>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</si>
  <si>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</si>
  <si>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</si>
  <si>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</si>
  <si>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</si>
  <si>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</si>
  <si>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</si>
  <si>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</si>
  <si>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</si>
  <si>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</si>
  <si>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</si>
  <si>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</si>
  <si>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</si>
  <si>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</si>
  <si>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</si>
  <si>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</si>
  <si>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</si>
  <si>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</si>
  <si>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</si>
  <si>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</si>
  <si>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</si>
  <si>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</si>
  <si>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</si>
  <si>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</si>
  <si>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</si>
  <si>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</si>
  <si>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</si>
  <si>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</si>
  <si>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</si>
  <si>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</si>
  <si>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</si>
  <si>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</si>
  <si>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</si>
  <si>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</si>
  <si>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</si>
  <si>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</si>
  <si>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</si>
  <si>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</si>
  <si>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</si>
  <si>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 xml:space="preserve"> </t>
  </si>
  <si>
    <t>Tribunal de Justicia Administrativa del Estado de Tlaxcala</t>
  </si>
  <si>
    <t>Tribunal de Justicia Administrtiva del Estado de Tlaxcala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</si>
  <si>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</si>
  <si>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</si>
  <si>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</si>
  <si>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</si>
  <si>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</si>
  <si>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</si>
  <si>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</si>
  <si>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</si>
  <si>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</si>
  <si>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</si>
  <si>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</si>
  <si>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</si>
  <si>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</si>
  <si>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</si>
  <si>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</si>
  <si>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</si>
  <si>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</si>
  <si>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</si>
  <si>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BALANCE PRESUPUESTARIO LDF (F4)</t>
  </si>
  <si>
    <t>Saldo al 31 de diciembre de 2019</t>
  </si>
  <si>
    <t>31 de diciembre de 2019</t>
  </si>
  <si>
    <t>de 2020 (l)</t>
  </si>
  <si>
    <t>2020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</si>
  <si>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</si>
  <si>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</si>
  <si>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</si>
  <si>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VIII. Balance Presupuestario de Recursos Etiquetados sin Financiamiento Neto (VIII= VII A3.2)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</si>
  <si>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</si>
  <si>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</si>
  <si>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</si>
  <si>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</si>
  <si>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</si>
  <si>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</si>
  <si>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</si>
  <si>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</si>
  <si>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</si>
  <si>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</si>
  <si>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</si>
  <si>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</si>
  <si>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</si>
  <si>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</si>
  <si>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</si>
  <si>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</si>
  <si>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</si>
  <si>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</si>
  <si>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</si>
  <si>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</si>
  <si>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</si>
  <si>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</si>
  <si>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</si>
  <si>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</si>
  <si>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</si>
  <si>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01. Pleno</t>
  </si>
  <si>
    <t>02. Presidencia</t>
  </si>
  <si>
    <t>03. Dirección Administrativa</t>
  </si>
  <si>
    <t>04. Contraloría</t>
  </si>
  <si>
    <t>05. Secretaria General De Acuerdos</t>
  </si>
  <si>
    <t>06. Dirección Jurídica</t>
  </si>
  <si>
    <t>07 .Dirección  De Tecnologías De La Información, Transparencia Y Protección De Datos Personales</t>
  </si>
  <si>
    <t>08. Departamento De Compilación, Sistematización, Gestión Documental, Editorial Y Biblioteca</t>
  </si>
  <si>
    <t>09. Ponencia Uno</t>
  </si>
  <si>
    <t>10. Ponencia Dos</t>
  </si>
  <si>
    <t>11. Ponencia Tres</t>
  </si>
  <si>
    <t>12. Dirección Del Instituto De Estudios Especializados E Investigación Y Justicia Administrativa</t>
  </si>
  <si>
    <t>13. Modulo Medico</t>
  </si>
  <si>
    <t>14. Dirección De Vinculación Y Políticas Publicas</t>
  </si>
  <si>
    <t>15. Área De Difusión Y Comunicación Social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</si>
  <si>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</si>
  <si>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</si>
  <si>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</si>
  <si>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</si>
  <si>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</si>
  <si>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</si>
  <si>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</si>
  <si>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</si>
  <si>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</si>
  <si>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</si>
  <si>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</si>
  <si>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</si>
  <si>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30 de septiembre de 2020</t>
  </si>
  <si>
    <t>Al 31 de diciembre de 2019 y al 30 de septiembre de 2020</t>
  </si>
  <si>
    <t>Del 1 de enero  al 30 de septiembre de 2020</t>
  </si>
  <si>
    <t>Pago de inversión al 31 de septiembre de 2020 (k) asociados durante el periodo (j)</t>
  </si>
  <si>
    <t>Del 1 de enero al  30 de septiembre de 2020 (b)</t>
  </si>
  <si>
    <t xml:space="preserve">inversión al 30 de </t>
  </si>
  <si>
    <t>septiembre  2020 (k)</t>
  </si>
  <si>
    <t>30 de septiembre</t>
  </si>
  <si>
    <t>de septiembre de</t>
  </si>
  <si>
    <t>Del 1 de enero al 30 de septiembre de 2020</t>
  </si>
  <si>
    <t>Del 1 de enero al 30 septiembre de 2020</t>
  </si>
  <si>
    <t>Del 1 de enero al 30 septiembre de 2020</t>
  </si>
  <si>
    <t>Del 1 de enero al 30 de septiembre de 2020</t>
  </si>
  <si>
    <t>16. Centro de Notificaciones</t>
  </si>
  <si>
    <t>Del 1 de enero Al 30 de septiembre de 2020</t>
  </si>
  <si>
    <t>Del 1 de enero al 30 de septimebre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</si>
</sst>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48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6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justify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vertical="center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0" xfId="0"/>
    <xf numFmtId="0" fontId="4" fillId="2" borderId="13" xfId="0" applyFont="1" applyFill="1" applyBorder="1" applyAlignment="1">
      <alignment horizontal="justify" vertical="center" wrapText="1"/>
    </xf>
    <xf numFmtId="43" fontId="3" fillId="2" borderId="13" xfId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12" fillId="0" borderId="0" xfId="0" applyFont="1"/>
    <xf numFmtId="0" fontId="9" fillId="4" borderId="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right" vertical="center"/>
    </xf>
    <xf numFmtId="4" fontId="3" fillId="3" borderId="20" xfId="0" applyNumberFormat="1" applyFont="1" applyFill="1" applyBorder="1" applyAlignment="1">
      <alignment horizontal="right" vertical="center"/>
    </xf>
    <xf numFmtId="4" fontId="3" fillId="3" borderId="13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" fontId="6" fillId="0" borderId="11" xfId="0" applyNumberFormat="1" applyFont="1" applyBorder="1" applyAlignment="1">
      <alignment vertical="center" wrapText="1"/>
    </xf>
    <xf numFmtId="4" fontId="6" fillId="0" borderId="25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25" xfId="0" applyNumberFormat="1" applyFont="1" applyBorder="1" applyAlignment="1">
      <alignment vertical="center" wrapText="1"/>
    </xf>
    <xf numFmtId="4" fontId="6" fillId="0" borderId="15" xfId="0" applyNumberFormat="1" applyFont="1" applyBorder="1" applyAlignment="1">
      <alignment vertical="center" wrapText="1"/>
    </xf>
    <xf numFmtId="0" fontId="14" fillId="0" borderId="0" xfId="0" applyFont="1"/>
    <xf numFmtId="0" fontId="6" fillId="2" borderId="13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4" fontId="6" fillId="0" borderId="13" xfId="0" applyNumberFormat="1" applyFont="1" applyBorder="1" applyAlignment="1">
      <alignment vertical="center" shrinkToFit="1"/>
    </xf>
    <xf numFmtId="4" fontId="6" fillId="0" borderId="13" xfId="0" applyNumberFormat="1" applyFont="1" applyBorder="1" applyAlignment="1">
      <alignment vertical="top" shrinkToFit="1"/>
    </xf>
    <xf numFmtId="2" fontId="6" fillId="0" borderId="13" xfId="0" applyNumberFormat="1" applyFont="1" applyBorder="1" applyAlignment="1">
      <alignment vertical="top" shrinkToFit="1"/>
    </xf>
    <xf numFmtId="0" fontId="6" fillId="0" borderId="16" xfId="0" applyFont="1" applyBorder="1" applyAlignment="1">
      <alignment vertical="center" wrapText="1"/>
    </xf>
    <xf numFmtId="0" fontId="14" fillId="0" borderId="0" xfId="0" applyFont="1" applyAlignment="1"/>
    <xf numFmtId="0" fontId="6" fillId="2" borderId="29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5" fillId="2" borderId="28" xfId="0" applyFont="1" applyFill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4" fillId="2" borderId="22" xfId="0" applyFont="1" applyFill="1" applyBorder="1" applyAlignment="1">
      <alignment horizontal="left" vertical="center"/>
    </xf>
    <xf numFmtId="4" fontId="3" fillId="3" borderId="4" xfId="0" applyNumberFormat="1" applyFont="1" applyFill="1" applyBorder="1" applyAlignment="1">
      <alignment vertical="center" wrapText="1"/>
    </xf>
    <xf numFmtId="0" fontId="0" fillId="3" borderId="0" xfId="0" applyFill="1"/>
    <xf numFmtId="4" fontId="3" fillId="3" borderId="2" xfId="0" applyNumberFormat="1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3" fillId="3" borderId="33" xfId="0" applyNumberFormat="1" applyFont="1" applyFill="1" applyBorder="1" applyAlignment="1">
      <alignment vertical="center" wrapText="1"/>
    </xf>
    <xf numFmtId="2" fontId="3" fillId="3" borderId="13" xfId="0" applyNumberFormat="1" applyFont="1" applyFill="1" applyBorder="1" applyAlignment="1">
      <alignment vertical="top" shrinkToFit="1"/>
    </xf>
    <xf numFmtId="0" fontId="7" fillId="0" borderId="0" xfId="0" applyFont="1"/>
    <xf numFmtId="0" fontId="9" fillId="4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vertical="center"/>
    </xf>
    <xf numFmtId="4" fontId="7" fillId="2" borderId="11" xfId="0" applyNumberFormat="1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4" fontId="3" fillId="3" borderId="3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top" shrinkToFit="1"/>
    </xf>
    <xf numFmtId="43" fontId="7" fillId="3" borderId="13" xfId="1" applyFont="1" applyFill="1" applyBorder="1" applyAlignment="1">
      <alignment horizontal="right" vertical="top"/>
    </xf>
    <xf numFmtId="0" fontId="7" fillId="3" borderId="13" xfId="0" applyFont="1" applyFill="1" applyBorder="1" applyAlignment="1">
      <alignment horizontal="right" vertical="top"/>
    </xf>
    <xf numFmtId="4" fontId="7" fillId="3" borderId="13" xfId="0" applyNumberFormat="1" applyFont="1" applyFill="1" applyBorder="1" applyAlignment="1">
      <alignment horizontal="right" vertical="top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4" fontId="3" fillId="2" borderId="22" xfId="0" applyNumberFormat="1" applyFont="1" applyFill="1" applyBorder="1" applyAlignment="1">
      <alignment horizontal="right" vertical="center"/>
    </xf>
    <xf numFmtId="4" fontId="3" fillId="2" borderId="16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4" fontId="3" fillId="3" borderId="1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4" fontId="3" fillId="3" borderId="13" xfId="0" applyNumberFormat="1" applyFont="1" applyFill="1" applyBorder="1" applyAlignment="1">
      <alignment vertical="center"/>
    </xf>
    <xf numFmtId="4" fontId="7" fillId="3" borderId="13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4" fontId="7" fillId="3" borderId="15" xfId="0" applyNumberFormat="1" applyFont="1" applyFill="1" applyBorder="1" applyAlignment="1">
      <alignment horizontal="right"/>
    </xf>
    <xf numFmtId="4" fontId="3" fillId="3" borderId="20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4" fontId="1" fillId="2" borderId="16" xfId="0" applyNumberFormat="1" applyFont="1" applyFill="1" applyBorder="1"/>
    <xf numFmtId="0" fontId="3" fillId="3" borderId="16" xfId="0" applyFont="1" applyFill="1" applyBorder="1" applyAlignment="1">
      <alignment vertical="center"/>
    </xf>
    <xf numFmtId="4" fontId="4" fillId="2" borderId="34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justify" vertical="center" wrapText="1"/>
    </xf>
    <xf numFmtId="4" fontId="3" fillId="2" borderId="26" xfId="0" applyNumberFormat="1" applyFont="1" applyFill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7" fillId="3" borderId="13" xfId="0" applyNumberFormat="1" applyFont="1" applyFill="1" applyBorder="1" applyAlignment="1">
      <alignment horizontal="right" wrapText="1"/>
    </xf>
    <xf numFmtId="4" fontId="7" fillId="3" borderId="13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4" fontId="4" fillId="2" borderId="35" xfId="0" applyNumberFormat="1" applyFont="1" applyFill="1" applyBorder="1" applyAlignment="1">
      <alignment horizontal="right" vertical="center"/>
    </xf>
    <xf numFmtId="43" fontId="7" fillId="3" borderId="13" xfId="1" applyFont="1" applyFill="1" applyBorder="1" applyAlignment="1">
      <alignment vertical="top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justify" vertical="center" wrapText="1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9" fillId="4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right" vertical="center" wrapText="1"/>
    </xf>
    <xf numFmtId="2" fontId="3" fillId="3" borderId="2" xfId="1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3" fillId="3" borderId="4" xfId="0" applyNumberFormat="1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3">
    <cellStyle name="Millares" xfId="1" builtinId="3"/>
    <cellStyle name="Millares 3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view="pageBreakPreview" zoomScale="80" zoomScaleNormal="106" zoomScaleSheetLayoutView="80" workbookViewId="0">
      <selection activeCell="E22" sqref="E22"/>
    </sheetView>
  </sheetViews>
  <sheetFormatPr baseColWidth="10" defaultRowHeight="15" x14ac:dyDescent="0.25"/>
  <cols>
    <col min="1" max="1" width="50" style="70" customWidth="1"/>
    <col min="2" max="2" width="11.85546875" style="70" customWidth="1"/>
    <col min="3" max="3" width="12.5703125" style="70" customWidth="1"/>
    <col min="4" max="4" width="3.85546875" style="70" customWidth="1"/>
    <col min="5" max="5" width="47.5703125" style="70" customWidth="1"/>
    <col min="6" max="7" width="12.5703125" style="70" customWidth="1"/>
    <col min="10" max="10" width="12.5703125" bestFit="1" customWidth="1"/>
  </cols>
  <sheetData>
    <row r="1" spans="1:10" x14ac:dyDescent="0.25">
      <c r="A1" s="186" t="s">
        <v>398</v>
      </c>
      <c r="B1" s="186"/>
      <c r="C1" s="186"/>
      <c r="D1" s="186"/>
      <c r="E1" s="186"/>
      <c r="F1" s="186"/>
      <c r="G1" s="186"/>
      <c r="H1" t="s">
        <v>400</v>
      </c>
    </row>
    <row r="2" spans="1:10" s="29" customFormat="1" x14ac:dyDescent="0.25">
      <c r="A2" s="186" t="s">
        <v>401</v>
      </c>
      <c r="B2" s="186"/>
      <c r="C2" s="186"/>
      <c r="D2" s="186"/>
      <c r="E2" s="186"/>
      <c r="F2" s="186"/>
      <c r="G2" s="186"/>
    </row>
    <row r="3" spans="1:10" ht="12.75" customHeight="1" x14ac:dyDescent="0.25">
      <c r="A3" s="186" t="s">
        <v>405</v>
      </c>
      <c r="B3" s="186"/>
      <c r="C3" s="186"/>
      <c r="D3" s="186"/>
      <c r="E3" s="186"/>
      <c r="F3" s="186"/>
      <c r="G3" s="186"/>
    </row>
    <row r="4" spans="1:10" x14ac:dyDescent="0.25">
      <c r="A4" s="186" t="s">
        <v>483</v>
      </c>
      <c r="B4" s="186"/>
      <c r="C4" s="186"/>
      <c r="D4" s="186"/>
      <c r="E4" s="186"/>
      <c r="F4" s="186"/>
      <c r="G4" s="186"/>
    </row>
    <row r="5" spans="1:10" ht="11.25" customHeight="1" x14ac:dyDescent="0.25">
      <c r="A5" s="187" t="s">
        <v>0</v>
      </c>
      <c r="B5" s="187"/>
      <c r="C5" s="187"/>
      <c r="D5" s="187"/>
      <c r="E5" s="187"/>
      <c r="F5" s="187"/>
      <c r="G5" s="187"/>
    </row>
    <row r="6" spans="1:10" ht="15" customHeight="1" x14ac:dyDescent="0.25">
      <c r="A6" s="184" t="s">
        <v>1</v>
      </c>
      <c r="B6" s="182" t="s">
        <v>482</v>
      </c>
      <c r="C6" s="182" t="s">
        <v>423</v>
      </c>
      <c r="D6" s="185"/>
      <c r="E6" s="184" t="s">
        <v>1</v>
      </c>
      <c r="F6" s="182" t="s">
        <v>482</v>
      </c>
      <c r="G6" s="182" t="s">
        <v>423</v>
      </c>
    </row>
    <row r="7" spans="1:10" x14ac:dyDescent="0.25">
      <c r="A7" s="184"/>
      <c r="B7" s="182"/>
      <c r="C7" s="182"/>
      <c r="D7" s="185"/>
      <c r="E7" s="184"/>
      <c r="F7" s="182"/>
      <c r="G7" s="182"/>
    </row>
    <row r="8" spans="1:10" ht="6" customHeight="1" x14ac:dyDescent="0.25">
      <c r="A8" s="184"/>
      <c r="B8" s="183"/>
      <c r="C8" s="183"/>
      <c r="D8" s="185"/>
      <c r="E8" s="184"/>
      <c r="F8" s="183"/>
      <c r="G8" s="183"/>
    </row>
    <row r="9" spans="1:10" ht="11.25" customHeight="1" x14ac:dyDescent="0.25">
      <c r="A9" s="32" t="s">
        <v>2</v>
      </c>
      <c r="B9" s="61"/>
      <c r="C9" s="61"/>
      <c r="D9" s="62"/>
      <c r="E9" s="20" t="s">
        <v>3</v>
      </c>
      <c r="F9" s="63"/>
      <c r="G9" s="64"/>
    </row>
    <row r="10" spans="1:10" ht="12.75" customHeight="1" x14ac:dyDescent="0.25">
      <c r="A10" s="32" t="s">
        <v>4</v>
      </c>
      <c r="B10" s="61"/>
      <c r="C10" s="61"/>
      <c r="D10" s="62"/>
      <c r="E10" s="20" t="s">
        <v>5</v>
      </c>
      <c r="F10" s="63"/>
      <c r="G10" s="64"/>
    </row>
    <row r="11" spans="1:10" ht="29.25" customHeight="1" x14ac:dyDescent="0.25">
      <c r="A11" s="33" t="s">
        <v>6</v>
      </c>
      <c r="B11" s="73">
        <f>SUM(B12:B18)</f>
        <v>18670746.670000002</v>
      </c>
      <c r="C11" s="73">
        <f>SUM(C12:C18)</f>
        <v>6004697.1799999997</v>
      </c>
      <c r="D11" s="62"/>
      <c r="E11" s="21" t="s">
        <v>7</v>
      </c>
      <c r="F11" s="67">
        <f>SUM(F12:F20)</f>
        <v>654868.74</v>
      </c>
      <c r="G11" s="67">
        <f>SUM(G12:G20)</f>
        <v>1736955.41</v>
      </c>
      <c r="J11" s="11"/>
    </row>
    <row r="12" spans="1:10" ht="13.5" customHeight="1" x14ac:dyDescent="0.25">
      <c r="A12" s="33" t="s">
        <v>8</v>
      </c>
      <c r="B12" s="74">
        <v>0</v>
      </c>
      <c r="C12" s="74">
        <v>10144.6</v>
      </c>
      <c r="D12" s="62"/>
      <c r="E12" s="22" t="s">
        <v>9</v>
      </c>
      <c r="F12" s="66">
        <v>0</v>
      </c>
      <c r="G12" s="67">
        <v>27147.74</v>
      </c>
    </row>
    <row r="13" spans="1:10" x14ac:dyDescent="0.25">
      <c r="A13" s="33" t="s">
        <v>10</v>
      </c>
      <c r="B13" s="75">
        <v>0</v>
      </c>
      <c r="C13" s="75">
        <v>0</v>
      </c>
      <c r="D13" s="62"/>
      <c r="E13" s="22" t="s">
        <v>11</v>
      </c>
      <c r="F13" s="66">
        <v>0</v>
      </c>
      <c r="G13" s="67">
        <v>73780.539999999994</v>
      </c>
    </row>
    <row r="14" spans="1:10" ht="12.75" customHeight="1" x14ac:dyDescent="0.25">
      <c r="A14" s="33" t="s">
        <v>12</v>
      </c>
      <c r="B14" s="74">
        <v>1823311.17</v>
      </c>
      <c r="C14" s="74">
        <v>5544787.1900000004</v>
      </c>
      <c r="D14" s="62"/>
      <c r="E14" s="21" t="s">
        <v>13</v>
      </c>
      <c r="F14" s="66">
        <v>0</v>
      </c>
      <c r="G14" s="67">
        <v>0</v>
      </c>
    </row>
    <row r="15" spans="1:10" ht="13.5" customHeight="1" x14ac:dyDescent="0.25">
      <c r="A15" s="33" t="s">
        <v>14</v>
      </c>
      <c r="B15" s="74">
        <v>16847435.5</v>
      </c>
      <c r="C15" s="74">
        <v>449765.39</v>
      </c>
      <c r="D15" s="62"/>
      <c r="E15" s="21" t="s">
        <v>15</v>
      </c>
      <c r="F15" s="66">
        <v>0</v>
      </c>
      <c r="G15" s="67">
        <v>0</v>
      </c>
    </row>
    <row r="16" spans="1:10" ht="16.5" customHeight="1" x14ac:dyDescent="0.25">
      <c r="A16" s="33" t="s">
        <v>16</v>
      </c>
      <c r="B16" s="75">
        <v>0</v>
      </c>
      <c r="C16" s="75">
        <v>0</v>
      </c>
      <c r="D16" s="62"/>
      <c r="E16" s="21" t="s">
        <v>17</v>
      </c>
      <c r="F16" s="66">
        <v>0</v>
      </c>
      <c r="G16" s="67">
        <v>0</v>
      </c>
    </row>
    <row r="17" spans="1:9" ht="23.25" customHeight="1" x14ac:dyDescent="0.25">
      <c r="A17" s="33" t="s">
        <v>18</v>
      </c>
      <c r="B17" s="75">
        <v>0</v>
      </c>
      <c r="C17" s="75">
        <v>0</v>
      </c>
      <c r="D17" s="62"/>
      <c r="E17" s="21" t="s">
        <v>19</v>
      </c>
      <c r="F17" s="66">
        <v>0</v>
      </c>
      <c r="G17" s="67">
        <v>0</v>
      </c>
    </row>
    <row r="18" spans="1:9" x14ac:dyDescent="0.25">
      <c r="A18" s="33" t="s">
        <v>20</v>
      </c>
      <c r="B18" s="75">
        <v>0</v>
      </c>
      <c r="C18" s="75">
        <v>0</v>
      </c>
      <c r="D18" s="62"/>
      <c r="E18" s="21" t="s">
        <v>21</v>
      </c>
      <c r="F18" s="66">
        <v>654868.74</v>
      </c>
      <c r="G18" s="67">
        <v>1636027.13</v>
      </c>
    </row>
    <row r="19" spans="1:9" ht="18" customHeight="1" x14ac:dyDescent="0.25">
      <c r="A19" s="33" t="s">
        <v>22</v>
      </c>
      <c r="B19" s="74">
        <f>SUM(B20:B26)</f>
        <v>0</v>
      </c>
      <c r="C19" s="74">
        <f>SUM(C20:C26)</f>
        <v>17454.14</v>
      </c>
      <c r="D19" s="62"/>
      <c r="E19" s="21" t="s">
        <v>23</v>
      </c>
      <c r="F19" s="66">
        <v>0</v>
      </c>
      <c r="G19" s="67">
        <v>0</v>
      </c>
    </row>
    <row r="20" spans="1:9" x14ac:dyDescent="0.25">
      <c r="A20" s="33" t="s">
        <v>24</v>
      </c>
      <c r="B20" s="75">
        <v>0</v>
      </c>
      <c r="C20" s="75">
        <v>0</v>
      </c>
      <c r="D20" s="62"/>
      <c r="E20" s="21" t="s">
        <v>25</v>
      </c>
      <c r="F20" s="66">
        <v>0</v>
      </c>
      <c r="G20" s="67">
        <v>0</v>
      </c>
    </row>
    <row r="21" spans="1:9" ht="15" customHeight="1" x14ac:dyDescent="0.25">
      <c r="A21" s="33" t="s">
        <v>26</v>
      </c>
      <c r="B21" s="12">
        <v>0</v>
      </c>
      <c r="C21" s="12">
        <v>10022.33</v>
      </c>
      <c r="D21" s="62"/>
      <c r="E21" s="21" t="s">
        <v>27</v>
      </c>
      <c r="F21" s="66">
        <f>SUM(F22:F24)</f>
        <v>0</v>
      </c>
      <c r="G21" s="67">
        <f>SUM(G22:G24)</f>
        <v>786.87</v>
      </c>
    </row>
    <row r="22" spans="1:9" ht="14.25" customHeight="1" x14ac:dyDescent="0.25">
      <c r="A22" s="33" t="s">
        <v>28</v>
      </c>
      <c r="B22" s="12">
        <v>0</v>
      </c>
      <c r="C22" s="12">
        <v>4743.1400000000003</v>
      </c>
      <c r="D22" s="62"/>
      <c r="E22" s="21" t="s">
        <v>29</v>
      </c>
      <c r="F22" s="66">
        <v>0</v>
      </c>
      <c r="G22" s="66">
        <v>0</v>
      </c>
    </row>
    <row r="23" spans="1:9" ht="23.25" customHeight="1" x14ac:dyDescent="0.25">
      <c r="A23" s="33" t="s">
        <v>30</v>
      </c>
      <c r="B23" s="12">
        <v>0</v>
      </c>
      <c r="C23" s="12">
        <v>2687.96</v>
      </c>
      <c r="D23" s="62"/>
      <c r="E23" s="21" t="s">
        <v>31</v>
      </c>
      <c r="F23" s="66">
        <v>0</v>
      </c>
      <c r="G23" s="67">
        <v>0</v>
      </c>
    </row>
    <row r="24" spans="1:9" ht="14.25" customHeight="1" x14ac:dyDescent="0.25">
      <c r="A24" s="33" t="s">
        <v>32</v>
      </c>
      <c r="B24" s="12">
        <v>0</v>
      </c>
      <c r="C24" s="12">
        <v>0</v>
      </c>
      <c r="D24" s="62"/>
      <c r="E24" s="21" t="s">
        <v>33</v>
      </c>
      <c r="F24" s="66">
        <v>0</v>
      </c>
      <c r="G24" s="67">
        <v>786.87</v>
      </c>
    </row>
    <row r="25" spans="1:9" ht="22.5" x14ac:dyDescent="0.25">
      <c r="A25" s="7" t="s">
        <v>34</v>
      </c>
      <c r="B25" s="68">
        <v>0</v>
      </c>
      <c r="C25" s="65">
        <v>0</v>
      </c>
      <c r="D25" s="61"/>
      <c r="E25" s="21" t="s">
        <v>35</v>
      </c>
      <c r="F25" s="66">
        <f>SUM(F26:F27)</f>
        <v>0</v>
      </c>
      <c r="G25" s="67">
        <f>SUM(G26:G27)</f>
        <v>0</v>
      </c>
    </row>
    <row r="26" spans="1:9" ht="16.5" customHeight="1" x14ac:dyDescent="0.25">
      <c r="A26" s="7" t="s">
        <v>36</v>
      </c>
      <c r="B26" s="68">
        <v>0</v>
      </c>
      <c r="C26" s="65">
        <v>0.71</v>
      </c>
      <c r="D26" s="61"/>
      <c r="E26" s="21" t="s">
        <v>37</v>
      </c>
      <c r="F26" s="66">
        <v>0</v>
      </c>
      <c r="G26" s="67">
        <v>0</v>
      </c>
    </row>
    <row r="27" spans="1:9" ht="16.5" customHeight="1" x14ac:dyDescent="0.25">
      <c r="A27" s="7" t="s">
        <v>38</v>
      </c>
      <c r="B27" s="68">
        <f>SUM(B28:B32)</f>
        <v>1837.53</v>
      </c>
      <c r="C27" s="68">
        <f>SUM(C28:C32)</f>
        <v>25</v>
      </c>
      <c r="D27" s="61"/>
      <c r="E27" s="21" t="s">
        <v>39</v>
      </c>
      <c r="F27" s="66">
        <v>0</v>
      </c>
      <c r="G27" s="67">
        <v>0</v>
      </c>
    </row>
    <row r="28" spans="1:9" ht="21" customHeight="1" x14ac:dyDescent="0.25">
      <c r="A28" s="7" t="s">
        <v>40</v>
      </c>
      <c r="B28" s="68">
        <v>1837.53</v>
      </c>
      <c r="C28" s="68">
        <v>25</v>
      </c>
      <c r="D28" s="61"/>
      <c r="E28" s="21" t="s">
        <v>41</v>
      </c>
      <c r="F28" s="66">
        <v>0</v>
      </c>
      <c r="G28" s="67">
        <v>0</v>
      </c>
    </row>
    <row r="29" spans="1:9" ht="25.5" customHeight="1" x14ac:dyDescent="0.25">
      <c r="A29" s="7" t="s">
        <v>42</v>
      </c>
      <c r="B29" s="68">
        <v>0</v>
      </c>
      <c r="C29" s="65">
        <v>0</v>
      </c>
      <c r="D29" s="61"/>
      <c r="E29" s="21" t="s">
        <v>43</v>
      </c>
      <c r="F29" s="66">
        <f>SUM(F30:F32)</f>
        <v>0</v>
      </c>
      <c r="G29" s="67">
        <f>SUM(G30:G32)</f>
        <v>0</v>
      </c>
      <c r="I29" s="11" t="s">
        <v>400</v>
      </c>
    </row>
    <row r="30" spans="1:9" ht="22.5" x14ac:dyDescent="0.25">
      <c r="A30" s="7" t="s">
        <v>44</v>
      </c>
      <c r="B30" s="68">
        <v>0</v>
      </c>
      <c r="C30" s="65">
        <v>0</v>
      </c>
      <c r="D30" s="61"/>
      <c r="E30" s="21" t="s">
        <v>45</v>
      </c>
      <c r="F30" s="66">
        <v>0</v>
      </c>
      <c r="G30" s="67">
        <v>0</v>
      </c>
    </row>
    <row r="31" spans="1:9" ht="16.5" customHeight="1" x14ac:dyDescent="0.25">
      <c r="A31" s="7" t="s">
        <v>46</v>
      </c>
      <c r="B31" s="68">
        <v>0</v>
      </c>
      <c r="C31" s="65">
        <v>0</v>
      </c>
      <c r="D31" s="61"/>
      <c r="E31" s="21" t="s">
        <v>47</v>
      </c>
      <c r="F31" s="66">
        <v>0</v>
      </c>
      <c r="G31" s="67">
        <v>0</v>
      </c>
    </row>
    <row r="32" spans="1:9" ht="13.5" customHeight="1" x14ac:dyDescent="0.25">
      <c r="A32" s="7" t="s">
        <v>48</v>
      </c>
      <c r="B32" s="68">
        <v>0</v>
      </c>
      <c r="C32" s="68">
        <v>0</v>
      </c>
      <c r="D32" s="61"/>
      <c r="E32" s="21" t="s">
        <v>49</v>
      </c>
      <c r="F32" s="66">
        <v>0</v>
      </c>
      <c r="G32" s="67">
        <v>0</v>
      </c>
    </row>
    <row r="33" spans="1:7" ht="27.75" customHeight="1" x14ac:dyDescent="0.25">
      <c r="A33" s="7" t="s">
        <v>50</v>
      </c>
      <c r="B33" s="68">
        <f>SUM(B34:B38)</f>
        <v>0</v>
      </c>
      <c r="C33" s="68">
        <f>SUM(C34:C38)</f>
        <v>0</v>
      </c>
      <c r="D33" s="61"/>
      <c r="E33" s="21" t="s">
        <v>51</v>
      </c>
      <c r="F33" s="66">
        <f>SUM(F34:F39)</f>
        <v>0</v>
      </c>
      <c r="G33" s="67">
        <f>SUM(G34:G39)</f>
        <v>0</v>
      </c>
    </row>
    <row r="34" spans="1:7" x14ac:dyDescent="0.25">
      <c r="A34" s="7" t="s">
        <v>52</v>
      </c>
      <c r="B34" s="68">
        <v>0</v>
      </c>
      <c r="C34" s="65">
        <v>0</v>
      </c>
      <c r="D34" s="61"/>
      <c r="E34" s="21" t="s">
        <v>53</v>
      </c>
      <c r="F34" s="66">
        <v>0</v>
      </c>
      <c r="G34" s="67">
        <v>0</v>
      </c>
    </row>
    <row r="35" spans="1:7" ht="18.75" customHeight="1" x14ac:dyDescent="0.25">
      <c r="A35" s="7" t="s">
        <v>54</v>
      </c>
      <c r="B35" s="68">
        <v>0</v>
      </c>
      <c r="C35" s="65">
        <v>0</v>
      </c>
      <c r="D35" s="61"/>
      <c r="E35" s="21" t="s">
        <v>55</v>
      </c>
      <c r="F35" s="66">
        <v>0</v>
      </c>
      <c r="G35" s="67">
        <v>0</v>
      </c>
    </row>
    <row r="36" spans="1:7" ht="15" customHeight="1" x14ac:dyDescent="0.25">
      <c r="A36" s="7" t="s">
        <v>56</v>
      </c>
      <c r="B36" s="68">
        <v>0</v>
      </c>
      <c r="C36" s="65">
        <v>0</v>
      </c>
      <c r="D36" s="61"/>
      <c r="E36" s="21" t="s">
        <v>57</v>
      </c>
      <c r="F36" s="66">
        <v>0</v>
      </c>
      <c r="G36" s="67">
        <v>0</v>
      </c>
    </row>
    <row r="37" spans="1:7" ht="26.25" customHeight="1" x14ac:dyDescent="0.25">
      <c r="A37" s="7" t="s">
        <v>58</v>
      </c>
      <c r="B37" s="68">
        <v>0</v>
      </c>
      <c r="C37" s="65">
        <v>0</v>
      </c>
      <c r="D37" s="61"/>
      <c r="E37" s="21" t="s">
        <v>59</v>
      </c>
      <c r="F37" s="66">
        <v>0</v>
      </c>
      <c r="G37" s="67">
        <v>0</v>
      </c>
    </row>
    <row r="38" spans="1:7" ht="26.25" customHeight="1" x14ac:dyDescent="0.25">
      <c r="A38" s="7" t="s">
        <v>60</v>
      </c>
      <c r="B38" s="68">
        <v>0</v>
      </c>
      <c r="C38" s="65">
        <v>0</v>
      </c>
      <c r="D38" s="61"/>
      <c r="E38" s="21" t="s">
        <v>61</v>
      </c>
      <c r="F38" s="66">
        <v>0</v>
      </c>
      <c r="G38" s="67">
        <v>0</v>
      </c>
    </row>
    <row r="39" spans="1:7" ht="12" customHeight="1" x14ac:dyDescent="0.25">
      <c r="A39" s="7" t="s">
        <v>62</v>
      </c>
      <c r="B39" s="68">
        <v>0</v>
      </c>
      <c r="C39" s="65">
        <v>0</v>
      </c>
      <c r="D39" s="61"/>
      <c r="E39" s="21" t="s">
        <v>63</v>
      </c>
      <c r="F39" s="66">
        <v>0</v>
      </c>
      <c r="G39" s="67">
        <v>0</v>
      </c>
    </row>
    <row r="40" spans="1:7" ht="16.5" customHeight="1" x14ac:dyDescent="0.25">
      <c r="A40" s="7" t="s">
        <v>64</v>
      </c>
      <c r="B40" s="68">
        <f>+B42+B41</f>
        <v>0</v>
      </c>
      <c r="C40" s="68">
        <f>+C42+C41</f>
        <v>0</v>
      </c>
      <c r="D40" s="61"/>
      <c r="E40" s="21" t="s">
        <v>65</v>
      </c>
      <c r="F40" s="66">
        <f>SUM(F41:F43)</f>
        <v>0</v>
      </c>
      <c r="G40" s="66">
        <f>SUM(G41:G43)</f>
        <v>0</v>
      </c>
    </row>
    <row r="41" spans="1:7" ht="24.75" customHeight="1" x14ac:dyDescent="0.25">
      <c r="A41" s="7" t="s">
        <v>66</v>
      </c>
      <c r="B41" s="68">
        <v>0</v>
      </c>
      <c r="C41" s="65">
        <v>0</v>
      </c>
      <c r="D41" s="61"/>
      <c r="E41" s="21" t="s">
        <v>67</v>
      </c>
      <c r="F41" s="66">
        <v>0</v>
      </c>
      <c r="G41" s="67">
        <v>0</v>
      </c>
    </row>
    <row r="42" spans="1:7" x14ac:dyDescent="0.25">
      <c r="A42" s="7" t="s">
        <v>68</v>
      </c>
      <c r="B42" s="68">
        <v>0</v>
      </c>
      <c r="C42" s="65">
        <v>0</v>
      </c>
      <c r="D42" s="61"/>
      <c r="E42" s="21" t="s">
        <v>69</v>
      </c>
      <c r="F42" s="66">
        <v>0</v>
      </c>
      <c r="G42" s="67">
        <v>0</v>
      </c>
    </row>
    <row r="43" spans="1:7" x14ac:dyDescent="0.25">
      <c r="A43" s="7" t="s">
        <v>70</v>
      </c>
      <c r="B43" s="68">
        <f>SUM(B44:B47)</f>
        <v>0</v>
      </c>
      <c r="C43" s="68">
        <f>SUM(C44:C47)</f>
        <v>0</v>
      </c>
      <c r="D43" s="61"/>
      <c r="E43" s="21" t="s">
        <v>71</v>
      </c>
      <c r="F43" s="66">
        <v>0</v>
      </c>
      <c r="G43" s="67">
        <v>0</v>
      </c>
    </row>
    <row r="44" spans="1:7" ht="16.5" customHeight="1" x14ac:dyDescent="0.25">
      <c r="A44" s="7" t="s">
        <v>72</v>
      </c>
      <c r="B44" s="68">
        <v>0</v>
      </c>
      <c r="C44" s="65">
        <v>0</v>
      </c>
      <c r="D44" s="61"/>
      <c r="E44" s="21" t="s">
        <v>73</v>
      </c>
      <c r="F44" s="66">
        <f>SUM(F45:F47)</f>
        <v>3894.13</v>
      </c>
      <c r="G44" s="67">
        <f>+G45+G46+G47</f>
        <v>74908.149999999994</v>
      </c>
    </row>
    <row r="45" spans="1:7" ht="16.5" customHeight="1" x14ac:dyDescent="0.25">
      <c r="A45" s="7" t="s">
        <v>74</v>
      </c>
      <c r="B45" s="68">
        <v>0</v>
      </c>
      <c r="C45" s="65">
        <v>0</v>
      </c>
      <c r="D45" s="61"/>
      <c r="E45" s="21" t="s">
        <v>75</v>
      </c>
      <c r="F45" s="66">
        <v>0</v>
      </c>
      <c r="G45" s="67">
        <v>0</v>
      </c>
    </row>
    <row r="46" spans="1:7" ht="26.25" customHeight="1" x14ac:dyDescent="0.25">
      <c r="A46" s="7" t="s">
        <v>76</v>
      </c>
      <c r="B46" s="68">
        <v>0</v>
      </c>
      <c r="C46" s="65">
        <v>0</v>
      </c>
      <c r="D46" s="61"/>
      <c r="E46" s="21" t="s">
        <v>77</v>
      </c>
      <c r="F46" s="66">
        <v>0</v>
      </c>
      <c r="G46" s="67">
        <v>0</v>
      </c>
    </row>
    <row r="47" spans="1:7" x14ac:dyDescent="0.25">
      <c r="A47" s="7" t="s">
        <v>78</v>
      </c>
      <c r="B47" s="68">
        <v>0</v>
      </c>
      <c r="C47" s="65">
        <v>0</v>
      </c>
      <c r="D47" s="61"/>
      <c r="E47" s="21" t="s">
        <v>79</v>
      </c>
      <c r="F47" s="66">
        <v>3894.13</v>
      </c>
      <c r="G47" s="67">
        <v>74908.149999999994</v>
      </c>
    </row>
    <row r="48" spans="1:7" ht="27" customHeight="1" x14ac:dyDescent="0.25">
      <c r="A48" s="6" t="s">
        <v>80</v>
      </c>
      <c r="B48" s="68">
        <f>+B11+B19+B27+B33+B39+B40+B43</f>
        <v>18672584.200000003</v>
      </c>
      <c r="C48" s="68">
        <f>+C11+C19+C27+C33+C39+C40+C43</f>
        <v>6022176.3199999994</v>
      </c>
      <c r="D48" s="61"/>
      <c r="E48" s="20" t="s">
        <v>81</v>
      </c>
      <c r="F48" s="66">
        <f>+F11+F21+F25+F28+F29+F33+F40+F44</f>
        <v>658762.87</v>
      </c>
      <c r="G48" s="66">
        <f>+G11+G21+G25+G28+G29+G33+G40+G44</f>
        <v>1812650.43</v>
      </c>
    </row>
    <row r="49" spans="1:7" ht="5.25" customHeight="1" x14ac:dyDescent="0.25">
      <c r="A49" s="7"/>
      <c r="B49" s="12"/>
      <c r="C49" s="12"/>
      <c r="D49" s="10"/>
      <c r="E49" s="21"/>
      <c r="F49" s="78"/>
      <c r="G49" s="79"/>
    </row>
    <row r="50" spans="1:7" x14ac:dyDescent="0.25">
      <c r="A50" s="25" t="s">
        <v>82</v>
      </c>
      <c r="B50" s="68"/>
      <c r="C50" s="69"/>
      <c r="D50" s="71"/>
      <c r="E50" s="24" t="s">
        <v>83</v>
      </c>
      <c r="F50" s="80"/>
      <c r="G50" s="80"/>
    </row>
    <row r="51" spans="1:7" x14ac:dyDescent="0.25">
      <c r="A51" s="7" t="s">
        <v>84</v>
      </c>
      <c r="B51" s="12">
        <v>0</v>
      </c>
      <c r="C51" s="12">
        <v>0</v>
      </c>
      <c r="D51" s="71"/>
      <c r="E51" s="21" t="s">
        <v>85</v>
      </c>
      <c r="F51" s="10">
        <v>0</v>
      </c>
      <c r="G51" s="10">
        <v>0</v>
      </c>
    </row>
    <row r="52" spans="1:7" ht="11.25" customHeight="1" x14ac:dyDescent="0.25">
      <c r="A52" s="7" t="s">
        <v>86</v>
      </c>
      <c r="B52" s="12">
        <v>0</v>
      </c>
      <c r="C52" s="12">
        <v>0</v>
      </c>
      <c r="D52" s="71"/>
      <c r="E52" s="21" t="s">
        <v>87</v>
      </c>
      <c r="F52" s="10">
        <v>0</v>
      </c>
      <c r="G52" s="10">
        <v>0</v>
      </c>
    </row>
    <row r="53" spans="1:7" ht="17.25" customHeight="1" x14ac:dyDescent="0.25">
      <c r="A53" s="7" t="s">
        <v>88</v>
      </c>
      <c r="B53" s="12">
        <v>0</v>
      </c>
      <c r="C53" s="12">
        <v>0</v>
      </c>
      <c r="D53" s="71"/>
      <c r="E53" s="21" t="s">
        <v>89</v>
      </c>
      <c r="F53" s="10">
        <v>0</v>
      </c>
      <c r="G53" s="10">
        <v>0</v>
      </c>
    </row>
    <row r="54" spans="1:7" ht="12" customHeight="1" x14ac:dyDescent="0.25">
      <c r="A54" s="7" t="s">
        <v>90</v>
      </c>
      <c r="B54" s="12">
        <v>5934942.46</v>
      </c>
      <c r="C54" s="12">
        <v>1305497.5900000001</v>
      </c>
      <c r="D54" s="71"/>
      <c r="E54" s="21" t="s">
        <v>91</v>
      </c>
      <c r="F54" s="10">
        <v>0</v>
      </c>
      <c r="G54" s="10">
        <v>0</v>
      </c>
    </row>
    <row r="55" spans="1:7" ht="22.5" x14ac:dyDescent="0.25">
      <c r="A55" s="7" t="s">
        <v>92</v>
      </c>
      <c r="B55" s="12">
        <v>0</v>
      </c>
      <c r="C55" s="12">
        <v>0</v>
      </c>
      <c r="D55" s="71"/>
      <c r="E55" s="21" t="s">
        <v>93</v>
      </c>
      <c r="F55" s="10">
        <v>0</v>
      </c>
      <c r="G55" s="10">
        <v>0</v>
      </c>
    </row>
    <row r="56" spans="1:7" ht="17.25" customHeight="1" x14ac:dyDescent="0.25">
      <c r="A56" s="7" t="s">
        <v>94</v>
      </c>
      <c r="B56" s="12">
        <v>0</v>
      </c>
      <c r="C56" s="12">
        <v>0</v>
      </c>
      <c r="D56" s="71"/>
      <c r="E56" s="21" t="s">
        <v>95</v>
      </c>
      <c r="F56" s="10">
        <v>0</v>
      </c>
      <c r="G56" s="10">
        <v>0</v>
      </c>
    </row>
    <row r="57" spans="1:7" ht="13.5" customHeight="1" x14ac:dyDescent="0.25">
      <c r="A57" s="7" t="s">
        <v>96</v>
      </c>
      <c r="B57" s="12">
        <v>0</v>
      </c>
      <c r="C57" s="12">
        <v>0</v>
      </c>
      <c r="D57" s="71"/>
      <c r="E57" s="21"/>
      <c r="F57" s="9"/>
      <c r="G57" s="9"/>
    </row>
    <row r="58" spans="1:7" ht="18" customHeight="1" x14ac:dyDescent="0.25">
      <c r="A58" s="7" t="s">
        <v>97</v>
      </c>
      <c r="B58" s="12">
        <v>0</v>
      </c>
      <c r="C58" s="12">
        <v>0</v>
      </c>
      <c r="D58" s="71"/>
      <c r="E58" s="21" t="s">
        <v>98</v>
      </c>
      <c r="F58" s="10">
        <f>SUM(F51:F56)</f>
        <v>0</v>
      </c>
      <c r="G58" s="10">
        <f>SUM(G51:G56)</f>
        <v>0</v>
      </c>
    </row>
    <row r="59" spans="1:7" x14ac:dyDescent="0.25">
      <c r="A59" s="7" t="s">
        <v>99</v>
      </c>
      <c r="B59" s="12">
        <v>0</v>
      </c>
      <c r="C59" s="12">
        <v>0</v>
      </c>
      <c r="D59" s="71"/>
      <c r="E59" s="21" t="s">
        <v>100</v>
      </c>
      <c r="F59" s="10">
        <f>+F48+F58</f>
        <v>658762.87</v>
      </c>
      <c r="G59" s="10">
        <f>+G48+G58</f>
        <v>1812650.43</v>
      </c>
    </row>
    <row r="60" spans="1:7" ht="17.25" customHeight="1" x14ac:dyDescent="0.25">
      <c r="A60" s="7" t="s">
        <v>101</v>
      </c>
      <c r="B60" s="12">
        <f>SUM(B51:B59)</f>
        <v>5934942.46</v>
      </c>
      <c r="C60" s="12">
        <f>SUM(C51:C59)</f>
        <v>1305497.5900000001</v>
      </c>
      <c r="D60" s="71"/>
      <c r="E60" s="21"/>
      <c r="F60" s="10"/>
      <c r="G60" s="10"/>
    </row>
    <row r="61" spans="1:7" x14ac:dyDescent="0.25">
      <c r="A61" s="7" t="s">
        <v>103</v>
      </c>
      <c r="B61" s="12">
        <f>+B60+B48</f>
        <v>24607526.660000004</v>
      </c>
      <c r="C61" s="12">
        <f>+C60+C48</f>
        <v>7327673.9099999992</v>
      </c>
      <c r="D61" s="71"/>
      <c r="E61" s="24" t="s">
        <v>102</v>
      </c>
      <c r="F61" s="10"/>
      <c r="G61" s="10"/>
    </row>
    <row r="62" spans="1:7" ht="14.25" customHeight="1" x14ac:dyDescent="0.25">
      <c r="A62" s="7"/>
      <c r="B62" s="13"/>
      <c r="C62" s="13"/>
      <c r="D62" s="71"/>
      <c r="E62" s="21" t="s">
        <v>104</v>
      </c>
      <c r="F62" s="10">
        <f>+F65+F64+F63</f>
        <v>0</v>
      </c>
      <c r="G62" s="10">
        <f>+G65+G64+G63</f>
        <v>0</v>
      </c>
    </row>
    <row r="63" spans="1:7" ht="13.5" customHeight="1" x14ac:dyDescent="0.25">
      <c r="A63" s="7"/>
      <c r="B63" s="12"/>
      <c r="C63" s="12"/>
      <c r="D63" s="71"/>
      <c r="E63" s="21" t="s">
        <v>105</v>
      </c>
      <c r="F63" s="10">
        <v>0</v>
      </c>
      <c r="G63" s="10">
        <v>0</v>
      </c>
    </row>
    <row r="64" spans="1:7" x14ac:dyDescent="0.25">
      <c r="A64" s="7"/>
      <c r="B64" s="13"/>
      <c r="C64" s="13"/>
      <c r="D64" s="71"/>
      <c r="E64" s="21" t="s">
        <v>106</v>
      </c>
      <c r="F64" s="10">
        <v>0</v>
      </c>
      <c r="G64" s="10">
        <v>0</v>
      </c>
    </row>
    <row r="65" spans="1:7" x14ac:dyDescent="0.25">
      <c r="A65" s="7"/>
      <c r="B65" s="13"/>
      <c r="C65" s="13"/>
      <c r="D65" s="71"/>
      <c r="E65" s="21" t="s">
        <v>107</v>
      </c>
      <c r="F65" s="10">
        <v>0</v>
      </c>
      <c r="G65" s="10">
        <v>0</v>
      </c>
    </row>
    <row r="66" spans="1:7" ht="16.5" customHeight="1" x14ac:dyDescent="0.25">
      <c r="A66" s="7"/>
      <c r="B66" s="13"/>
      <c r="C66" s="13"/>
      <c r="D66" s="71"/>
      <c r="E66" s="21" t="s">
        <v>108</v>
      </c>
      <c r="F66" s="10">
        <f>SUM(F67:F71)</f>
        <v>23948763.789999999</v>
      </c>
      <c r="G66" s="10">
        <f>SUM(G67:G71)</f>
        <v>5515023.4799999995</v>
      </c>
    </row>
    <row r="67" spans="1:7" x14ac:dyDescent="0.25">
      <c r="A67" s="7"/>
      <c r="B67" s="13"/>
      <c r="C67" s="13"/>
      <c r="D67" s="71"/>
      <c r="E67" s="21" t="s">
        <v>109</v>
      </c>
      <c r="F67" s="10">
        <v>18403521.25</v>
      </c>
      <c r="G67" s="10">
        <v>4073802.63</v>
      </c>
    </row>
    <row r="68" spans="1:7" x14ac:dyDescent="0.25">
      <c r="A68" s="7"/>
      <c r="B68" s="13"/>
      <c r="C68" s="13"/>
      <c r="D68" s="71"/>
      <c r="E68" s="21" t="s">
        <v>110</v>
      </c>
      <c r="F68" s="10">
        <v>5545232.1100000003</v>
      </c>
      <c r="G68" s="10">
        <v>1441210.42</v>
      </c>
    </row>
    <row r="69" spans="1:7" x14ac:dyDescent="0.25">
      <c r="A69" s="7"/>
      <c r="B69" s="13"/>
      <c r="C69" s="13"/>
      <c r="D69" s="71"/>
      <c r="E69" s="21" t="s">
        <v>111</v>
      </c>
      <c r="F69" s="10">
        <v>0</v>
      </c>
      <c r="G69" s="10">
        <v>0</v>
      </c>
    </row>
    <row r="70" spans="1:7" x14ac:dyDescent="0.25">
      <c r="A70" s="7"/>
      <c r="B70" s="13"/>
      <c r="C70" s="13"/>
      <c r="D70" s="71"/>
      <c r="E70" s="21" t="s">
        <v>112</v>
      </c>
      <c r="F70" s="10">
        <v>0</v>
      </c>
      <c r="G70" s="10">
        <v>0</v>
      </c>
    </row>
    <row r="71" spans="1:7" ht="14.25" customHeight="1" x14ac:dyDescent="0.25">
      <c r="A71" s="7"/>
      <c r="B71" s="13"/>
      <c r="C71" s="13"/>
      <c r="D71" s="71"/>
      <c r="E71" s="21" t="s">
        <v>113</v>
      </c>
      <c r="F71" s="10">
        <v>10.43</v>
      </c>
      <c r="G71" s="10">
        <v>10.43</v>
      </c>
    </row>
    <row r="72" spans="1:7" ht="22.5" x14ac:dyDescent="0.25">
      <c r="A72" s="7"/>
      <c r="B72" s="13"/>
      <c r="C72" s="13"/>
      <c r="D72" s="71"/>
      <c r="E72" s="21" t="s">
        <v>114</v>
      </c>
      <c r="F72" s="10">
        <f>+F73+F74</f>
        <v>0</v>
      </c>
      <c r="G72" s="10">
        <f>+G73+G74</f>
        <v>0</v>
      </c>
    </row>
    <row r="73" spans="1:7" x14ac:dyDescent="0.25">
      <c r="A73" s="7"/>
      <c r="B73" s="13"/>
      <c r="C73" s="13"/>
      <c r="D73" s="71"/>
      <c r="E73" s="21" t="s">
        <v>115</v>
      </c>
      <c r="F73" s="10">
        <v>0</v>
      </c>
      <c r="G73" s="10">
        <v>0</v>
      </c>
    </row>
    <row r="74" spans="1:7" x14ac:dyDescent="0.25">
      <c r="A74" s="7"/>
      <c r="B74" s="13"/>
      <c r="C74" s="13"/>
      <c r="D74" s="71"/>
      <c r="E74" s="21" t="s">
        <v>116</v>
      </c>
      <c r="F74" s="10">
        <v>0</v>
      </c>
      <c r="G74" s="10">
        <v>0</v>
      </c>
    </row>
    <row r="75" spans="1:7" ht="16.5" customHeight="1" x14ac:dyDescent="0.25">
      <c r="A75" s="7"/>
      <c r="B75" s="13"/>
      <c r="C75" s="13"/>
      <c r="D75" s="71"/>
      <c r="E75" s="21" t="s">
        <v>117</v>
      </c>
      <c r="F75" s="10">
        <f>+F62+F66+F72</f>
        <v>23948763.789999999</v>
      </c>
      <c r="G75" s="10">
        <f>+G62+G66+G72</f>
        <v>5515023.4799999995</v>
      </c>
    </row>
    <row r="76" spans="1:7" ht="12.75" customHeight="1" x14ac:dyDescent="0.25">
      <c r="A76" s="8"/>
      <c r="B76" s="76"/>
      <c r="C76" s="76"/>
      <c r="D76" s="72"/>
      <c r="E76" s="23" t="s">
        <v>118</v>
      </c>
      <c r="F76" s="81">
        <f>+F59+F75</f>
        <v>24607526.66</v>
      </c>
      <c r="G76" s="81">
        <f>+G75+G59</f>
        <v>7327673.9099999992</v>
      </c>
    </row>
    <row r="77" spans="1:7" x14ac:dyDescent="0.25">
      <c r="B77" s="77"/>
      <c r="C77" s="77"/>
      <c r="F77" s="82"/>
      <c r="G77" s="82"/>
    </row>
    <row r="78" spans="1:7" x14ac:dyDescent="0.25">
      <c r="B78" s="77"/>
      <c r="C78" s="77"/>
      <c r="F78" s="82"/>
      <c r="G78" s="82"/>
    </row>
    <row r="79" spans="1:7" x14ac:dyDescent="0.25">
      <c r="B79" s="77"/>
      <c r="C79" s="77"/>
      <c r="F79" s="82"/>
      <c r="G79" s="82"/>
    </row>
    <row r="80" spans="1:7" x14ac:dyDescent="0.25">
      <c r="B80" s="77"/>
      <c r="C80" s="77"/>
      <c r="F80" s="82"/>
      <c r="G80" s="82"/>
    </row>
    <row r="81" spans="2:7" x14ac:dyDescent="0.25">
      <c r="B81" s="77"/>
      <c r="C81" s="77"/>
      <c r="F81" s="82"/>
      <c r="G81" s="82"/>
    </row>
    <row r="82" spans="2:7" x14ac:dyDescent="0.25">
      <c r="B82" s="77"/>
      <c r="C82" s="77"/>
      <c r="F82" s="82"/>
      <c r="G82" s="82"/>
    </row>
    <row r="83" spans="2:7" x14ac:dyDescent="0.25">
      <c r="B83" s="77"/>
      <c r="C83" s="77"/>
      <c r="F83" s="82"/>
      <c r="G83" s="82"/>
    </row>
    <row r="84" spans="2:7" x14ac:dyDescent="0.25">
      <c r="B84" s="77"/>
      <c r="C84" s="77"/>
      <c r="F84" s="82"/>
      <c r="G84" s="82"/>
    </row>
    <row r="85" spans="2:7" x14ac:dyDescent="0.25">
      <c r="B85" s="77"/>
      <c r="C85" s="77"/>
      <c r="F85" s="82"/>
      <c r="G85" s="82"/>
    </row>
    <row r="86" spans="2:7" x14ac:dyDescent="0.25">
      <c r="B86" s="77"/>
      <c r="C86" s="77"/>
      <c r="F86" s="82"/>
      <c r="G86" s="82"/>
    </row>
    <row r="87" spans="2:7" x14ac:dyDescent="0.25">
      <c r="B87" s="77"/>
      <c r="C87" s="77"/>
      <c r="F87" s="82"/>
      <c r="G87" s="82"/>
    </row>
    <row r="88" spans="2:7" x14ac:dyDescent="0.25">
      <c r="B88" s="77"/>
      <c r="C88" s="77"/>
      <c r="F88" s="82"/>
      <c r="G88" s="82"/>
    </row>
    <row r="89" spans="2:7" x14ac:dyDescent="0.25">
      <c r="B89" s="77"/>
      <c r="C89" s="77"/>
      <c r="F89" s="82"/>
      <c r="G89" s="82"/>
    </row>
    <row r="90" spans="2:7" x14ac:dyDescent="0.25">
      <c r="B90" s="77"/>
      <c r="C90" s="77"/>
      <c r="F90" s="82"/>
      <c r="G90" s="82"/>
    </row>
    <row r="91" spans="2:7" x14ac:dyDescent="0.25">
      <c r="B91" s="77"/>
      <c r="C91" s="77"/>
    </row>
    <row r="92" spans="2:7" x14ac:dyDescent="0.25">
      <c r="B92" s="77"/>
      <c r="C92" s="77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3"/>
  <sheetViews>
    <sheetView view="pageBreakPreview" zoomScale="80" zoomScaleNormal="100" zoomScaleSheetLayoutView="80" workbookViewId="0">
      <selection activeCell="H44" sqref="H44"/>
    </sheetView>
  </sheetViews>
  <sheetFormatPr baseColWidth="10" defaultRowHeight="15" x14ac:dyDescent="0.25"/>
  <cols>
    <col min="2" max="2" width="14.140625" style="91" customWidth="1"/>
    <col min="3" max="3" width="17.85546875" style="91" customWidth="1"/>
    <col min="4" max="5" width="13.42578125" style="91" customWidth="1"/>
    <col min="6" max="6" width="14.28515625" style="91" customWidth="1"/>
    <col min="7" max="7" width="17" style="91" customWidth="1"/>
    <col min="8" max="8" width="12.140625" style="91" customWidth="1"/>
    <col min="9" max="9" width="13.42578125" style="91" customWidth="1"/>
    <col min="10" max="10" width="19.42578125" style="91" customWidth="1"/>
  </cols>
  <sheetData>
    <row r="1" spans="2:10" x14ac:dyDescent="0.25">
      <c r="B1" s="197" t="s">
        <v>398</v>
      </c>
      <c r="C1" s="197"/>
      <c r="D1" s="197"/>
      <c r="E1" s="197"/>
      <c r="F1" s="197"/>
      <c r="G1" s="197"/>
      <c r="H1" s="197"/>
      <c r="I1" s="197"/>
      <c r="J1" s="197"/>
    </row>
    <row r="2" spans="2:10" s="29" customFormat="1" x14ac:dyDescent="0.25">
      <c r="B2" s="197" t="s">
        <v>402</v>
      </c>
      <c r="C2" s="197"/>
      <c r="D2" s="197"/>
      <c r="E2" s="197"/>
      <c r="F2" s="197"/>
      <c r="G2" s="197"/>
      <c r="H2" s="197"/>
      <c r="I2" s="197"/>
      <c r="J2" s="197"/>
    </row>
    <row r="3" spans="2:10" ht="13.5" customHeight="1" x14ac:dyDescent="0.25">
      <c r="B3" s="197" t="s">
        <v>404</v>
      </c>
      <c r="C3" s="197"/>
      <c r="D3" s="197"/>
      <c r="E3" s="197"/>
      <c r="F3" s="197"/>
      <c r="G3" s="197"/>
      <c r="H3" s="197"/>
      <c r="I3" s="197"/>
      <c r="J3" s="197"/>
    </row>
    <row r="4" spans="2:10" ht="23.25" customHeight="1" x14ac:dyDescent="0.25">
      <c r="B4" s="197" t="s">
        <v>484</v>
      </c>
      <c r="C4" s="197"/>
      <c r="D4" s="197"/>
      <c r="E4" s="197"/>
      <c r="F4" s="197"/>
      <c r="G4" s="197"/>
      <c r="H4" s="197"/>
      <c r="I4" s="197"/>
      <c r="J4" s="197"/>
    </row>
    <row r="5" spans="2:10" x14ac:dyDescent="0.25">
      <c r="B5" s="197" t="s">
        <v>0</v>
      </c>
      <c r="C5" s="197"/>
      <c r="D5" s="197"/>
      <c r="E5" s="197"/>
      <c r="F5" s="197"/>
      <c r="G5" s="197"/>
      <c r="H5" s="197"/>
      <c r="I5" s="197"/>
      <c r="J5" s="197"/>
    </row>
    <row r="6" spans="2:10" x14ac:dyDescent="0.25">
      <c r="B6" s="197" t="s">
        <v>120</v>
      </c>
      <c r="C6" s="197"/>
      <c r="D6" s="198" t="s">
        <v>422</v>
      </c>
      <c r="E6" s="157" t="s">
        <v>122</v>
      </c>
      <c r="F6" s="157" t="s">
        <v>124</v>
      </c>
      <c r="G6" s="157" t="s">
        <v>126</v>
      </c>
      <c r="H6" s="157" t="s">
        <v>129</v>
      </c>
      <c r="I6" s="157" t="s">
        <v>133</v>
      </c>
      <c r="J6" s="198" t="s">
        <v>485</v>
      </c>
    </row>
    <row r="7" spans="2:10" x14ac:dyDescent="0.25">
      <c r="B7" s="197" t="s">
        <v>121</v>
      </c>
      <c r="C7" s="197"/>
      <c r="D7" s="198"/>
      <c r="E7" s="157" t="s">
        <v>123</v>
      </c>
      <c r="F7" s="157" t="s">
        <v>125</v>
      </c>
      <c r="G7" s="157" t="s">
        <v>127</v>
      </c>
      <c r="H7" s="157" t="s">
        <v>130</v>
      </c>
      <c r="I7" s="157" t="s">
        <v>134</v>
      </c>
      <c r="J7" s="198"/>
    </row>
    <row r="8" spans="2:10" x14ac:dyDescent="0.25">
      <c r="B8" s="199"/>
      <c r="C8" s="199"/>
      <c r="D8" s="198"/>
      <c r="E8" s="158"/>
      <c r="F8" s="158"/>
      <c r="G8" s="157" t="s">
        <v>128</v>
      </c>
      <c r="H8" s="157" t="s">
        <v>131</v>
      </c>
      <c r="I8" s="157" t="s">
        <v>135</v>
      </c>
      <c r="J8" s="198"/>
    </row>
    <row r="9" spans="2:10" x14ac:dyDescent="0.25">
      <c r="B9" s="199"/>
      <c r="C9" s="199"/>
      <c r="D9" s="198"/>
      <c r="E9" s="158"/>
      <c r="F9" s="158"/>
      <c r="G9" s="158"/>
      <c r="H9" s="157" t="s">
        <v>132</v>
      </c>
      <c r="I9" s="158"/>
      <c r="J9" s="198"/>
    </row>
    <row r="10" spans="2:10" ht="10.5" customHeight="1" x14ac:dyDescent="0.25">
      <c r="B10" s="199"/>
      <c r="C10" s="199"/>
      <c r="D10" s="158"/>
      <c r="E10" s="158"/>
      <c r="F10" s="158"/>
      <c r="G10" s="158"/>
      <c r="H10" s="158"/>
      <c r="I10" s="158"/>
      <c r="J10" s="198"/>
    </row>
    <row r="11" spans="2:10" x14ac:dyDescent="0.25">
      <c r="B11" s="188"/>
      <c r="C11" s="189"/>
      <c r="D11" s="35"/>
      <c r="E11" s="35"/>
      <c r="F11" s="35"/>
      <c r="G11" s="60"/>
      <c r="H11" s="60"/>
      <c r="I11" s="60"/>
      <c r="J11" s="60"/>
    </row>
    <row r="12" spans="2:10" x14ac:dyDescent="0.25">
      <c r="B12" s="190" t="s">
        <v>137</v>
      </c>
      <c r="C12" s="191"/>
      <c r="D12" s="86">
        <v>0</v>
      </c>
      <c r="E12" s="86">
        <v>0</v>
      </c>
      <c r="F12" s="86">
        <f t="shared" ref="F12:J12" si="0">+F13+F17</f>
        <v>0</v>
      </c>
      <c r="G12" s="165">
        <f t="shared" si="0"/>
        <v>0</v>
      </c>
      <c r="H12" s="165">
        <v>0</v>
      </c>
      <c r="I12" s="165">
        <f t="shared" si="0"/>
        <v>0</v>
      </c>
      <c r="J12" s="165">
        <f t="shared" si="0"/>
        <v>0</v>
      </c>
    </row>
    <row r="13" spans="2:10" x14ac:dyDescent="0.25">
      <c r="B13" s="190" t="s">
        <v>138</v>
      </c>
      <c r="C13" s="192"/>
      <c r="D13" s="89">
        <v>0</v>
      </c>
      <c r="E13" s="89">
        <v>0</v>
      </c>
      <c r="F13" s="84">
        <f t="shared" ref="F13:J13" si="1">+F14+F15+F16</f>
        <v>0</v>
      </c>
      <c r="G13" s="165">
        <f t="shared" si="1"/>
        <v>0</v>
      </c>
      <c r="H13" s="165">
        <v>0</v>
      </c>
      <c r="I13" s="165">
        <f t="shared" si="1"/>
        <v>0</v>
      </c>
      <c r="J13" s="165">
        <f t="shared" si="1"/>
        <v>0</v>
      </c>
    </row>
    <row r="14" spans="2:10" ht="24" customHeight="1" x14ac:dyDescent="0.25">
      <c r="B14" s="193" t="s">
        <v>139</v>
      </c>
      <c r="C14" s="194"/>
      <c r="D14" s="87">
        <v>0</v>
      </c>
      <c r="E14" s="87">
        <v>0</v>
      </c>
      <c r="F14" s="84">
        <v>0</v>
      </c>
      <c r="G14" s="165">
        <v>0</v>
      </c>
      <c r="H14" s="165">
        <v>0</v>
      </c>
      <c r="I14" s="165">
        <v>0</v>
      </c>
      <c r="J14" s="165">
        <v>0</v>
      </c>
    </row>
    <row r="15" spans="2:10" x14ac:dyDescent="0.25">
      <c r="B15" s="193" t="s">
        <v>140</v>
      </c>
      <c r="C15" s="194"/>
      <c r="D15" s="87">
        <v>0</v>
      </c>
      <c r="E15" s="87">
        <v>0</v>
      </c>
      <c r="F15" s="84">
        <v>0</v>
      </c>
      <c r="G15" s="165">
        <v>0</v>
      </c>
      <c r="H15" s="165">
        <v>0</v>
      </c>
      <c r="I15" s="165">
        <v>0</v>
      </c>
      <c r="J15" s="165">
        <v>0</v>
      </c>
    </row>
    <row r="16" spans="2:10" ht="24" customHeight="1" x14ac:dyDescent="0.25">
      <c r="B16" s="193" t="s">
        <v>141</v>
      </c>
      <c r="C16" s="194"/>
      <c r="D16" s="90">
        <v>0</v>
      </c>
      <c r="E16" s="90">
        <v>0</v>
      </c>
      <c r="F16" s="84">
        <v>0</v>
      </c>
      <c r="G16" s="165">
        <v>0</v>
      </c>
      <c r="H16" s="165">
        <v>0</v>
      </c>
      <c r="I16" s="165">
        <v>0</v>
      </c>
      <c r="J16" s="165">
        <v>0</v>
      </c>
    </row>
    <row r="17" spans="2:10" x14ac:dyDescent="0.25">
      <c r="B17" s="190" t="s">
        <v>142</v>
      </c>
      <c r="C17" s="192"/>
      <c r="D17" s="90">
        <v>0</v>
      </c>
      <c r="E17" s="90">
        <v>0</v>
      </c>
      <c r="F17" s="84">
        <f t="shared" ref="F17:J17" si="2">SUM(F14:F16)</f>
        <v>0</v>
      </c>
      <c r="G17" s="165">
        <f t="shared" si="2"/>
        <v>0</v>
      </c>
      <c r="H17" s="165">
        <v>0</v>
      </c>
      <c r="I17" s="165">
        <f t="shared" si="2"/>
        <v>0</v>
      </c>
      <c r="J17" s="165">
        <f t="shared" si="2"/>
        <v>0</v>
      </c>
    </row>
    <row r="18" spans="2:10" ht="24" customHeight="1" x14ac:dyDescent="0.25">
      <c r="B18" s="195" t="s">
        <v>143</v>
      </c>
      <c r="C18" s="196"/>
      <c r="D18" s="90">
        <v>0</v>
      </c>
      <c r="E18" s="90">
        <v>0</v>
      </c>
      <c r="F18" s="84">
        <v>0</v>
      </c>
      <c r="G18" s="165">
        <v>0</v>
      </c>
      <c r="H18" s="165">
        <v>0</v>
      </c>
      <c r="I18" s="165">
        <v>0</v>
      </c>
      <c r="J18" s="165">
        <v>0</v>
      </c>
    </row>
    <row r="19" spans="2:10" x14ac:dyDescent="0.25">
      <c r="B19" s="195" t="s">
        <v>144</v>
      </c>
      <c r="C19" s="196"/>
      <c r="D19" s="90">
        <v>0</v>
      </c>
      <c r="E19" s="90">
        <v>0</v>
      </c>
      <c r="F19" s="84">
        <v>0</v>
      </c>
      <c r="G19" s="165">
        <v>0</v>
      </c>
      <c r="H19" s="165">
        <v>0</v>
      </c>
      <c r="I19" s="165">
        <v>0</v>
      </c>
      <c r="J19" s="165">
        <v>0</v>
      </c>
    </row>
    <row r="20" spans="2:10" ht="24" customHeight="1" x14ac:dyDescent="0.25">
      <c r="B20" s="195" t="s">
        <v>145</v>
      </c>
      <c r="C20" s="196"/>
      <c r="D20" s="90">
        <v>0</v>
      </c>
      <c r="E20" s="90">
        <v>0</v>
      </c>
      <c r="F20" s="84">
        <v>0</v>
      </c>
      <c r="G20" s="165">
        <v>0</v>
      </c>
      <c r="H20" s="165">
        <v>0</v>
      </c>
      <c r="I20" s="165">
        <v>0</v>
      </c>
      <c r="J20" s="165">
        <v>0</v>
      </c>
    </row>
    <row r="21" spans="2:10" s="85" customFormat="1" x14ac:dyDescent="0.25">
      <c r="B21" s="190" t="s">
        <v>146</v>
      </c>
      <c r="C21" s="192"/>
      <c r="D21" s="87">
        <v>1812650.43</v>
      </c>
      <c r="E21" s="90">
        <v>0</v>
      </c>
      <c r="F21" s="90">
        <v>0</v>
      </c>
      <c r="G21" s="90">
        <v>0</v>
      </c>
      <c r="H21" s="169">
        <v>658762.87</v>
      </c>
      <c r="I21" s="90">
        <v>0</v>
      </c>
      <c r="J21" s="90">
        <v>0</v>
      </c>
    </row>
    <row r="22" spans="2:10" ht="29.25" customHeight="1" x14ac:dyDescent="0.25">
      <c r="B22" s="190" t="s">
        <v>147</v>
      </c>
      <c r="C22" s="192"/>
      <c r="D22" s="87">
        <f>+D12+D21</f>
        <v>1812650.43</v>
      </c>
      <c r="E22" s="87">
        <f t="shared" ref="E22:J22" si="3">+E12+E21</f>
        <v>0</v>
      </c>
      <c r="F22" s="84">
        <f t="shared" si="3"/>
        <v>0</v>
      </c>
      <c r="G22" s="165">
        <f t="shared" si="3"/>
        <v>0</v>
      </c>
      <c r="H22" s="165">
        <f>+H12+H21</f>
        <v>658762.87</v>
      </c>
      <c r="I22" s="165">
        <f t="shared" si="3"/>
        <v>0</v>
      </c>
      <c r="J22" s="165">
        <f t="shared" si="3"/>
        <v>0</v>
      </c>
    </row>
    <row r="23" spans="2:10" ht="16.5" customHeight="1" x14ac:dyDescent="0.25">
      <c r="B23" s="190" t="s">
        <v>395</v>
      </c>
      <c r="C23" s="192"/>
      <c r="D23" s="172">
        <v>0</v>
      </c>
      <c r="E23" s="172">
        <v>0</v>
      </c>
      <c r="F23" s="164">
        <v>0</v>
      </c>
      <c r="G23" s="165">
        <v>0</v>
      </c>
      <c r="H23" s="165">
        <v>0</v>
      </c>
      <c r="I23" s="165">
        <v>0</v>
      </c>
      <c r="J23" s="165">
        <v>0</v>
      </c>
    </row>
    <row r="24" spans="2:10" ht="25.5" customHeight="1" x14ac:dyDescent="0.25">
      <c r="B24" s="200" t="s">
        <v>148</v>
      </c>
      <c r="C24" s="201"/>
      <c r="D24" s="173">
        <v>0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</row>
    <row r="25" spans="2:10" x14ac:dyDescent="0.25">
      <c r="B25" s="202"/>
      <c r="C25" s="203"/>
      <c r="D25" s="14"/>
      <c r="E25" s="14"/>
      <c r="F25" s="14"/>
      <c r="G25" s="14"/>
      <c r="H25" s="14"/>
      <c r="I25" s="14"/>
      <c r="J25" s="14"/>
    </row>
    <row r="26" spans="2:10" x14ac:dyDescent="0.25">
      <c r="B26" s="2"/>
    </row>
    <row r="27" spans="2:10" ht="34.5" customHeight="1" x14ac:dyDescent="0.25">
      <c r="B27" s="204" t="s">
        <v>396</v>
      </c>
      <c r="C27" s="204"/>
      <c r="D27" s="204"/>
      <c r="E27" s="204"/>
      <c r="F27" s="204"/>
      <c r="G27" s="204"/>
      <c r="H27" s="204"/>
      <c r="I27" s="204"/>
      <c r="J27" s="204"/>
    </row>
    <row r="28" spans="2:10" ht="30.75" customHeight="1" x14ac:dyDescent="0.25">
      <c r="B28" s="204" t="s">
        <v>397</v>
      </c>
      <c r="C28" s="204"/>
      <c r="D28" s="204"/>
      <c r="E28" s="204"/>
      <c r="F28" s="204"/>
      <c r="G28" s="204"/>
      <c r="H28" s="204"/>
      <c r="I28" s="204"/>
      <c r="J28" s="204"/>
    </row>
    <row r="30" spans="2:10" x14ac:dyDescent="0.25">
      <c r="B30" s="197" t="s">
        <v>398</v>
      </c>
      <c r="C30" s="197"/>
      <c r="D30" s="197"/>
      <c r="E30" s="197"/>
      <c r="F30" s="197"/>
      <c r="G30" s="197"/>
      <c r="H30" s="197"/>
    </row>
    <row r="31" spans="2:10" x14ac:dyDescent="0.25">
      <c r="B31" s="197" t="s">
        <v>119</v>
      </c>
      <c r="C31" s="197"/>
      <c r="D31" s="197"/>
      <c r="E31" s="197"/>
      <c r="F31" s="197"/>
      <c r="G31" s="197"/>
      <c r="H31" s="197"/>
    </row>
    <row r="32" spans="2:10" x14ac:dyDescent="0.25">
      <c r="B32" s="197" t="s">
        <v>486</v>
      </c>
      <c r="C32" s="197"/>
      <c r="D32" s="197"/>
      <c r="E32" s="197"/>
      <c r="F32" s="197"/>
      <c r="G32" s="197"/>
      <c r="H32" s="197"/>
    </row>
    <row r="33" spans="2:8" x14ac:dyDescent="0.25">
      <c r="B33" s="197" t="s">
        <v>0</v>
      </c>
      <c r="C33" s="197"/>
      <c r="D33" s="197"/>
      <c r="E33" s="197"/>
      <c r="F33" s="197"/>
      <c r="G33" s="197"/>
      <c r="H33" s="197"/>
    </row>
    <row r="34" spans="2:8" x14ac:dyDescent="0.25">
      <c r="B34" s="92" t="s">
        <v>149</v>
      </c>
      <c r="C34" s="92"/>
      <c r="D34" s="157" t="s">
        <v>150</v>
      </c>
      <c r="E34" s="157" t="s">
        <v>152</v>
      </c>
      <c r="F34" s="157" t="s">
        <v>155</v>
      </c>
      <c r="G34" s="157" t="s">
        <v>136</v>
      </c>
      <c r="H34" s="157" t="s">
        <v>159</v>
      </c>
    </row>
    <row r="35" spans="2:8" x14ac:dyDescent="0.25">
      <c r="B35" s="92"/>
      <c r="C35" s="92"/>
      <c r="D35" s="157" t="s">
        <v>151</v>
      </c>
      <c r="E35" s="157" t="s">
        <v>153</v>
      </c>
      <c r="F35" s="157" t="s">
        <v>156</v>
      </c>
      <c r="G35" s="157" t="s">
        <v>157</v>
      </c>
      <c r="H35" s="157" t="s">
        <v>160</v>
      </c>
    </row>
    <row r="36" spans="2:8" x14ac:dyDescent="0.25">
      <c r="B36" s="92"/>
      <c r="C36" s="92"/>
      <c r="D36" s="158"/>
      <c r="E36" s="157" t="s">
        <v>154</v>
      </c>
      <c r="F36" s="158"/>
      <c r="G36" s="157" t="s">
        <v>158</v>
      </c>
      <c r="H36" s="158"/>
    </row>
    <row r="37" spans="2:8" x14ac:dyDescent="0.25">
      <c r="B37" s="174" t="s">
        <v>161</v>
      </c>
      <c r="C37" s="175"/>
      <c r="D37" s="26">
        <v>0</v>
      </c>
      <c r="E37" s="15">
        <v>0</v>
      </c>
      <c r="F37" s="15">
        <v>0</v>
      </c>
      <c r="G37" s="15">
        <v>0</v>
      </c>
      <c r="H37" s="15">
        <v>0</v>
      </c>
    </row>
    <row r="59" spans="8:8" x14ac:dyDescent="0.25">
      <c r="H59" s="91">
        <v>3509765.97</v>
      </c>
    </row>
    <row r="63" spans="8:8" x14ac:dyDescent="0.25">
      <c r="H63" s="91">
        <v>12.88</v>
      </c>
    </row>
  </sheetData>
  <mergeCells count="33">
    <mergeCell ref="B22:C22"/>
    <mergeCell ref="B23:C23"/>
    <mergeCell ref="B24:C24"/>
    <mergeCell ref="B32:H32"/>
    <mergeCell ref="B33:H33"/>
    <mergeCell ref="B25:C25"/>
    <mergeCell ref="B27:J27"/>
    <mergeCell ref="B28:J28"/>
    <mergeCell ref="B30:H30"/>
    <mergeCell ref="B31:H31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3:C13"/>
    <mergeCell ref="B17:C17"/>
    <mergeCell ref="B21:C21"/>
    <mergeCell ref="B14:C14"/>
    <mergeCell ref="B15:C15"/>
    <mergeCell ref="B16:C16"/>
    <mergeCell ref="B18:C18"/>
    <mergeCell ref="B19:C19"/>
    <mergeCell ref="B20:C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6"/>
  <sheetViews>
    <sheetView view="pageBreakPreview" zoomScale="60" zoomScaleNormal="100" workbookViewId="0">
      <selection activeCell="K10" sqref="K10"/>
    </sheetView>
  </sheetViews>
  <sheetFormatPr baseColWidth="10" defaultRowHeight="15" x14ac:dyDescent="0.25"/>
  <cols>
    <col min="1" max="1" width="32" style="91" customWidth="1"/>
    <col min="2" max="2" width="12.42578125" style="91" customWidth="1"/>
    <col min="3" max="3" width="12.28515625" style="91" customWidth="1"/>
    <col min="4" max="6" width="11.42578125" style="91"/>
    <col min="7" max="7" width="16.140625" style="91" customWidth="1"/>
    <col min="8" max="8" width="17.28515625" style="91" customWidth="1"/>
    <col min="9" max="9" width="16.85546875" style="91" customWidth="1"/>
    <col min="10" max="10" width="14.5703125" style="91" customWidth="1"/>
    <col min="11" max="11" width="15.28515625" style="91" customWidth="1"/>
  </cols>
  <sheetData>
    <row r="1" spans="1:11" x14ac:dyDescent="0.25">
      <c r="A1" s="208" t="s">
        <v>398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s="29" customFormat="1" x14ac:dyDescent="0.25">
      <c r="A2" s="206" t="s">
        <v>402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x14ac:dyDescent="0.25">
      <c r="A3" s="209" t="s">
        <v>403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x14ac:dyDescent="0.25">
      <c r="A4" s="197" t="s">
        <v>484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x14ac:dyDescent="0.25">
      <c r="A5" s="208" t="s">
        <v>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1" x14ac:dyDescent="0.25">
      <c r="A6" s="157" t="s">
        <v>162</v>
      </c>
      <c r="B6" s="157" t="s">
        <v>164</v>
      </c>
      <c r="C6" s="157" t="s">
        <v>166</v>
      </c>
      <c r="D6" s="157" t="s">
        <v>166</v>
      </c>
      <c r="E6" s="157" t="s">
        <v>172</v>
      </c>
      <c r="F6" s="157" t="s">
        <v>152</v>
      </c>
      <c r="G6" s="157" t="s">
        <v>176</v>
      </c>
      <c r="H6" s="157" t="s">
        <v>176</v>
      </c>
      <c r="I6" s="157" t="s">
        <v>184</v>
      </c>
      <c r="J6" s="157" t="s">
        <v>185</v>
      </c>
      <c r="K6" s="157" t="s">
        <v>188</v>
      </c>
    </row>
    <row r="7" spans="1:11" x14ac:dyDescent="0.25">
      <c r="A7" s="157" t="s">
        <v>163</v>
      </c>
      <c r="B7" s="157" t="s">
        <v>165</v>
      </c>
      <c r="C7" s="157" t="s">
        <v>167</v>
      </c>
      <c r="D7" s="157" t="s">
        <v>170</v>
      </c>
      <c r="E7" s="157" t="s">
        <v>173</v>
      </c>
      <c r="F7" s="157" t="s">
        <v>175</v>
      </c>
      <c r="G7" s="157" t="s">
        <v>177</v>
      </c>
      <c r="H7" s="157" t="s">
        <v>177</v>
      </c>
      <c r="I7" s="157" t="s">
        <v>487</v>
      </c>
      <c r="J7" s="157" t="s">
        <v>186</v>
      </c>
      <c r="K7" s="157" t="s">
        <v>189</v>
      </c>
    </row>
    <row r="8" spans="1:11" x14ac:dyDescent="0.25">
      <c r="A8" s="158"/>
      <c r="B8" s="158"/>
      <c r="C8" s="157" t="s">
        <v>168</v>
      </c>
      <c r="D8" s="157" t="s">
        <v>171</v>
      </c>
      <c r="E8" s="157" t="s">
        <v>174</v>
      </c>
      <c r="F8" s="158"/>
      <c r="G8" s="157" t="s">
        <v>178</v>
      </c>
      <c r="H8" s="157" t="s">
        <v>178</v>
      </c>
      <c r="I8" s="157" t="s">
        <v>488</v>
      </c>
      <c r="J8" s="157" t="s">
        <v>187</v>
      </c>
      <c r="K8" s="157" t="s">
        <v>418</v>
      </c>
    </row>
    <row r="9" spans="1:11" x14ac:dyDescent="0.25">
      <c r="A9" s="158"/>
      <c r="B9" s="158"/>
      <c r="C9" s="157" t="s">
        <v>169</v>
      </c>
      <c r="D9" s="158"/>
      <c r="E9" s="158"/>
      <c r="F9" s="158"/>
      <c r="G9" s="157" t="s">
        <v>179</v>
      </c>
      <c r="H9" s="157" t="s">
        <v>179</v>
      </c>
      <c r="I9" s="158"/>
      <c r="J9" s="157" t="s">
        <v>489</v>
      </c>
      <c r="K9" s="157" t="s">
        <v>490</v>
      </c>
    </row>
    <row r="10" spans="1:11" x14ac:dyDescent="0.25">
      <c r="A10" s="158"/>
      <c r="B10" s="158"/>
      <c r="C10" s="158"/>
      <c r="D10" s="158"/>
      <c r="E10" s="158"/>
      <c r="F10" s="158"/>
      <c r="G10" s="157" t="s">
        <v>180</v>
      </c>
      <c r="H10" s="157" t="s">
        <v>181</v>
      </c>
      <c r="I10" s="158"/>
      <c r="J10" s="157" t="s">
        <v>424</v>
      </c>
      <c r="K10" s="157" t="s">
        <v>425</v>
      </c>
    </row>
    <row r="11" spans="1:11" x14ac:dyDescent="0.25">
      <c r="A11" s="158"/>
      <c r="B11" s="158"/>
      <c r="C11" s="158"/>
      <c r="D11" s="158"/>
      <c r="E11" s="158"/>
      <c r="F11" s="158"/>
      <c r="G11" s="158"/>
      <c r="H11" s="157" t="s">
        <v>182</v>
      </c>
      <c r="I11" s="158"/>
      <c r="J11" s="158"/>
      <c r="K11" s="158"/>
    </row>
    <row r="12" spans="1:11" x14ac:dyDescent="0.25">
      <c r="A12" s="158"/>
      <c r="B12" s="158"/>
      <c r="C12" s="158"/>
      <c r="D12" s="158"/>
      <c r="E12" s="158"/>
      <c r="F12" s="158"/>
      <c r="G12" s="158"/>
      <c r="H12" s="157" t="s">
        <v>183</v>
      </c>
      <c r="I12" s="158"/>
      <c r="J12" s="158"/>
      <c r="K12" s="158"/>
    </row>
    <row r="13" spans="1:11" x14ac:dyDescent="0.25">
      <c r="A13" s="60"/>
      <c r="B13" s="155"/>
      <c r="C13" s="39"/>
      <c r="D13" s="39"/>
      <c r="E13" s="156"/>
      <c r="F13" s="60"/>
      <c r="G13" s="34"/>
      <c r="H13" s="60"/>
      <c r="I13" s="60"/>
      <c r="J13" s="60"/>
      <c r="K13" s="60"/>
    </row>
    <row r="14" spans="1:11" x14ac:dyDescent="0.25">
      <c r="A14" s="207" t="s">
        <v>478</v>
      </c>
      <c r="B14" s="210"/>
      <c r="C14" s="211"/>
      <c r="D14" s="211"/>
      <c r="E14" s="212">
        <v>0</v>
      </c>
      <c r="F14" s="205"/>
      <c r="G14" s="205">
        <v>0</v>
      </c>
      <c r="H14" s="205">
        <v>0</v>
      </c>
      <c r="I14" s="205">
        <v>0</v>
      </c>
      <c r="J14" s="205">
        <v>0</v>
      </c>
      <c r="K14" s="205">
        <v>0</v>
      </c>
    </row>
    <row r="15" spans="1:11" x14ac:dyDescent="0.25">
      <c r="A15" s="207"/>
      <c r="B15" s="210"/>
      <c r="C15" s="211"/>
      <c r="D15" s="211"/>
      <c r="E15" s="212"/>
      <c r="F15" s="205"/>
      <c r="G15" s="205"/>
      <c r="H15" s="205"/>
      <c r="I15" s="205"/>
      <c r="J15" s="205"/>
      <c r="K15" s="205"/>
    </row>
    <row r="16" spans="1:11" x14ac:dyDescent="0.25">
      <c r="A16" s="3" t="s">
        <v>190</v>
      </c>
      <c r="B16" s="163"/>
      <c r="C16" s="165"/>
      <c r="D16" s="165"/>
      <c r="E16" s="164">
        <v>0</v>
      </c>
      <c r="F16" s="165"/>
      <c r="G16" s="165">
        <v>0</v>
      </c>
      <c r="H16" s="165">
        <v>0</v>
      </c>
      <c r="I16" s="165">
        <v>0</v>
      </c>
      <c r="J16" s="165">
        <v>0</v>
      </c>
      <c r="K16" s="165">
        <v>0</v>
      </c>
    </row>
    <row r="17" spans="1:11" x14ac:dyDescent="0.25">
      <c r="A17" s="207" t="s">
        <v>479</v>
      </c>
      <c r="B17" s="205"/>
      <c r="C17" s="205"/>
      <c r="D17" s="205"/>
      <c r="E17" s="205">
        <v>0</v>
      </c>
      <c r="F17" s="205"/>
      <c r="G17" s="205">
        <v>0</v>
      </c>
      <c r="H17" s="205">
        <v>0</v>
      </c>
      <c r="I17" s="205">
        <v>0</v>
      </c>
      <c r="J17" s="205">
        <v>0</v>
      </c>
      <c r="K17" s="205">
        <v>0</v>
      </c>
    </row>
    <row r="18" spans="1:11" x14ac:dyDescent="0.25">
      <c r="A18" s="207"/>
      <c r="B18" s="20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11" x14ac:dyDescent="0.25">
      <c r="A19" s="1"/>
      <c r="B19" s="159"/>
      <c r="C19" s="1"/>
      <c r="D19" s="1"/>
      <c r="E19" s="160"/>
      <c r="F19" s="1"/>
      <c r="G19" s="1"/>
      <c r="H19" s="1"/>
      <c r="I19" s="1"/>
      <c r="J19" s="1"/>
      <c r="K19" s="1"/>
    </row>
    <row r="20" spans="1:11" x14ac:dyDescent="0.25">
      <c r="A20" s="2"/>
    </row>
    <row r="62" spans="7:7" x14ac:dyDescent="0.25">
      <c r="G62" s="91">
        <v>3509765.97</v>
      </c>
    </row>
    <row r="66" spans="7:7" x14ac:dyDescent="0.25">
      <c r="G66" s="91">
        <v>12.88</v>
      </c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17:K18"/>
    <mergeCell ref="A2:K2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view="pageBreakPreview" zoomScale="80" zoomScaleNormal="100" zoomScaleSheetLayoutView="80" workbookViewId="0">
      <selection sqref="A1:D1"/>
    </sheetView>
  </sheetViews>
  <sheetFormatPr baseColWidth="10" defaultRowHeight="15" x14ac:dyDescent="0.25"/>
  <cols>
    <col min="1" max="1" width="84.28515625" style="91" bestFit="1" customWidth="1"/>
    <col min="2" max="2" width="14.28515625" style="91" bestFit="1" customWidth="1"/>
    <col min="3" max="3" width="13.42578125" style="91" bestFit="1" customWidth="1"/>
    <col min="4" max="4" width="13.140625" style="91" customWidth="1"/>
  </cols>
  <sheetData>
    <row r="1" spans="1:11" x14ac:dyDescent="0.25">
      <c r="A1" s="218" t="s">
        <v>398</v>
      </c>
      <c r="B1" s="209"/>
      <c r="C1" s="209"/>
      <c r="D1" s="219"/>
    </row>
    <row r="2" spans="1:11" s="29" customFormat="1" x14ac:dyDescent="0.25">
      <c r="A2" s="216" t="s">
        <v>401</v>
      </c>
      <c r="B2" s="197"/>
      <c r="C2" s="197"/>
      <c r="D2" s="220"/>
    </row>
    <row r="3" spans="1:11" x14ac:dyDescent="0.25">
      <c r="A3" s="216" t="s">
        <v>421</v>
      </c>
      <c r="B3" s="197"/>
      <c r="C3" s="197"/>
      <c r="D3" s="220"/>
    </row>
    <row r="4" spans="1:11" x14ac:dyDescent="0.25">
      <c r="A4" s="216" t="s">
        <v>491</v>
      </c>
      <c r="B4" s="197"/>
      <c r="C4" s="197"/>
      <c r="D4" s="220"/>
    </row>
    <row r="5" spans="1:11" x14ac:dyDescent="0.25">
      <c r="A5" s="217" t="s">
        <v>0</v>
      </c>
      <c r="B5" s="208"/>
      <c r="C5" s="208"/>
      <c r="D5" s="221"/>
      <c r="F5" s="36"/>
      <c r="G5" s="36"/>
      <c r="H5" s="36"/>
      <c r="I5" s="36"/>
      <c r="J5" s="36"/>
      <c r="K5" s="36"/>
    </row>
    <row r="6" spans="1:11" x14ac:dyDescent="0.25">
      <c r="A6" s="93"/>
      <c r="B6" s="93"/>
      <c r="C6" s="93"/>
      <c r="D6" s="93"/>
      <c r="F6" s="36"/>
      <c r="G6" s="36"/>
      <c r="H6" s="36" t="s">
        <v>414</v>
      </c>
      <c r="I6" s="36"/>
      <c r="J6" s="36"/>
      <c r="K6" s="36"/>
    </row>
    <row r="7" spans="1:11" x14ac:dyDescent="0.25">
      <c r="A7" s="214" t="s">
        <v>1</v>
      </c>
      <c r="B7" s="37" t="s">
        <v>191</v>
      </c>
      <c r="C7" s="197" t="s">
        <v>193</v>
      </c>
      <c r="D7" s="37" t="s">
        <v>194</v>
      </c>
      <c r="F7" s="36"/>
      <c r="G7" s="36"/>
      <c r="H7" s="36" t="s">
        <v>415</v>
      </c>
      <c r="I7" s="36"/>
      <c r="J7" s="36" t="s">
        <v>418</v>
      </c>
      <c r="K7" s="36"/>
    </row>
    <row r="8" spans="1:11" x14ac:dyDescent="0.25">
      <c r="A8" s="215"/>
      <c r="B8" s="38" t="s">
        <v>192</v>
      </c>
      <c r="C8" s="208"/>
      <c r="D8" s="38" t="s">
        <v>195</v>
      </c>
      <c r="F8" s="36"/>
      <c r="G8" s="36"/>
      <c r="H8" s="36"/>
      <c r="I8" s="36" t="s">
        <v>416</v>
      </c>
      <c r="J8" s="36" t="s">
        <v>419</v>
      </c>
      <c r="K8" s="36"/>
    </row>
    <row r="9" spans="1:11" x14ac:dyDescent="0.25">
      <c r="A9" s="109"/>
      <c r="B9" s="41"/>
      <c r="C9" s="41"/>
      <c r="D9" s="41"/>
      <c r="F9" s="36"/>
      <c r="G9" s="36"/>
      <c r="H9" s="36"/>
      <c r="I9" s="36" t="s">
        <v>417</v>
      </c>
      <c r="J9" s="36" t="s">
        <v>420</v>
      </c>
      <c r="K9" s="36"/>
    </row>
    <row r="10" spans="1:11" x14ac:dyDescent="0.25">
      <c r="A10" s="113" t="s">
        <v>196</v>
      </c>
      <c r="B10" s="114">
        <f>+B11+B12+B13</f>
        <v>43080000</v>
      </c>
      <c r="C10" s="114">
        <f t="shared" ref="C10:D10" si="0">+C11+C12+C13</f>
        <v>36287365.359999999</v>
      </c>
      <c r="D10" s="114">
        <f t="shared" si="0"/>
        <v>36287365.359999999</v>
      </c>
      <c r="F10" s="36"/>
      <c r="G10" s="36"/>
      <c r="H10" s="36"/>
      <c r="I10" s="36"/>
      <c r="J10" s="36"/>
      <c r="K10" s="36"/>
    </row>
    <row r="11" spans="1:11" x14ac:dyDescent="0.25">
      <c r="A11" s="115" t="s">
        <v>197</v>
      </c>
      <c r="B11" s="114">
        <v>43080000</v>
      </c>
      <c r="C11" s="114">
        <v>36287365.359999999</v>
      </c>
      <c r="D11" s="114">
        <v>36287365.359999999</v>
      </c>
      <c r="F11" s="36">
        <v>0</v>
      </c>
      <c r="G11" s="36"/>
      <c r="H11" s="36"/>
      <c r="I11" s="36"/>
      <c r="J11" s="36"/>
      <c r="K11" s="36"/>
    </row>
    <row r="12" spans="1:11" x14ac:dyDescent="0.25">
      <c r="A12" s="116" t="s">
        <v>198</v>
      </c>
      <c r="B12" s="117">
        <v>0</v>
      </c>
      <c r="C12" s="117">
        <v>0</v>
      </c>
      <c r="D12" s="118">
        <v>0</v>
      </c>
      <c r="F12" s="36">
        <v>0</v>
      </c>
      <c r="G12" s="36"/>
      <c r="H12" s="36"/>
      <c r="I12" s="36"/>
      <c r="J12" s="36"/>
      <c r="K12" s="36"/>
    </row>
    <row r="13" spans="1:11" x14ac:dyDescent="0.25">
      <c r="A13" s="116" t="s">
        <v>199</v>
      </c>
      <c r="B13" s="40">
        <v>0</v>
      </c>
      <c r="C13" s="40">
        <v>0</v>
      </c>
      <c r="D13" s="118">
        <v>0</v>
      </c>
      <c r="F13" s="36"/>
      <c r="G13" s="36"/>
      <c r="H13" s="36"/>
      <c r="I13" s="36"/>
      <c r="J13" s="36"/>
      <c r="K13" s="36"/>
    </row>
    <row r="14" spans="1:11" x14ac:dyDescent="0.25">
      <c r="A14" s="119"/>
      <c r="B14" s="40"/>
      <c r="C14" s="40"/>
      <c r="D14" s="118"/>
      <c r="F14" s="36"/>
      <c r="G14" s="36"/>
      <c r="H14" s="36"/>
      <c r="I14" s="36"/>
      <c r="J14" s="36"/>
      <c r="K14" s="36"/>
    </row>
    <row r="15" spans="1:11" x14ac:dyDescent="0.25">
      <c r="A15" s="120" t="s">
        <v>200</v>
      </c>
      <c r="B15" s="121">
        <f>+B16+B17</f>
        <v>43080000</v>
      </c>
      <c r="C15" s="121">
        <f>+C16</f>
        <v>22529191.199999999</v>
      </c>
      <c r="D15" s="167">
        <f>+D16+D17</f>
        <v>22529191.199999999</v>
      </c>
      <c r="F15" s="36">
        <v>0</v>
      </c>
      <c r="G15" s="36"/>
      <c r="H15" s="36"/>
      <c r="I15" s="36"/>
      <c r="J15" s="36"/>
      <c r="K15" s="36"/>
    </row>
    <row r="16" spans="1:11" x14ac:dyDescent="0.25">
      <c r="A16" s="116" t="s">
        <v>201</v>
      </c>
      <c r="B16" s="122">
        <v>43080000</v>
      </c>
      <c r="C16" s="177">
        <v>22529191.199999999</v>
      </c>
      <c r="D16" s="177">
        <v>22529191.199999999</v>
      </c>
      <c r="F16" s="36">
        <v>0</v>
      </c>
      <c r="G16" s="36"/>
      <c r="H16" s="36"/>
      <c r="I16" s="36"/>
      <c r="J16" s="36"/>
      <c r="K16" s="36"/>
    </row>
    <row r="17" spans="1:11" x14ac:dyDescent="0.25">
      <c r="A17" s="116" t="s">
        <v>202</v>
      </c>
      <c r="B17" s="40">
        <v>0</v>
      </c>
      <c r="C17" s="40">
        <v>0</v>
      </c>
      <c r="D17" s="40">
        <v>0</v>
      </c>
      <c r="F17" s="36"/>
      <c r="G17" s="36"/>
      <c r="H17" s="36"/>
      <c r="I17" s="36"/>
      <c r="J17" s="36"/>
      <c r="K17" s="36"/>
    </row>
    <row r="18" spans="1:11" x14ac:dyDescent="0.25">
      <c r="A18" s="119"/>
      <c r="B18" s="123"/>
      <c r="C18" s="123"/>
      <c r="D18" s="118"/>
      <c r="F18" s="36"/>
      <c r="G18" s="36"/>
      <c r="H18" s="36"/>
      <c r="I18" s="36"/>
      <c r="J18" s="36"/>
      <c r="K18" s="36"/>
    </row>
    <row r="19" spans="1:11" x14ac:dyDescent="0.25">
      <c r="A19" s="120" t="s">
        <v>203</v>
      </c>
      <c r="B19" s="124">
        <f>+B20+B21</f>
        <v>0</v>
      </c>
      <c r="C19" s="124">
        <f>+C20</f>
        <v>1072500</v>
      </c>
      <c r="D19" s="118">
        <f>+D20</f>
        <v>1072500</v>
      </c>
      <c r="F19" s="36"/>
      <c r="G19" s="36"/>
      <c r="H19" s="36"/>
      <c r="I19" s="36"/>
      <c r="J19" s="36"/>
      <c r="K19" s="36"/>
    </row>
    <row r="20" spans="1:11" x14ac:dyDescent="0.25">
      <c r="A20" s="116" t="s">
        <v>204</v>
      </c>
      <c r="B20" s="40">
        <v>0</v>
      </c>
      <c r="C20" s="170">
        <v>1072500</v>
      </c>
      <c r="D20" s="171">
        <v>1072500</v>
      </c>
      <c r="F20" s="36">
        <v>0</v>
      </c>
      <c r="G20" s="36"/>
      <c r="H20" s="36"/>
      <c r="I20" s="36"/>
      <c r="J20" s="36"/>
      <c r="K20" s="36"/>
    </row>
    <row r="21" spans="1:11" x14ac:dyDescent="0.25">
      <c r="A21" s="116" t="s">
        <v>205</v>
      </c>
      <c r="B21" s="226">
        <v>0</v>
      </c>
      <c r="C21" s="226">
        <v>0</v>
      </c>
      <c r="D21" s="213">
        <v>0</v>
      </c>
      <c r="F21" s="36"/>
      <c r="G21" s="36"/>
      <c r="H21" s="36"/>
      <c r="I21" s="36"/>
      <c r="J21" s="36"/>
      <c r="K21" s="36"/>
    </row>
    <row r="22" spans="1:11" x14ac:dyDescent="0.25">
      <c r="A22" s="116" t="s">
        <v>206</v>
      </c>
      <c r="B22" s="226"/>
      <c r="C22" s="226"/>
      <c r="D22" s="213"/>
      <c r="F22" s="36">
        <v>0</v>
      </c>
      <c r="G22" s="36"/>
      <c r="H22" s="36"/>
      <c r="I22" s="36"/>
      <c r="J22" s="36"/>
      <c r="K22" s="36"/>
    </row>
    <row r="23" spans="1:11" x14ac:dyDescent="0.25">
      <c r="A23" s="119"/>
      <c r="B23" s="40"/>
      <c r="C23" s="40"/>
      <c r="D23" s="118"/>
      <c r="F23" s="36"/>
      <c r="G23" s="36"/>
      <c r="H23" s="36"/>
      <c r="I23" s="36"/>
      <c r="J23" s="36"/>
      <c r="K23" s="36"/>
    </row>
    <row r="24" spans="1:11" x14ac:dyDescent="0.25">
      <c r="A24" s="120" t="s">
        <v>399</v>
      </c>
      <c r="B24" s="40">
        <v>0</v>
      </c>
      <c r="C24" s="124">
        <f>+C10-C15+C19</f>
        <v>14830674.16</v>
      </c>
      <c r="D24" s="124">
        <f>+D10-D15+D19</f>
        <v>14830674.16</v>
      </c>
      <c r="F24" s="36"/>
      <c r="G24" s="36"/>
      <c r="H24" s="36"/>
      <c r="I24" s="36"/>
      <c r="J24" s="36"/>
      <c r="K24" s="36"/>
    </row>
    <row r="25" spans="1:11" x14ac:dyDescent="0.25">
      <c r="A25" s="120" t="s">
        <v>207</v>
      </c>
      <c r="B25" s="40">
        <v>0</v>
      </c>
      <c r="C25" s="40">
        <f>+C24-C13</f>
        <v>14830674.16</v>
      </c>
      <c r="D25" s="166">
        <f>+D24-D13</f>
        <v>14830674.16</v>
      </c>
      <c r="F25" s="36"/>
      <c r="G25" s="36"/>
      <c r="H25" s="36"/>
      <c r="I25" s="36"/>
      <c r="J25" s="36"/>
      <c r="K25" s="36"/>
    </row>
    <row r="26" spans="1:11" x14ac:dyDescent="0.25">
      <c r="A26" s="120" t="s">
        <v>426</v>
      </c>
      <c r="B26" s="40">
        <v>0</v>
      </c>
      <c r="C26" s="40">
        <f>+C25-C19</f>
        <v>13758174.16</v>
      </c>
      <c r="D26" s="166">
        <f>+D25-D19</f>
        <v>13758174.16</v>
      </c>
      <c r="F26" s="36"/>
      <c r="G26" s="36"/>
      <c r="H26" s="36"/>
      <c r="I26" s="36"/>
      <c r="J26" s="36"/>
      <c r="K26" s="36"/>
    </row>
    <row r="27" spans="1:11" x14ac:dyDescent="0.25">
      <c r="A27" s="110"/>
      <c r="B27" s="44"/>
      <c r="C27" s="44"/>
      <c r="D27" s="44"/>
    </row>
    <row r="28" spans="1:11" x14ac:dyDescent="0.25">
      <c r="A28" s="225"/>
      <c r="B28" s="225"/>
      <c r="C28" s="225"/>
      <c r="D28" s="225"/>
    </row>
    <row r="29" spans="1:11" x14ac:dyDescent="0.25">
      <c r="A29" s="111" t="s">
        <v>208</v>
      </c>
      <c r="B29" s="38">
        <v>0</v>
      </c>
      <c r="C29" s="38" t="s">
        <v>193</v>
      </c>
      <c r="D29" s="38" t="s">
        <v>195</v>
      </c>
    </row>
    <row r="30" spans="1:11" x14ac:dyDescent="0.25">
      <c r="A30" s="109"/>
      <c r="B30" s="41"/>
      <c r="C30" s="41"/>
      <c r="D30" s="94"/>
    </row>
    <row r="31" spans="1:11" x14ac:dyDescent="0.25">
      <c r="A31" s="108" t="s">
        <v>210</v>
      </c>
      <c r="B31" s="43">
        <f>+B32+B33</f>
        <v>0</v>
      </c>
      <c r="C31" s="43">
        <f t="shared" ref="C31:D31" si="1">+C32+C33</f>
        <v>0</v>
      </c>
      <c r="D31" s="43">
        <f t="shared" si="1"/>
        <v>0</v>
      </c>
    </row>
    <row r="32" spans="1:11" x14ac:dyDescent="0.25">
      <c r="A32" s="105" t="s">
        <v>211</v>
      </c>
      <c r="B32" s="43">
        <v>0</v>
      </c>
      <c r="C32" s="43">
        <v>0</v>
      </c>
      <c r="D32" s="95">
        <v>0</v>
      </c>
    </row>
    <row r="33" spans="1:4" x14ac:dyDescent="0.25">
      <c r="A33" s="105" t="s">
        <v>212</v>
      </c>
      <c r="B33" s="43">
        <v>0</v>
      </c>
      <c r="C33" s="43">
        <v>0</v>
      </c>
      <c r="D33" s="95">
        <v>0</v>
      </c>
    </row>
    <row r="34" spans="1:4" x14ac:dyDescent="0.25">
      <c r="A34" s="109"/>
      <c r="B34" s="41"/>
      <c r="C34" s="41"/>
      <c r="D34" s="94"/>
    </row>
    <row r="35" spans="1:4" x14ac:dyDescent="0.25">
      <c r="A35" s="108" t="s">
        <v>213</v>
      </c>
      <c r="B35" s="43">
        <v>0</v>
      </c>
      <c r="C35" s="43">
        <f>+C26-C31</f>
        <v>13758174.16</v>
      </c>
      <c r="D35" s="168">
        <f>+D26-D31</f>
        <v>13758174.16</v>
      </c>
    </row>
    <row r="36" spans="1:4" x14ac:dyDescent="0.25">
      <c r="A36" s="110"/>
      <c r="B36" s="96"/>
      <c r="C36" s="96"/>
      <c r="D36" s="96"/>
    </row>
    <row r="38" spans="1:4" x14ac:dyDescent="0.25">
      <c r="A38" s="216" t="s">
        <v>208</v>
      </c>
      <c r="B38" s="37" t="s">
        <v>191</v>
      </c>
      <c r="C38" s="197" t="s">
        <v>193</v>
      </c>
      <c r="D38" s="37" t="s">
        <v>194</v>
      </c>
    </row>
    <row r="39" spans="1:4" x14ac:dyDescent="0.25">
      <c r="A39" s="217"/>
      <c r="B39" s="38" t="s">
        <v>209</v>
      </c>
      <c r="C39" s="208"/>
      <c r="D39" s="38" t="s">
        <v>195</v>
      </c>
    </row>
    <row r="40" spans="1:4" x14ac:dyDescent="0.25">
      <c r="A40" s="109"/>
      <c r="B40" s="43"/>
      <c r="C40" s="43"/>
      <c r="D40" s="43"/>
    </row>
    <row r="41" spans="1:4" x14ac:dyDescent="0.25">
      <c r="A41" s="108" t="s">
        <v>214</v>
      </c>
      <c r="B41" s="43">
        <f>+B42+B43</f>
        <v>0</v>
      </c>
      <c r="C41" s="43">
        <f t="shared" ref="C41:D41" si="2">+C42+C43</f>
        <v>0</v>
      </c>
      <c r="D41" s="43">
        <f t="shared" si="2"/>
        <v>0</v>
      </c>
    </row>
    <row r="42" spans="1:4" x14ac:dyDescent="0.25">
      <c r="A42" s="105" t="s">
        <v>215</v>
      </c>
      <c r="B42" s="43">
        <v>0</v>
      </c>
      <c r="C42" s="43">
        <v>0</v>
      </c>
      <c r="D42" s="43">
        <v>0</v>
      </c>
    </row>
    <row r="43" spans="1:4" x14ac:dyDescent="0.25">
      <c r="A43" s="105" t="s">
        <v>216</v>
      </c>
      <c r="B43" s="43">
        <v>0</v>
      </c>
      <c r="C43" s="43">
        <v>0</v>
      </c>
      <c r="D43" s="43">
        <v>0</v>
      </c>
    </row>
    <row r="44" spans="1:4" x14ac:dyDescent="0.25">
      <c r="A44" s="105" t="s">
        <v>217</v>
      </c>
      <c r="B44" s="43"/>
      <c r="C44" s="43"/>
      <c r="D44" s="43"/>
    </row>
    <row r="45" spans="1:4" x14ac:dyDescent="0.25">
      <c r="A45" s="108" t="s">
        <v>218</v>
      </c>
      <c r="B45" s="43">
        <f>+B46+B47</f>
        <v>0</v>
      </c>
      <c r="C45" s="43">
        <f t="shared" ref="C45:D45" si="3">+C46+C47</f>
        <v>0</v>
      </c>
      <c r="D45" s="43">
        <f t="shared" si="3"/>
        <v>0</v>
      </c>
    </row>
    <row r="46" spans="1:4" x14ac:dyDescent="0.25">
      <c r="A46" s="105" t="s">
        <v>219</v>
      </c>
      <c r="B46" s="43">
        <v>0</v>
      </c>
      <c r="C46" s="43">
        <v>0</v>
      </c>
      <c r="D46" s="43">
        <v>0</v>
      </c>
    </row>
    <row r="47" spans="1:4" x14ac:dyDescent="0.25">
      <c r="A47" s="105" t="s">
        <v>220</v>
      </c>
      <c r="B47" s="43">
        <v>0</v>
      </c>
      <c r="C47" s="43">
        <v>0</v>
      </c>
      <c r="D47" s="43">
        <v>0</v>
      </c>
    </row>
    <row r="48" spans="1:4" x14ac:dyDescent="0.25">
      <c r="A48" s="109"/>
      <c r="B48" s="43"/>
      <c r="C48" s="43"/>
      <c r="D48" s="43"/>
    </row>
    <row r="49" spans="1:4" x14ac:dyDescent="0.25">
      <c r="A49" s="223" t="s">
        <v>221</v>
      </c>
      <c r="B49" s="43">
        <f>+B41-B45</f>
        <v>0</v>
      </c>
      <c r="C49" s="43">
        <f t="shared" ref="C49:D49" si="4">+C41-C45</f>
        <v>0</v>
      </c>
      <c r="D49" s="43">
        <f t="shared" si="4"/>
        <v>0</v>
      </c>
    </row>
    <row r="50" spans="1:4" x14ac:dyDescent="0.25">
      <c r="A50" s="224"/>
      <c r="B50" s="42"/>
      <c r="C50" s="42"/>
      <c r="D50" s="42"/>
    </row>
    <row r="52" spans="1:4" x14ac:dyDescent="0.25">
      <c r="A52" s="216" t="s">
        <v>208</v>
      </c>
      <c r="B52" s="37" t="s">
        <v>191</v>
      </c>
      <c r="C52" s="197" t="s">
        <v>193</v>
      </c>
      <c r="D52" s="37" t="s">
        <v>194</v>
      </c>
    </row>
    <row r="53" spans="1:4" x14ac:dyDescent="0.25">
      <c r="A53" s="217"/>
      <c r="B53" s="38" t="s">
        <v>209</v>
      </c>
      <c r="C53" s="208"/>
      <c r="D53" s="38" t="s">
        <v>195</v>
      </c>
    </row>
    <row r="54" spans="1:4" x14ac:dyDescent="0.25">
      <c r="A54" s="109"/>
      <c r="B54" s="41"/>
      <c r="C54" s="41"/>
      <c r="D54" s="41"/>
    </row>
    <row r="55" spans="1:4" x14ac:dyDescent="0.25">
      <c r="A55" s="222" t="s">
        <v>197</v>
      </c>
      <c r="B55" s="41"/>
      <c r="C55" s="41"/>
      <c r="D55" s="41"/>
    </row>
    <row r="56" spans="1:4" x14ac:dyDescent="0.25">
      <c r="A56" s="222"/>
      <c r="B56" s="43">
        <f>+B10</f>
        <v>43080000</v>
      </c>
      <c r="C56" s="43">
        <f>+C10</f>
        <v>36287365.359999999</v>
      </c>
      <c r="D56" s="43">
        <f>+D10</f>
        <v>36287365.359999999</v>
      </c>
    </row>
    <row r="57" spans="1:4" x14ac:dyDescent="0.25">
      <c r="A57" s="107" t="s">
        <v>222</v>
      </c>
      <c r="B57" s="43">
        <f>+B58+B59</f>
        <v>0</v>
      </c>
      <c r="C57" s="43">
        <f t="shared" ref="C57:D57" si="5">+C58+C59</f>
        <v>0</v>
      </c>
      <c r="D57" s="43">
        <f t="shared" si="5"/>
        <v>0</v>
      </c>
    </row>
    <row r="58" spans="1:4" x14ac:dyDescent="0.25">
      <c r="A58" s="105" t="s">
        <v>223</v>
      </c>
      <c r="B58" s="43">
        <v>0</v>
      </c>
      <c r="C58" s="43">
        <v>0</v>
      </c>
      <c r="D58" s="43">
        <v>0</v>
      </c>
    </row>
    <row r="59" spans="1:4" x14ac:dyDescent="0.25">
      <c r="A59" s="105" t="s">
        <v>219</v>
      </c>
      <c r="B59" s="43">
        <v>0</v>
      </c>
      <c r="C59" s="43">
        <v>0</v>
      </c>
      <c r="D59" s="43">
        <v>0</v>
      </c>
    </row>
    <row r="60" spans="1:4" x14ac:dyDescent="0.25">
      <c r="A60" s="104"/>
      <c r="B60" s="43"/>
      <c r="C60" s="43"/>
      <c r="D60" s="43"/>
    </row>
    <row r="61" spans="1:4" x14ac:dyDescent="0.25">
      <c r="A61" s="104" t="s">
        <v>201</v>
      </c>
      <c r="B61" s="43">
        <v>43080000</v>
      </c>
      <c r="C61" s="43">
        <f>+C16</f>
        <v>22529191.199999999</v>
      </c>
      <c r="D61" s="43">
        <f>+D16</f>
        <v>22529191.199999999</v>
      </c>
    </row>
    <row r="62" spans="1:4" x14ac:dyDescent="0.25">
      <c r="A62" s="104"/>
      <c r="B62" s="43"/>
      <c r="C62" s="43"/>
      <c r="D62" s="43"/>
    </row>
    <row r="63" spans="1:4" x14ac:dyDescent="0.25">
      <c r="A63" s="104" t="s">
        <v>204</v>
      </c>
      <c r="B63" s="97">
        <v>0</v>
      </c>
      <c r="C63" s="168">
        <v>1072500</v>
      </c>
      <c r="D63" s="43">
        <f>+D20</f>
        <v>1072500</v>
      </c>
    </row>
    <row r="64" spans="1:4" x14ac:dyDescent="0.25">
      <c r="A64" s="104"/>
      <c r="B64" s="43"/>
      <c r="C64" s="43"/>
      <c r="D64" s="43"/>
    </row>
    <row r="65" spans="1:7" x14ac:dyDescent="0.25">
      <c r="A65" s="106" t="s">
        <v>480</v>
      </c>
      <c r="B65" s="43">
        <v>0</v>
      </c>
      <c r="C65" s="43">
        <f>+C56+C57-C61+C63</f>
        <v>14830674.16</v>
      </c>
      <c r="D65" s="168">
        <f>+D56+D57-D61+D63</f>
        <v>14830674.16</v>
      </c>
    </row>
    <row r="66" spans="1:7" x14ac:dyDescent="0.25">
      <c r="A66" s="106" t="s">
        <v>481</v>
      </c>
      <c r="B66" s="43">
        <v>0</v>
      </c>
      <c r="C66" s="43">
        <f>+C65-C57</f>
        <v>14830674.16</v>
      </c>
      <c r="D66" s="168">
        <f>+D65-D57</f>
        <v>14830674.16</v>
      </c>
      <c r="F66" s="36"/>
      <c r="G66" s="36"/>
    </row>
    <row r="67" spans="1:7" x14ac:dyDescent="0.25">
      <c r="A67" s="106"/>
      <c r="B67" s="43"/>
      <c r="C67" s="43"/>
      <c r="D67" s="43"/>
      <c r="F67" s="36"/>
      <c r="G67" s="36"/>
    </row>
    <row r="68" spans="1:7" x14ac:dyDescent="0.25">
      <c r="A68" s="112"/>
      <c r="B68" s="98"/>
      <c r="C68" s="98"/>
      <c r="D68" s="98"/>
      <c r="F68" s="36"/>
      <c r="G68" s="36"/>
    </row>
    <row r="69" spans="1:7" x14ac:dyDescent="0.25">
      <c r="F69" s="36">
        <v>3509765.97</v>
      </c>
      <c r="G69" s="36"/>
    </row>
    <row r="70" spans="1:7" x14ac:dyDescent="0.25">
      <c r="A70" s="216" t="s">
        <v>208</v>
      </c>
      <c r="B70" s="37" t="s">
        <v>191</v>
      </c>
      <c r="C70" s="197" t="s">
        <v>193</v>
      </c>
      <c r="D70" s="37" t="s">
        <v>194</v>
      </c>
      <c r="F70" s="36"/>
      <c r="G70" s="36"/>
    </row>
    <row r="71" spans="1:7" x14ac:dyDescent="0.25">
      <c r="A71" s="216"/>
      <c r="B71" s="37" t="s">
        <v>209</v>
      </c>
      <c r="C71" s="197"/>
      <c r="D71" s="37" t="s">
        <v>195</v>
      </c>
      <c r="F71" s="36"/>
      <c r="G71" s="36"/>
    </row>
    <row r="72" spans="1:7" x14ac:dyDescent="0.25">
      <c r="A72" s="109"/>
      <c r="B72" s="94"/>
      <c r="C72" s="99"/>
      <c r="D72" s="99"/>
      <c r="F72" s="36"/>
      <c r="G72" s="36"/>
    </row>
    <row r="73" spans="1:7" x14ac:dyDescent="0.25">
      <c r="A73" s="109" t="s">
        <v>198</v>
      </c>
      <c r="B73" s="95">
        <v>0</v>
      </c>
      <c r="C73" s="95">
        <v>0</v>
      </c>
      <c r="D73" s="95">
        <v>0</v>
      </c>
      <c r="F73" s="36">
        <v>12.88</v>
      </c>
      <c r="G73" s="36"/>
    </row>
    <row r="74" spans="1:7" x14ac:dyDescent="0.25">
      <c r="A74" s="109"/>
      <c r="B74" s="95"/>
      <c r="C74" s="95"/>
      <c r="D74" s="95"/>
      <c r="F74" s="36"/>
      <c r="G74" s="36"/>
    </row>
    <row r="75" spans="1:7" x14ac:dyDescent="0.25">
      <c r="A75" s="104" t="s">
        <v>428</v>
      </c>
      <c r="B75" s="95">
        <v>0</v>
      </c>
      <c r="C75" s="95">
        <v>0</v>
      </c>
      <c r="D75" s="95">
        <v>0</v>
      </c>
      <c r="F75" s="36"/>
      <c r="G75" s="36"/>
    </row>
    <row r="76" spans="1:7" x14ac:dyDescent="0.25">
      <c r="A76" s="105" t="s">
        <v>427</v>
      </c>
      <c r="B76" s="95">
        <v>0</v>
      </c>
      <c r="C76" s="17">
        <v>0</v>
      </c>
      <c r="D76" s="17">
        <v>0</v>
      </c>
      <c r="F76" s="36"/>
      <c r="G76" s="36"/>
    </row>
    <row r="77" spans="1:7" x14ac:dyDescent="0.25">
      <c r="A77" s="105" t="s">
        <v>220</v>
      </c>
      <c r="B77" s="95">
        <v>0</v>
      </c>
      <c r="C77" s="17">
        <v>0</v>
      </c>
      <c r="D77" s="17">
        <v>0</v>
      </c>
    </row>
    <row r="78" spans="1:7" x14ac:dyDescent="0.25">
      <c r="A78" s="104"/>
      <c r="B78" s="95"/>
      <c r="C78" s="17"/>
      <c r="D78" s="17"/>
    </row>
    <row r="79" spans="1:7" x14ac:dyDescent="0.25">
      <c r="A79" s="104" t="s">
        <v>202</v>
      </c>
      <c r="B79" s="95">
        <v>0</v>
      </c>
      <c r="C79" s="17">
        <v>0</v>
      </c>
      <c r="D79" s="17">
        <v>0</v>
      </c>
    </row>
    <row r="80" spans="1:7" x14ac:dyDescent="0.25">
      <c r="A80" s="104"/>
      <c r="B80" s="95"/>
      <c r="C80" s="17"/>
      <c r="D80" s="17"/>
    </row>
    <row r="81" spans="1:4" x14ac:dyDescent="0.25">
      <c r="A81" s="104" t="s">
        <v>224</v>
      </c>
      <c r="B81" s="100">
        <v>0</v>
      </c>
      <c r="C81" s="17">
        <v>0</v>
      </c>
      <c r="D81" s="17">
        <v>0</v>
      </c>
    </row>
    <row r="82" spans="1:4" x14ac:dyDescent="0.25">
      <c r="A82" s="104"/>
      <c r="B82" s="95"/>
      <c r="C82" s="17"/>
      <c r="D82" s="17"/>
    </row>
    <row r="83" spans="1:4" x14ac:dyDescent="0.25">
      <c r="A83" s="106" t="s">
        <v>225</v>
      </c>
      <c r="B83" s="101">
        <v>0</v>
      </c>
      <c r="C83" s="101">
        <v>0</v>
      </c>
      <c r="D83" s="101">
        <v>0</v>
      </c>
    </row>
    <row r="84" spans="1:4" x14ac:dyDescent="0.25">
      <c r="A84" s="106" t="s">
        <v>429</v>
      </c>
      <c r="B84" s="95">
        <v>0</v>
      </c>
      <c r="C84" s="95">
        <v>0</v>
      </c>
      <c r="D84" s="95">
        <v>0</v>
      </c>
    </row>
    <row r="85" spans="1:4" x14ac:dyDescent="0.25">
      <c r="A85" s="106"/>
      <c r="B85" s="95"/>
      <c r="C85" s="95"/>
      <c r="D85" s="95"/>
    </row>
    <row r="86" spans="1:4" x14ac:dyDescent="0.25">
      <c r="A86" s="112"/>
      <c r="B86" s="102"/>
      <c r="C86" s="103"/>
      <c r="D86" s="103"/>
    </row>
  </sheetData>
  <mergeCells count="19">
    <mergeCell ref="A70:A71"/>
    <mergeCell ref="A1:D1"/>
    <mergeCell ref="A2:D2"/>
    <mergeCell ref="A3:D3"/>
    <mergeCell ref="A4:D4"/>
    <mergeCell ref="A5:D5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C7:C8"/>
    <mergeCell ref="A7:A8"/>
    <mergeCell ref="A38:A39"/>
    <mergeCell ref="A52:A53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1"/>
  <sheetViews>
    <sheetView view="pageBreakPreview" topLeftCell="A32" zoomScale="90" zoomScaleNormal="100" zoomScaleSheetLayoutView="90" workbookViewId="0">
      <selection activeCell="H56" sqref="H56"/>
    </sheetView>
  </sheetViews>
  <sheetFormatPr baseColWidth="10" defaultRowHeight="15" x14ac:dyDescent="0.25"/>
  <cols>
    <col min="1" max="1" width="101.7109375" style="91" bestFit="1" customWidth="1"/>
    <col min="2" max="2" width="13" style="91" customWidth="1"/>
    <col min="3" max="3" width="16" style="91" customWidth="1"/>
    <col min="4" max="4" width="13" style="91" customWidth="1"/>
    <col min="5" max="5" width="14" style="91" customWidth="1"/>
    <col min="6" max="6" width="13.42578125" style="91" customWidth="1"/>
    <col min="7" max="7" width="15.42578125" style="91" customWidth="1"/>
    <col min="8" max="8" width="13.7109375" bestFit="1" customWidth="1"/>
  </cols>
  <sheetData>
    <row r="1" spans="1:7" x14ac:dyDescent="0.25">
      <c r="A1" s="218" t="s">
        <v>398</v>
      </c>
      <c r="B1" s="209"/>
      <c r="C1" s="209"/>
      <c r="D1" s="209"/>
      <c r="E1" s="209"/>
      <c r="F1" s="209"/>
      <c r="G1" s="219"/>
    </row>
    <row r="2" spans="1:7" s="29" customFormat="1" x14ac:dyDescent="0.25">
      <c r="A2" s="216" t="s">
        <v>401</v>
      </c>
      <c r="B2" s="197"/>
      <c r="C2" s="197"/>
      <c r="D2" s="197"/>
      <c r="E2" s="197"/>
      <c r="F2" s="197"/>
      <c r="G2" s="220"/>
    </row>
    <row r="3" spans="1:7" x14ac:dyDescent="0.25">
      <c r="A3" s="216" t="s">
        <v>406</v>
      </c>
      <c r="B3" s="197"/>
      <c r="C3" s="197"/>
      <c r="D3" s="197"/>
      <c r="E3" s="197"/>
      <c r="F3" s="197"/>
      <c r="G3" s="220"/>
    </row>
    <row r="4" spans="1:7" x14ac:dyDescent="0.25">
      <c r="A4" s="216" t="s">
        <v>492</v>
      </c>
      <c r="B4" s="197"/>
      <c r="C4" s="197"/>
      <c r="D4" s="197"/>
      <c r="E4" s="197"/>
      <c r="F4" s="197"/>
      <c r="G4" s="220"/>
    </row>
    <row r="5" spans="1:7" x14ac:dyDescent="0.25">
      <c r="A5" s="217" t="s">
        <v>0</v>
      </c>
      <c r="B5" s="208"/>
      <c r="C5" s="208"/>
      <c r="D5" s="208"/>
      <c r="E5" s="208"/>
      <c r="F5" s="208"/>
      <c r="G5" s="221"/>
    </row>
    <row r="6" spans="1:7" x14ac:dyDescent="0.25">
      <c r="A6" s="209" t="s">
        <v>208</v>
      </c>
      <c r="B6" s="197" t="s">
        <v>226</v>
      </c>
      <c r="C6" s="197"/>
      <c r="D6" s="197"/>
      <c r="E6" s="197"/>
      <c r="F6" s="197"/>
      <c r="G6" s="197" t="s">
        <v>227</v>
      </c>
    </row>
    <row r="7" spans="1:7" x14ac:dyDescent="0.25">
      <c r="A7" s="197"/>
      <c r="B7" s="197" t="s">
        <v>229</v>
      </c>
      <c r="C7" s="45" t="s">
        <v>230</v>
      </c>
      <c r="D7" s="197" t="s">
        <v>232</v>
      </c>
      <c r="E7" s="197" t="s">
        <v>193</v>
      </c>
      <c r="F7" s="197" t="s">
        <v>233</v>
      </c>
      <c r="G7" s="197"/>
    </row>
    <row r="8" spans="1:7" x14ac:dyDescent="0.25">
      <c r="A8" s="45" t="s">
        <v>228</v>
      </c>
      <c r="B8" s="197"/>
      <c r="C8" s="45" t="s">
        <v>231</v>
      </c>
      <c r="D8" s="197"/>
      <c r="E8" s="197"/>
      <c r="F8" s="197"/>
      <c r="G8" s="197"/>
    </row>
    <row r="9" spans="1:7" x14ac:dyDescent="0.25">
      <c r="A9" s="59"/>
      <c r="B9" s="27"/>
      <c r="C9" s="19"/>
      <c r="D9" s="27"/>
      <c r="E9" s="19"/>
      <c r="F9" s="27"/>
      <c r="G9" s="28"/>
    </row>
    <row r="10" spans="1:7" x14ac:dyDescent="0.25">
      <c r="A10" s="129" t="s">
        <v>234</v>
      </c>
      <c r="B10" s="130"/>
      <c r="C10" s="131"/>
      <c r="D10" s="130"/>
      <c r="E10" s="131"/>
      <c r="F10" s="130"/>
      <c r="G10" s="132"/>
    </row>
    <row r="11" spans="1:7" x14ac:dyDescent="0.25">
      <c r="A11" s="133" t="s">
        <v>235</v>
      </c>
      <c r="B11" s="55">
        <v>0</v>
      </c>
      <c r="C11" s="53">
        <v>0</v>
      </c>
      <c r="D11" s="55">
        <v>0</v>
      </c>
      <c r="E11" s="53">
        <v>0</v>
      </c>
      <c r="F11" s="55">
        <v>0</v>
      </c>
      <c r="G11" s="134">
        <v>0</v>
      </c>
    </row>
    <row r="12" spans="1:7" x14ac:dyDescent="0.25">
      <c r="A12" s="133" t="s">
        <v>236</v>
      </c>
      <c r="B12" s="55">
        <v>0</v>
      </c>
      <c r="C12" s="53">
        <v>0</v>
      </c>
      <c r="D12" s="55">
        <v>0</v>
      </c>
      <c r="E12" s="53">
        <v>0</v>
      </c>
      <c r="F12" s="55">
        <v>0</v>
      </c>
      <c r="G12" s="134">
        <v>0</v>
      </c>
    </row>
    <row r="13" spans="1:7" x14ac:dyDescent="0.25">
      <c r="A13" s="133" t="s">
        <v>237</v>
      </c>
      <c r="B13" s="55">
        <v>0</v>
      </c>
      <c r="C13" s="53">
        <v>0</v>
      </c>
      <c r="D13" s="55">
        <v>0</v>
      </c>
      <c r="E13" s="53">
        <v>0</v>
      </c>
      <c r="F13" s="55">
        <v>0</v>
      </c>
      <c r="G13" s="134">
        <v>0</v>
      </c>
    </row>
    <row r="14" spans="1:7" x14ac:dyDescent="0.25">
      <c r="A14" s="133" t="s">
        <v>238</v>
      </c>
      <c r="B14" s="55">
        <v>0</v>
      </c>
      <c r="C14" s="53">
        <v>0</v>
      </c>
      <c r="D14" s="55">
        <f>+B14</f>
        <v>0</v>
      </c>
      <c r="E14" s="55">
        <v>0</v>
      </c>
      <c r="F14" s="55">
        <f t="shared" ref="F14" si="0">+E14</f>
        <v>0</v>
      </c>
      <c r="G14" s="134">
        <f>-(+B14-E14)</f>
        <v>0</v>
      </c>
    </row>
    <row r="15" spans="1:7" x14ac:dyDescent="0.25">
      <c r="A15" s="133" t="s">
        <v>239</v>
      </c>
      <c r="B15" s="55">
        <v>0</v>
      </c>
      <c r="C15" s="55">
        <v>405000</v>
      </c>
      <c r="D15" s="55">
        <v>405000</v>
      </c>
      <c r="E15" s="170">
        <v>522273.34</v>
      </c>
      <c r="F15" s="170">
        <v>522273.34</v>
      </c>
      <c r="G15" s="170">
        <v>522273.34</v>
      </c>
    </row>
    <row r="16" spans="1:7" x14ac:dyDescent="0.25">
      <c r="A16" s="133" t="s">
        <v>240</v>
      </c>
      <c r="B16" s="55">
        <v>0</v>
      </c>
      <c r="C16" s="53">
        <v>0</v>
      </c>
      <c r="D16" s="55">
        <f>+B16</f>
        <v>0</v>
      </c>
      <c r="E16" s="55">
        <v>0</v>
      </c>
      <c r="F16" s="55">
        <v>0</v>
      </c>
      <c r="G16" s="134">
        <f>+B16-E16</f>
        <v>0</v>
      </c>
    </row>
    <row r="17" spans="1:10" x14ac:dyDescent="0.25">
      <c r="A17" s="133" t="s">
        <v>241</v>
      </c>
      <c r="B17" s="55">
        <v>0</v>
      </c>
      <c r="C17" s="53">
        <v>15000</v>
      </c>
      <c r="D17" s="55">
        <v>15000</v>
      </c>
      <c r="E17" s="170">
        <v>164357.10999999999</v>
      </c>
      <c r="F17" s="170">
        <v>164357.10999999999</v>
      </c>
      <c r="G17" s="134">
        <v>164357.10999999999</v>
      </c>
    </row>
    <row r="18" spans="1:10" x14ac:dyDescent="0.25">
      <c r="A18" s="133" t="s">
        <v>430</v>
      </c>
      <c r="B18" s="55">
        <v>0</v>
      </c>
      <c r="C18" s="55">
        <v>0</v>
      </c>
      <c r="D18" s="55">
        <f>+B18</f>
        <v>0</v>
      </c>
      <c r="E18" s="55">
        <v>0</v>
      </c>
      <c r="F18" s="55">
        <v>0</v>
      </c>
      <c r="G18" s="134">
        <f>-(+B18-E18)</f>
        <v>0</v>
      </c>
      <c r="H18" s="11" t="s">
        <v>400</v>
      </c>
    </row>
    <row r="19" spans="1:10" x14ac:dyDescent="0.25">
      <c r="A19" s="135" t="s">
        <v>242</v>
      </c>
      <c r="B19" s="55">
        <v>0</v>
      </c>
      <c r="C19" s="53">
        <v>0</v>
      </c>
      <c r="D19" s="55">
        <f>+B19</f>
        <v>0</v>
      </c>
      <c r="E19" s="55">
        <v>0</v>
      </c>
      <c r="F19" s="55">
        <v>0</v>
      </c>
      <c r="G19" s="134">
        <f>+D19-F19</f>
        <v>0</v>
      </c>
    </row>
    <row r="20" spans="1:10" x14ac:dyDescent="0.25">
      <c r="A20" s="135" t="s">
        <v>243</v>
      </c>
      <c r="B20" s="55">
        <v>0</v>
      </c>
      <c r="C20" s="53">
        <v>0</v>
      </c>
      <c r="D20" s="55">
        <v>0</v>
      </c>
      <c r="E20" s="53">
        <v>0</v>
      </c>
      <c r="F20" s="55">
        <v>0</v>
      </c>
      <c r="G20" s="134">
        <v>0</v>
      </c>
    </row>
    <row r="21" spans="1:10" x14ac:dyDescent="0.25">
      <c r="A21" s="135" t="s">
        <v>244</v>
      </c>
      <c r="B21" s="55">
        <v>0</v>
      </c>
      <c r="C21" s="53">
        <v>0</v>
      </c>
      <c r="D21" s="55">
        <v>0</v>
      </c>
      <c r="E21" s="53">
        <v>0</v>
      </c>
      <c r="F21" s="55">
        <v>0</v>
      </c>
      <c r="G21" s="134">
        <v>0</v>
      </c>
      <c r="I21" s="16" t="s">
        <v>400</v>
      </c>
      <c r="J21" s="11" t="s">
        <v>400</v>
      </c>
    </row>
    <row r="22" spans="1:10" x14ac:dyDescent="0.25">
      <c r="A22" s="135" t="s">
        <v>245</v>
      </c>
      <c r="B22" s="55">
        <v>0</v>
      </c>
      <c r="C22" s="53">
        <v>0</v>
      </c>
      <c r="D22" s="55">
        <v>0</v>
      </c>
      <c r="E22" s="53">
        <v>0</v>
      </c>
      <c r="F22" s="55">
        <v>0</v>
      </c>
      <c r="G22" s="134">
        <v>0</v>
      </c>
    </row>
    <row r="23" spans="1:10" x14ac:dyDescent="0.25">
      <c r="A23" s="135" t="s">
        <v>246</v>
      </c>
      <c r="B23" s="55">
        <v>0</v>
      </c>
      <c r="C23" s="53">
        <v>0</v>
      </c>
      <c r="D23" s="55">
        <v>0</v>
      </c>
      <c r="E23" s="53">
        <v>0</v>
      </c>
      <c r="F23" s="55">
        <v>0</v>
      </c>
      <c r="G23" s="134">
        <v>0</v>
      </c>
    </row>
    <row r="24" spans="1:10" x14ac:dyDescent="0.25">
      <c r="A24" s="135" t="s">
        <v>431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</row>
    <row r="25" spans="1:10" x14ac:dyDescent="0.25">
      <c r="A25" s="135" t="s">
        <v>432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</row>
    <row r="26" spans="1:10" x14ac:dyDescent="0.25">
      <c r="A26" s="135" t="s">
        <v>247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10" x14ac:dyDescent="0.25">
      <c r="A27" s="135" t="s">
        <v>248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</row>
    <row r="28" spans="1:10" x14ac:dyDescent="0.25">
      <c r="A28" s="135" t="s">
        <v>249</v>
      </c>
      <c r="B28" s="55">
        <v>0</v>
      </c>
      <c r="C28" s="53">
        <v>0</v>
      </c>
      <c r="D28" s="55">
        <v>0</v>
      </c>
      <c r="E28" s="53">
        <v>0</v>
      </c>
      <c r="F28" s="55">
        <v>0</v>
      </c>
      <c r="G28" s="134">
        <v>0</v>
      </c>
    </row>
    <row r="29" spans="1:10" x14ac:dyDescent="0.25">
      <c r="A29" s="135" t="s">
        <v>433</v>
      </c>
      <c r="B29" s="55">
        <v>0</v>
      </c>
      <c r="C29" s="53">
        <v>0</v>
      </c>
      <c r="D29" s="55">
        <v>0</v>
      </c>
      <c r="E29" s="53">
        <v>0</v>
      </c>
      <c r="F29" s="55">
        <v>0</v>
      </c>
      <c r="G29" s="134">
        <v>0</v>
      </c>
    </row>
    <row r="30" spans="1:10" x14ac:dyDescent="0.25">
      <c r="A30" s="133" t="s">
        <v>434</v>
      </c>
      <c r="B30" s="55">
        <v>0</v>
      </c>
      <c r="C30" s="53">
        <v>0</v>
      </c>
      <c r="D30" s="55">
        <v>0</v>
      </c>
      <c r="E30" s="53">
        <v>0</v>
      </c>
      <c r="F30" s="55">
        <v>0</v>
      </c>
      <c r="G30" s="134">
        <v>0</v>
      </c>
    </row>
    <row r="31" spans="1:10" x14ac:dyDescent="0.25">
      <c r="A31" s="135" t="s">
        <v>250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</row>
    <row r="32" spans="1:10" x14ac:dyDescent="0.25">
      <c r="A32" s="135" t="s">
        <v>251</v>
      </c>
      <c r="B32" s="136">
        <v>0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</row>
    <row r="33" spans="1:8" x14ac:dyDescent="0.25">
      <c r="A33" s="135" t="s">
        <v>252</v>
      </c>
      <c r="B33" s="55">
        <f t="shared" ref="B33:G33" si="1">SUM(B35:B35)</f>
        <v>0</v>
      </c>
      <c r="C33" s="53">
        <f t="shared" si="1"/>
        <v>0</v>
      </c>
      <c r="D33" s="55">
        <f t="shared" si="1"/>
        <v>0</v>
      </c>
      <c r="E33" s="53">
        <f t="shared" si="1"/>
        <v>0</v>
      </c>
      <c r="F33" s="55">
        <f t="shared" si="1"/>
        <v>0</v>
      </c>
      <c r="G33" s="134">
        <f t="shared" si="1"/>
        <v>0</v>
      </c>
    </row>
    <row r="34" spans="1:8" x14ac:dyDescent="0.25">
      <c r="A34" s="135" t="s">
        <v>435</v>
      </c>
      <c r="B34" s="55">
        <v>0</v>
      </c>
      <c r="C34" s="53">
        <v>0</v>
      </c>
      <c r="D34" s="55">
        <v>0</v>
      </c>
      <c r="E34" s="53">
        <v>0</v>
      </c>
      <c r="F34" s="55">
        <v>0</v>
      </c>
      <c r="G34" s="134">
        <v>0</v>
      </c>
    </row>
    <row r="35" spans="1:8" x14ac:dyDescent="0.25">
      <c r="A35" s="135" t="s">
        <v>253</v>
      </c>
      <c r="B35" s="55">
        <v>0</v>
      </c>
      <c r="C35" s="53">
        <v>0</v>
      </c>
      <c r="D35" s="55">
        <v>0</v>
      </c>
      <c r="E35" s="53">
        <v>0</v>
      </c>
      <c r="F35" s="55">
        <v>0</v>
      </c>
      <c r="G35" s="134">
        <v>0</v>
      </c>
    </row>
    <row r="36" spans="1:8" x14ac:dyDescent="0.25">
      <c r="A36" s="133" t="s">
        <v>254</v>
      </c>
      <c r="B36" s="137">
        <v>43080000</v>
      </c>
      <c r="C36" s="138">
        <v>0</v>
      </c>
      <c r="D36" s="137">
        <v>43080000</v>
      </c>
      <c r="E36" s="138">
        <v>32217485.91</v>
      </c>
      <c r="F36" s="137">
        <v>32217485.91</v>
      </c>
      <c r="G36" s="139">
        <v>-10862514.09</v>
      </c>
      <c r="H36" s="11">
        <f>D36-F36</f>
        <v>10862514.09</v>
      </c>
    </row>
    <row r="37" spans="1:8" x14ac:dyDescent="0.25">
      <c r="A37" s="133" t="s">
        <v>255</v>
      </c>
      <c r="B37" s="55">
        <v>0</v>
      </c>
      <c r="C37" s="53">
        <v>4000000</v>
      </c>
      <c r="D37" s="55">
        <v>4000000</v>
      </c>
      <c r="E37" s="53">
        <f>+E38</f>
        <v>3383249</v>
      </c>
      <c r="F37" s="55">
        <f>+F38</f>
        <v>3383249</v>
      </c>
      <c r="G37" s="166">
        <f>+G38</f>
        <v>3383249</v>
      </c>
    </row>
    <row r="38" spans="1:8" x14ac:dyDescent="0.25">
      <c r="A38" s="135" t="s">
        <v>256</v>
      </c>
      <c r="B38" s="55">
        <v>0</v>
      </c>
      <c r="C38" s="53">
        <v>4000000</v>
      </c>
      <c r="D38" s="55">
        <v>4000000</v>
      </c>
      <c r="E38" s="53">
        <v>3383249</v>
      </c>
      <c r="F38" s="170">
        <v>3383249</v>
      </c>
      <c r="G38" s="170">
        <v>3383249</v>
      </c>
    </row>
    <row r="39" spans="1:8" x14ac:dyDescent="0.25">
      <c r="A39" s="133" t="s">
        <v>257</v>
      </c>
      <c r="B39" s="55">
        <f>+B40+B41</f>
        <v>0</v>
      </c>
      <c r="C39" s="53">
        <f t="shared" ref="C39:G39" si="2">+C40+C41</f>
        <v>0</v>
      </c>
      <c r="D39" s="55">
        <f t="shared" si="2"/>
        <v>0</v>
      </c>
      <c r="E39" s="53">
        <f t="shared" si="2"/>
        <v>0</v>
      </c>
      <c r="F39" s="55">
        <f t="shared" si="2"/>
        <v>0</v>
      </c>
      <c r="G39" s="134">
        <f t="shared" si="2"/>
        <v>0</v>
      </c>
    </row>
    <row r="40" spans="1:8" x14ac:dyDescent="0.25">
      <c r="A40" s="135" t="s">
        <v>258</v>
      </c>
      <c r="B40" s="55">
        <v>0</v>
      </c>
      <c r="C40" s="53">
        <v>0</v>
      </c>
      <c r="D40" s="55">
        <v>0</v>
      </c>
      <c r="E40" s="53">
        <v>0</v>
      </c>
      <c r="F40" s="55">
        <v>0</v>
      </c>
      <c r="G40" s="134">
        <v>0</v>
      </c>
    </row>
    <row r="41" spans="1:8" x14ac:dyDescent="0.25">
      <c r="A41" s="135" t="s">
        <v>259</v>
      </c>
      <c r="B41" s="55">
        <v>0</v>
      </c>
      <c r="C41" s="53">
        <v>0</v>
      </c>
      <c r="D41" s="55">
        <v>0</v>
      </c>
      <c r="E41" s="53">
        <v>0</v>
      </c>
      <c r="F41" s="55">
        <v>0</v>
      </c>
      <c r="G41" s="134">
        <v>0</v>
      </c>
    </row>
    <row r="42" spans="1:8" x14ac:dyDescent="0.25">
      <c r="A42" s="129" t="s">
        <v>436</v>
      </c>
      <c r="B42" s="136">
        <f>+B11+B12+B13+B14+B16+B17+B18+B30+B36+B37+B39+B15</f>
        <v>43080000</v>
      </c>
      <c r="C42" s="136">
        <f t="shared" ref="C42:G42" si="3">+C11+C12+C13+C14+C16+C17+C18+C30+C36+C37+C39+C15</f>
        <v>4420000</v>
      </c>
      <c r="D42" s="136">
        <f t="shared" si="3"/>
        <v>47500000</v>
      </c>
      <c r="E42" s="136">
        <f t="shared" si="3"/>
        <v>36287365.359999999</v>
      </c>
      <c r="F42" s="136">
        <f t="shared" si="3"/>
        <v>36287365.359999999</v>
      </c>
      <c r="G42" s="136">
        <f t="shared" si="3"/>
        <v>-6792634.6400000006</v>
      </c>
      <c r="H42" s="11"/>
    </row>
    <row r="43" spans="1:8" x14ac:dyDescent="0.25">
      <c r="A43" s="129" t="s">
        <v>437</v>
      </c>
      <c r="B43" s="54"/>
      <c r="C43" s="55"/>
      <c r="D43" s="53"/>
      <c r="E43" s="55"/>
      <c r="F43" s="53"/>
      <c r="G43" s="55">
        <v>0</v>
      </c>
    </row>
    <row r="44" spans="1:8" x14ac:dyDescent="0.25">
      <c r="A44" s="129" t="s">
        <v>260</v>
      </c>
      <c r="B44" s="140"/>
      <c r="C44" s="141"/>
      <c r="D44" s="142"/>
      <c r="E44" s="141"/>
      <c r="F44" s="142"/>
      <c r="G44" s="141"/>
    </row>
    <row r="45" spans="1:8" x14ac:dyDescent="0.25">
      <c r="A45" s="133" t="s">
        <v>261</v>
      </c>
      <c r="B45" s="54">
        <f t="shared" ref="B45:G45" si="4">SUM(B46:B53)</f>
        <v>0</v>
      </c>
      <c r="C45" s="54">
        <f t="shared" si="4"/>
        <v>0</v>
      </c>
      <c r="D45" s="54">
        <f t="shared" si="4"/>
        <v>0</v>
      </c>
      <c r="E45" s="54">
        <f t="shared" si="4"/>
        <v>0</v>
      </c>
      <c r="F45" s="54">
        <f t="shared" si="4"/>
        <v>0</v>
      </c>
      <c r="G45" s="55">
        <f t="shared" si="4"/>
        <v>0</v>
      </c>
    </row>
    <row r="46" spans="1:8" x14ac:dyDescent="0.25">
      <c r="A46" s="135" t="s">
        <v>438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5">
        <v>0</v>
      </c>
    </row>
    <row r="47" spans="1:8" x14ac:dyDescent="0.25">
      <c r="A47" s="135" t="s">
        <v>439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5">
        <v>0</v>
      </c>
    </row>
    <row r="48" spans="1:8" x14ac:dyDescent="0.25">
      <c r="A48" s="135" t="s">
        <v>440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5">
        <v>0</v>
      </c>
    </row>
    <row r="49" spans="1:7" x14ac:dyDescent="0.25">
      <c r="A49" s="135" t="s">
        <v>441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5">
        <v>0</v>
      </c>
    </row>
    <row r="50" spans="1:7" x14ac:dyDescent="0.25">
      <c r="A50" s="135" t="s">
        <v>262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5">
        <v>0</v>
      </c>
    </row>
    <row r="51" spans="1:7" x14ac:dyDescent="0.25">
      <c r="A51" s="135" t="s">
        <v>442</v>
      </c>
      <c r="B51" s="54">
        <v>0</v>
      </c>
      <c r="C51" s="54">
        <v>0</v>
      </c>
      <c r="D51" s="54">
        <v>0</v>
      </c>
      <c r="E51" s="54">
        <v>0</v>
      </c>
      <c r="F51" s="54">
        <v>0</v>
      </c>
      <c r="G51" s="55">
        <v>0</v>
      </c>
    </row>
    <row r="52" spans="1:7" x14ac:dyDescent="0.25">
      <c r="A52" s="135" t="s">
        <v>443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5">
        <v>0</v>
      </c>
    </row>
    <row r="53" spans="1:7" x14ac:dyDescent="0.25">
      <c r="A53" s="135" t="s">
        <v>444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5">
        <v>0</v>
      </c>
    </row>
    <row r="54" spans="1:7" x14ac:dyDescent="0.25">
      <c r="A54" s="135" t="s">
        <v>263</v>
      </c>
      <c r="B54" s="54">
        <f>SUM(B55:B58)</f>
        <v>0</v>
      </c>
      <c r="C54" s="54">
        <f t="shared" ref="C54:F54" si="5">SUM(C55:C58)</f>
        <v>0</v>
      </c>
      <c r="D54" s="54">
        <f t="shared" si="5"/>
        <v>0</v>
      </c>
      <c r="E54" s="54">
        <f t="shared" si="5"/>
        <v>0</v>
      </c>
      <c r="F54" s="54">
        <f t="shared" si="5"/>
        <v>0</v>
      </c>
      <c r="G54" s="55">
        <f>+C54</f>
        <v>0</v>
      </c>
    </row>
    <row r="55" spans="1:7" x14ac:dyDescent="0.25">
      <c r="A55" s="135" t="s">
        <v>264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5">
        <v>0</v>
      </c>
    </row>
    <row r="56" spans="1:7" x14ac:dyDescent="0.25">
      <c r="A56" s="135" t="s">
        <v>265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5">
        <v>0</v>
      </c>
    </row>
    <row r="57" spans="1:7" x14ac:dyDescent="0.25">
      <c r="A57" s="135" t="s">
        <v>266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5">
        <v>0</v>
      </c>
    </row>
    <row r="58" spans="1:7" x14ac:dyDescent="0.25">
      <c r="A58" s="135" t="s">
        <v>267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5">
        <f>+C58</f>
        <v>0</v>
      </c>
    </row>
    <row r="59" spans="1:7" x14ac:dyDescent="0.25">
      <c r="A59" s="133" t="s">
        <v>268</v>
      </c>
      <c r="B59" s="54">
        <f t="shared" ref="B59:G59" si="6">SUM(B60:B61)</f>
        <v>0</v>
      </c>
      <c r="C59" s="54">
        <f t="shared" si="6"/>
        <v>0</v>
      </c>
      <c r="D59" s="54">
        <f t="shared" si="6"/>
        <v>0</v>
      </c>
      <c r="E59" s="54">
        <f t="shared" si="6"/>
        <v>0</v>
      </c>
      <c r="F59" s="54">
        <f t="shared" si="6"/>
        <v>0</v>
      </c>
      <c r="G59" s="55">
        <f t="shared" si="6"/>
        <v>0</v>
      </c>
    </row>
    <row r="60" spans="1:7" x14ac:dyDescent="0.25">
      <c r="A60" s="135" t="s">
        <v>445</v>
      </c>
      <c r="B60" s="136">
        <v>0</v>
      </c>
      <c r="C60" s="136">
        <v>0</v>
      </c>
      <c r="D60" s="136">
        <v>0</v>
      </c>
      <c r="E60" s="136">
        <v>0</v>
      </c>
      <c r="F60" s="136">
        <v>0</v>
      </c>
      <c r="G60" s="136">
        <v>0</v>
      </c>
    </row>
    <row r="61" spans="1:7" x14ac:dyDescent="0.25">
      <c r="A61" s="135" t="s">
        <v>269</v>
      </c>
      <c r="B61" s="136"/>
      <c r="C61" s="136"/>
      <c r="D61" s="136"/>
      <c r="E61" s="136"/>
      <c r="F61" s="136"/>
      <c r="G61" s="136"/>
    </row>
    <row r="62" spans="1:7" x14ac:dyDescent="0.25">
      <c r="A62" s="133" t="s">
        <v>446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5">
        <v>0</v>
      </c>
    </row>
    <row r="63" spans="1:7" x14ac:dyDescent="0.25">
      <c r="A63" s="135" t="s">
        <v>270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5">
        <v>0</v>
      </c>
    </row>
    <row r="64" spans="1:7" x14ac:dyDescent="0.25">
      <c r="A64" s="129" t="s">
        <v>447</v>
      </c>
      <c r="B64" s="143">
        <f t="shared" ref="B64:G64" si="7">+B63+B62+B59+B54+B45</f>
        <v>0</v>
      </c>
      <c r="C64" s="143">
        <f t="shared" si="7"/>
        <v>0</v>
      </c>
      <c r="D64" s="143">
        <f t="shared" si="7"/>
        <v>0</v>
      </c>
      <c r="E64" s="143">
        <f t="shared" si="7"/>
        <v>0</v>
      </c>
      <c r="F64" s="143">
        <f t="shared" si="7"/>
        <v>0</v>
      </c>
      <c r="G64" s="88">
        <f t="shared" si="7"/>
        <v>0</v>
      </c>
    </row>
    <row r="65" spans="1:7" x14ac:dyDescent="0.25">
      <c r="A65" s="129" t="s">
        <v>271</v>
      </c>
      <c r="B65" s="54">
        <f>+B66</f>
        <v>0</v>
      </c>
      <c r="C65" s="54">
        <f t="shared" ref="C65:G65" si="8">+C66</f>
        <v>4209515.46</v>
      </c>
      <c r="D65" s="54">
        <f t="shared" si="8"/>
        <v>4209515.46</v>
      </c>
      <c r="E65" s="54">
        <f t="shared" si="8"/>
        <v>0</v>
      </c>
      <c r="F65" s="54">
        <f t="shared" si="8"/>
        <v>0</v>
      </c>
      <c r="G65" s="55">
        <f t="shared" si="8"/>
        <v>0</v>
      </c>
    </row>
    <row r="66" spans="1:7" x14ac:dyDescent="0.25">
      <c r="A66" s="133" t="s">
        <v>272</v>
      </c>
      <c r="B66" s="54">
        <v>0</v>
      </c>
      <c r="C66" s="54">
        <v>4209515.46</v>
      </c>
      <c r="D66" s="54">
        <v>4209515.46</v>
      </c>
      <c r="E66" s="54">
        <v>0</v>
      </c>
      <c r="F66" s="54">
        <v>0</v>
      </c>
      <c r="G66" s="55">
        <v>0</v>
      </c>
    </row>
    <row r="67" spans="1:7" x14ac:dyDescent="0.25">
      <c r="A67" s="129" t="s">
        <v>273</v>
      </c>
      <c r="B67" s="54">
        <f>+B42+B64+B65</f>
        <v>43080000</v>
      </c>
      <c r="C67" s="54">
        <f t="shared" ref="C67:G67" si="9">+C42+C64+C65</f>
        <v>8629515.4600000009</v>
      </c>
      <c r="D67" s="54">
        <f t="shared" si="9"/>
        <v>51709515.460000001</v>
      </c>
      <c r="E67" s="54">
        <f t="shared" si="9"/>
        <v>36287365.359999999</v>
      </c>
      <c r="F67" s="54">
        <f t="shared" si="9"/>
        <v>36287365.359999999</v>
      </c>
      <c r="G67" s="55">
        <f t="shared" si="9"/>
        <v>-6792634.6400000006</v>
      </c>
    </row>
    <row r="68" spans="1:7" x14ac:dyDescent="0.25">
      <c r="A68" s="129" t="s">
        <v>274</v>
      </c>
      <c r="B68" s="144"/>
      <c r="C68" s="145"/>
      <c r="D68" s="146"/>
      <c r="E68" s="145"/>
      <c r="F68" s="146"/>
      <c r="G68" s="145"/>
    </row>
    <row r="69" spans="1:7" x14ac:dyDescent="0.25">
      <c r="A69" s="133" t="s">
        <v>448</v>
      </c>
      <c r="B69" s="54">
        <v>0</v>
      </c>
      <c r="C69" s="54">
        <v>4209515.46</v>
      </c>
      <c r="D69" s="54">
        <v>4209515.46</v>
      </c>
      <c r="E69" s="54">
        <v>0</v>
      </c>
      <c r="F69" s="54">
        <v>0</v>
      </c>
      <c r="G69" s="55">
        <v>0</v>
      </c>
    </row>
    <row r="70" spans="1:7" x14ac:dyDescent="0.25">
      <c r="A70" s="133" t="s">
        <v>449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5">
        <v>0</v>
      </c>
    </row>
    <row r="71" spans="1:7" x14ac:dyDescent="0.25">
      <c r="A71" s="126" t="s">
        <v>450</v>
      </c>
      <c r="B71" s="127">
        <f t="shared" ref="B71:G71" si="10">+B69+B70</f>
        <v>0</v>
      </c>
      <c r="C71" s="127">
        <f t="shared" si="10"/>
        <v>4209515.46</v>
      </c>
      <c r="D71" s="127">
        <f t="shared" si="10"/>
        <v>4209515.46</v>
      </c>
      <c r="E71" s="127">
        <f t="shared" si="10"/>
        <v>0</v>
      </c>
      <c r="F71" s="127">
        <f t="shared" si="10"/>
        <v>0</v>
      </c>
      <c r="G71" s="128">
        <f t="shared" si="10"/>
        <v>0</v>
      </c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 vertic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4"/>
  <sheetViews>
    <sheetView view="pageBreakPreview" zoomScale="60" zoomScaleNormal="100" workbookViewId="0">
      <selection activeCell="N99" sqref="N99"/>
    </sheetView>
  </sheetViews>
  <sheetFormatPr baseColWidth="10" defaultRowHeight="15" x14ac:dyDescent="0.25"/>
  <cols>
    <col min="1" max="1" width="11.42578125" style="91"/>
    <col min="2" max="2" width="65.7109375" style="91" customWidth="1"/>
    <col min="3" max="3" width="15.28515625" style="91" customWidth="1"/>
    <col min="4" max="4" width="13.5703125" style="91" customWidth="1"/>
    <col min="5" max="5" width="14.140625" style="91" customWidth="1"/>
    <col min="6" max="6" width="14" style="91" customWidth="1"/>
    <col min="7" max="7" width="13.28515625" style="91" customWidth="1"/>
    <col min="8" max="8" width="15.28515625" style="91" customWidth="1"/>
    <col min="10" max="10" width="14.42578125" customWidth="1"/>
    <col min="11" max="11" width="13" customWidth="1"/>
    <col min="13" max="13" width="12.42578125" bestFit="1" customWidth="1"/>
  </cols>
  <sheetData>
    <row r="1" spans="1:16" x14ac:dyDescent="0.25">
      <c r="A1" s="197" t="s">
        <v>398</v>
      </c>
      <c r="B1" s="197"/>
      <c r="C1" s="197"/>
      <c r="D1" s="197"/>
      <c r="E1" s="197"/>
      <c r="F1" s="197"/>
      <c r="G1" s="197"/>
      <c r="H1" s="197"/>
    </row>
    <row r="2" spans="1:16" s="29" customFormat="1" x14ac:dyDescent="0.25">
      <c r="A2" s="197" t="s">
        <v>401</v>
      </c>
      <c r="B2" s="197"/>
      <c r="C2" s="197"/>
      <c r="D2" s="197"/>
      <c r="E2" s="197"/>
      <c r="F2" s="197"/>
      <c r="G2" s="197"/>
      <c r="H2" s="197"/>
    </row>
    <row r="3" spans="1:16" x14ac:dyDescent="0.25">
      <c r="A3" s="197" t="s">
        <v>408</v>
      </c>
      <c r="B3" s="197"/>
      <c r="C3" s="197"/>
      <c r="D3" s="197"/>
      <c r="E3" s="197"/>
      <c r="F3" s="197"/>
      <c r="G3" s="197"/>
      <c r="H3" s="197"/>
    </row>
    <row r="4" spans="1:16" x14ac:dyDescent="0.25">
      <c r="A4" s="197" t="s">
        <v>407</v>
      </c>
      <c r="B4" s="197"/>
      <c r="C4" s="197"/>
      <c r="D4" s="197"/>
      <c r="E4" s="197"/>
      <c r="F4" s="197"/>
      <c r="G4" s="197"/>
      <c r="H4" s="197"/>
    </row>
    <row r="5" spans="1:16" x14ac:dyDescent="0.25">
      <c r="A5" s="197" t="s">
        <v>493</v>
      </c>
      <c r="B5" s="197"/>
      <c r="C5" s="197"/>
      <c r="D5" s="197"/>
      <c r="E5" s="197"/>
      <c r="F5" s="197"/>
      <c r="G5" s="197"/>
      <c r="H5" s="197"/>
    </row>
    <row r="6" spans="1:16" x14ac:dyDescent="0.25">
      <c r="A6" s="208" t="s">
        <v>0</v>
      </c>
      <c r="B6" s="208"/>
      <c r="C6" s="208"/>
      <c r="D6" s="208"/>
      <c r="E6" s="208"/>
      <c r="F6" s="208"/>
      <c r="G6" s="208"/>
      <c r="H6" s="208"/>
    </row>
    <row r="7" spans="1:16" x14ac:dyDescent="0.25">
      <c r="A7" s="197" t="s">
        <v>1</v>
      </c>
      <c r="B7" s="197"/>
      <c r="C7" s="197" t="s">
        <v>275</v>
      </c>
      <c r="D7" s="197"/>
      <c r="E7" s="197"/>
      <c r="F7" s="197"/>
      <c r="G7" s="197"/>
      <c r="H7" s="45" t="s">
        <v>276</v>
      </c>
    </row>
    <row r="8" spans="1:16" x14ac:dyDescent="0.25">
      <c r="A8" s="197"/>
      <c r="B8" s="197"/>
      <c r="C8" s="45" t="s">
        <v>209</v>
      </c>
      <c r="D8" s="45" t="s">
        <v>230</v>
      </c>
      <c r="E8" s="197" t="s">
        <v>232</v>
      </c>
      <c r="F8" s="197" t="s">
        <v>193</v>
      </c>
      <c r="G8" s="197" t="s">
        <v>195</v>
      </c>
      <c r="H8" s="45" t="s">
        <v>277</v>
      </c>
    </row>
    <row r="9" spans="1:16" x14ac:dyDescent="0.25">
      <c r="A9" s="208"/>
      <c r="B9" s="208"/>
      <c r="C9" s="46" t="s">
        <v>278</v>
      </c>
      <c r="D9" s="46" t="s">
        <v>231</v>
      </c>
      <c r="E9" s="208"/>
      <c r="F9" s="208"/>
      <c r="G9" s="208"/>
      <c r="H9" s="147"/>
    </row>
    <row r="10" spans="1:16" x14ac:dyDescent="0.25">
      <c r="A10" s="227" t="s">
        <v>279</v>
      </c>
      <c r="B10" s="228"/>
      <c r="C10" s="50">
        <f>+C11+C19+C29+C39+C49+C59+C63+C72+C76</f>
        <v>43080000</v>
      </c>
      <c r="D10" s="50">
        <f t="shared" ref="D10:G10" si="0">+D11+D19+D29+D39+D49+D59+D63+D72+D76</f>
        <v>8629515.4600000009</v>
      </c>
      <c r="E10" s="50">
        <f t="shared" si="0"/>
        <v>51709515.459999993</v>
      </c>
      <c r="F10" s="50">
        <f t="shared" si="0"/>
        <v>22529191.200000003</v>
      </c>
      <c r="G10" s="50">
        <f t="shared" si="0"/>
        <v>22529191.200000003</v>
      </c>
      <c r="H10" s="50">
        <f>+H11+H19+H29+H39+H49+H59+H63+H72+H76</f>
        <v>29180324.25999999</v>
      </c>
      <c r="K10" s="11"/>
      <c r="M10" s="11"/>
      <c r="P10" s="11"/>
    </row>
    <row r="11" spans="1:16" x14ac:dyDescent="0.25">
      <c r="A11" s="229" t="s">
        <v>280</v>
      </c>
      <c r="B11" s="230"/>
      <c r="C11" s="50">
        <f>SUM(C12:C18)</f>
        <v>36139529.75</v>
      </c>
      <c r="D11" s="50">
        <f>SUM(D12:D18)</f>
        <v>2.0000000426080078E-2</v>
      </c>
      <c r="E11" s="50">
        <f>SUM(E12:E18)</f>
        <v>36139529.769999996</v>
      </c>
      <c r="F11" s="50">
        <f>SUM(F12:F18)</f>
        <v>16581437.080000002</v>
      </c>
      <c r="G11" s="50">
        <f>SUM(G12:G18)</f>
        <v>16581437.080000002</v>
      </c>
      <c r="H11" s="50">
        <f>+E11-F11</f>
        <v>19558092.689999994</v>
      </c>
    </row>
    <row r="12" spans="1:16" x14ac:dyDescent="0.25">
      <c r="A12" s="49"/>
      <c r="B12" s="47" t="s">
        <v>281</v>
      </c>
      <c r="C12" s="50">
        <v>7832027.1200000001</v>
      </c>
      <c r="D12" s="50">
        <v>-1481092.44</v>
      </c>
      <c r="E12" s="50">
        <v>6350934.6799999997</v>
      </c>
      <c r="F12" s="50">
        <v>4651039.3600000003</v>
      </c>
      <c r="G12" s="50">
        <v>4651039.3600000003</v>
      </c>
      <c r="H12" s="50">
        <f>+E12-F12</f>
        <v>1699895.3199999994</v>
      </c>
    </row>
    <row r="13" spans="1:16" x14ac:dyDescent="0.25">
      <c r="A13" s="49"/>
      <c r="B13" s="47" t="s">
        <v>282</v>
      </c>
      <c r="C13" s="50">
        <v>985000</v>
      </c>
      <c r="D13" s="50">
        <v>3262342.24</v>
      </c>
      <c r="E13" s="50">
        <v>4247342.24</v>
      </c>
      <c r="F13" s="50">
        <v>1852449.16</v>
      </c>
      <c r="G13" s="50">
        <v>1852449.16</v>
      </c>
      <c r="H13" s="50">
        <f t="shared" ref="H13:H18" si="1">+E13-F13</f>
        <v>2394893.08</v>
      </c>
    </row>
    <row r="14" spans="1:16" x14ac:dyDescent="0.25">
      <c r="A14" s="49"/>
      <c r="B14" s="47" t="s">
        <v>283</v>
      </c>
      <c r="C14" s="50">
        <v>9532867.5399999991</v>
      </c>
      <c r="D14" s="50">
        <v>-636825.59</v>
      </c>
      <c r="E14" s="50">
        <v>8896041.9499999993</v>
      </c>
      <c r="F14" s="50">
        <v>4926890.6500000004</v>
      </c>
      <c r="G14" s="50">
        <v>4926890.6500000004</v>
      </c>
      <c r="H14" s="50">
        <f t="shared" si="1"/>
        <v>3969151.2999999989</v>
      </c>
    </row>
    <row r="15" spans="1:16" x14ac:dyDescent="0.25">
      <c r="A15" s="49"/>
      <c r="B15" s="47" t="s">
        <v>284</v>
      </c>
      <c r="C15" s="50">
        <v>489060</v>
      </c>
      <c r="D15" s="50">
        <v>-346560</v>
      </c>
      <c r="E15" s="50">
        <v>142500</v>
      </c>
      <c r="F15" s="50">
        <v>0</v>
      </c>
      <c r="G15" s="50">
        <v>0</v>
      </c>
      <c r="H15" s="50">
        <f t="shared" si="1"/>
        <v>142500</v>
      </c>
    </row>
    <row r="16" spans="1:16" x14ac:dyDescent="0.25">
      <c r="A16" s="49"/>
      <c r="B16" s="47" t="s">
        <v>285</v>
      </c>
      <c r="C16" s="50">
        <v>13741670.699999999</v>
      </c>
      <c r="D16" s="50">
        <v>-494374.63</v>
      </c>
      <c r="E16" s="50">
        <v>13247296.07</v>
      </c>
      <c r="F16" s="50">
        <v>4340576.8499999996</v>
      </c>
      <c r="G16" s="50">
        <v>4340576.8499999996</v>
      </c>
      <c r="H16" s="50">
        <f>+E16-F16</f>
        <v>8906719.2200000007</v>
      </c>
      <c r="K16" s="11"/>
    </row>
    <row r="17" spans="1:9" x14ac:dyDescent="0.25">
      <c r="A17" s="49"/>
      <c r="B17" s="47" t="s">
        <v>286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f t="shared" si="1"/>
        <v>0</v>
      </c>
    </row>
    <row r="18" spans="1:9" x14ac:dyDescent="0.25">
      <c r="A18" s="49"/>
      <c r="B18" s="47" t="s">
        <v>287</v>
      </c>
      <c r="C18" s="50">
        <v>3558904.39</v>
      </c>
      <c r="D18" s="50">
        <v>-303489.56</v>
      </c>
      <c r="E18" s="50">
        <v>3255414.83</v>
      </c>
      <c r="F18" s="50">
        <v>810481.06</v>
      </c>
      <c r="G18" s="50">
        <v>810481.06</v>
      </c>
      <c r="H18" s="50">
        <f t="shared" si="1"/>
        <v>2444933.77</v>
      </c>
    </row>
    <row r="19" spans="1:9" x14ac:dyDescent="0.25">
      <c r="A19" s="229" t="s">
        <v>288</v>
      </c>
      <c r="B19" s="230"/>
      <c r="C19" s="50">
        <f>SUM(C20:C28)</f>
        <v>1088100.1599999999</v>
      </c>
      <c r="D19" s="50">
        <f t="shared" ref="D19:G19" si="2">SUM(D20:D28)</f>
        <v>53802.61</v>
      </c>
      <c r="E19" s="50">
        <f t="shared" si="2"/>
        <v>1141902.77</v>
      </c>
      <c r="F19" s="50">
        <f t="shared" si="2"/>
        <v>443621.65</v>
      </c>
      <c r="G19" s="50">
        <f t="shared" si="2"/>
        <v>443621.65</v>
      </c>
      <c r="H19" s="50">
        <f>SUM(H20:H28)</f>
        <v>698281.12</v>
      </c>
      <c r="I19" s="11"/>
    </row>
    <row r="20" spans="1:9" x14ac:dyDescent="0.25">
      <c r="A20" s="49"/>
      <c r="B20" s="47" t="s">
        <v>451</v>
      </c>
      <c r="C20" s="50">
        <v>582000</v>
      </c>
      <c r="D20" s="178">
        <v>34999.980000000003</v>
      </c>
      <c r="E20" s="178">
        <v>616999.98</v>
      </c>
      <c r="F20" s="50">
        <v>155439.45000000001</v>
      </c>
      <c r="G20" s="50">
        <v>155439.45000000001</v>
      </c>
      <c r="H20" s="50">
        <f>+E20-F20</f>
        <v>461560.52999999997</v>
      </c>
    </row>
    <row r="21" spans="1:9" x14ac:dyDescent="0.25">
      <c r="A21" s="49"/>
      <c r="B21" s="47" t="s">
        <v>289</v>
      </c>
      <c r="C21" s="50">
        <v>37000</v>
      </c>
      <c r="D21" s="178">
        <v>33802.629999999997</v>
      </c>
      <c r="E21" s="178">
        <v>70802.63</v>
      </c>
      <c r="F21" s="50">
        <v>43960.480000000003</v>
      </c>
      <c r="G21" s="50">
        <v>43960.480000000003</v>
      </c>
      <c r="H21" s="50">
        <f t="shared" ref="H21:H27" si="3">+E21-F21</f>
        <v>26842.15</v>
      </c>
    </row>
    <row r="22" spans="1:9" x14ac:dyDescent="0.25">
      <c r="A22" s="49"/>
      <c r="B22" s="47" t="s">
        <v>290</v>
      </c>
      <c r="C22" s="50">
        <v>0</v>
      </c>
      <c r="D22" s="178">
        <v>0</v>
      </c>
      <c r="E22" s="178">
        <v>0</v>
      </c>
      <c r="F22" s="50">
        <v>0</v>
      </c>
      <c r="G22" s="50">
        <v>0</v>
      </c>
      <c r="H22" s="50">
        <f t="shared" si="3"/>
        <v>0</v>
      </c>
    </row>
    <row r="23" spans="1:9" x14ac:dyDescent="0.25">
      <c r="A23" s="49"/>
      <c r="B23" s="47" t="s">
        <v>291</v>
      </c>
      <c r="C23" s="50">
        <v>16000</v>
      </c>
      <c r="D23" s="178">
        <v>20000</v>
      </c>
      <c r="E23" s="178">
        <v>36000</v>
      </c>
      <c r="F23" s="50">
        <v>0</v>
      </c>
      <c r="G23" s="50">
        <v>0</v>
      </c>
      <c r="H23" s="50">
        <f t="shared" si="3"/>
        <v>36000</v>
      </c>
    </row>
    <row r="24" spans="1:9" x14ac:dyDescent="0.25">
      <c r="A24" s="49"/>
      <c r="B24" s="47" t="s">
        <v>292</v>
      </c>
      <c r="C24" s="50">
        <v>20000</v>
      </c>
      <c r="D24" s="178">
        <v>30000</v>
      </c>
      <c r="E24" s="178">
        <v>50000</v>
      </c>
      <c r="F24" s="50">
        <v>24529.45</v>
      </c>
      <c r="G24" s="50">
        <v>24529.45</v>
      </c>
      <c r="H24" s="50">
        <f t="shared" si="3"/>
        <v>25470.55</v>
      </c>
    </row>
    <row r="25" spans="1:9" x14ac:dyDescent="0.25">
      <c r="A25" s="49"/>
      <c r="B25" s="47" t="s">
        <v>293</v>
      </c>
      <c r="C25" s="50">
        <v>380000.16</v>
      </c>
      <c r="D25" s="178">
        <v>-50000</v>
      </c>
      <c r="E25" s="178">
        <v>330000.15999999997</v>
      </c>
      <c r="F25" s="50">
        <v>218735.62</v>
      </c>
      <c r="G25" s="50">
        <v>218735.62</v>
      </c>
      <c r="H25" s="50">
        <f t="shared" si="3"/>
        <v>111264.53999999998</v>
      </c>
    </row>
    <row r="26" spans="1:9" x14ac:dyDescent="0.25">
      <c r="A26" s="49"/>
      <c r="B26" s="47" t="s">
        <v>294</v>
      </c>
      <c r="C26" s="50">
        <v>27000</v>
      </c>
      <c r="D26" s="178">
        <v>-15000</v>
      </c>
      <c r="E26" s="178">
        <v>12000</v>
      </c>
      <c r="F26" s="50">
        <v>0</v>
      </c>
      <c r="G26" s="50">
        <v>0</v>
      </c>
      <c r="H26" s="50">
        <f t="shared" si="3"/>
        <v>12000</v>
      </c>
    </row>
    <row r="27" spans="1:9" x14ac:dyDescent="0.25">
      <c r="A27" s="49"/>
      <c r="B27" s="47" t="s">
        <v>295</v>
      </c>
      <c r="C27" s="50">
        <v>0</v>
      </c>
      <c r="D27" s="178">
        <v>0</v>
      </c>
      <c r="E27" s="178">
        <v>0</v>
      </c>
      <c r="F27" s="50">
        <v>0</v>
      </c>
      <c r="G27" s="50">
        <v>0</v>
      </c>
      <c r="H27" s="50">
        <f t="shared" si="3"/>
        <v>0</v>
      </c>
    </row>
    <row r="28" spans="1:9" x14ac:dyDescent="0.25">
      <c r="A28" s="49"/>
      <c r="B28" s="47" t="s">
        <v>296</v>
      </c>
      <c r="C28" s="50">
        <v>26100</v>
      </c>
      <c r="D28" s="178">
        <v>0</v>
      </c>
      <c r="E28" s="178">
        <v>26100</v>
      </c>
      <c r="F28" s="50">
        <v>956.65</v>
      </c>
      <c r="G28" s="50">
        <v>956.65</v>
      </c>
      <c r="H28" s="50">
        <f>+E28-F28</f>
        <v>25143.35</v>
      </c>
    </row>
    <row r="29" spans="1:9" x14ac:dyDescent="0.25">
      <c r="A29" s="229" t="s">
        <v>297</v>
      </c>
      <c r="B29" s="230"/>
      <c r="C29" s="50">
        <f>SUM(C30:C38)</f>
        <v>1879520.96</v>
      </c>
      <c r="D29" s="50">
        <f>SUM(D30:D38)</f>
        <v>582200</v>
      </c>
      <c r="E29" s="50">
        <f>SUM(E30:E38)</f>
        <v>2461720.96</v>
      </c>
      <c r="F29" s="50">
        <f>+F30+F31+F32+F33+F34+F35+F36+F37+F38</f>
        <v>874687.60000000009</v>
      </c>
      <c r="G29" s="50">
        <f>+G30+G31+G32+G33+G34+G35+G36+G37+G38+G39</f>
        <v>874687.60000000009</v>
      </c>
      <c r="H29" s="50">
        <f>+E29-F29</f>
        <v>1587033.3599999999</v>
      </c>
    </row>
    <row r="30" spans="1:9" x14ac:dyDescent="0.25">
      <c r="A30" s="49"/>
      <c r="B30" s="47" t="s">
        <v>298</v>
      </c>
      <c r="C30" s="50">
        <v>174800</v>
      </c>
      <c r="D30" s="50">
        <v>32200</v>
      </c>
      <c r="E30" s="50">
        <v>207000</v>
      </c>
      <c r="F30" s="50">
        <v>319.73</v>
      </c>
      <c r="G30" s="50">
        <v>319.73</v>
      </c>
      <c r="H30" s="50">
        <f>+E30-F30</f>
        <v>206680.27</v>
      </c>
    </row>
    <row r="31" spans="1:9" x14ac:dyDescent="0.25">
      <c r="A31" s="49"/>
      <c r="B31" s="47" t="s">
        <v>299</v>
      </c>
      <c r="C31" s="50">
        <v>120000</v>
      </c>
      <c r="D31" s="50">
        <v>115000</v>
      </c>
      <c r="E31" s="50">
        <v>235000</v>
      </c>
      <c r="F31" s="50">
        <v>123157.5</v>
      </c>
      <c r="G31" s="50">
        <v>123157.5</v>
      </c>
      <c r="H31" s="50">
        <f t="shared" ref="H31:H37" si="4">+E31-F31</f>
        <v>111842.5</v>
      </c>
    </row>
    <row r="32" spans="1:9" x14ac:dyDescent="0.25">
      <c r="A32" s="49"/>
      <c r="B32" s="47" t="s">
        <v>300</v>
      </c>
      <c r="C32" s="50">
        <v>316500</v>
      </c>
      <c r="D32" s="50">
        <v>160000</v>
      </c>
      <c r="E32" s="50">
        <v>476500</v>
      </c>
      <c r="F32" s="50">
        <v>127086.89</v>
      </c>
      <c r="G32" s="50">
        <v>127086.89</v>
      </c>
      <c r="H32" s="50">
        <f t="shared" si="4"/>
        <v>349413.11</v>
      </c>
    </row>
    <row r="33" spans="1:8" x14ac:dyDescent="0.25">
      <c r="A33" s="49"/>
      <c r="B33" s="47" t="s">
        <v>301</v>
      </c>
      <c r="C33" s="50">
        <v>8000</v>
      </c>
      <c r="D33" s="50">
        <v>125000</v>
      </c>
      <c r="E33" s="50">
        <v>133000</v>
      </c>
      <c r="F33" s="50">
        <v>68679.53</v>
      </c>
      <c r="G33" s="50">
        <v>68679.53</v>
      </c>
      <c r="H33" s="50">
        <f t="shared" si="4"/>
        <v>64320.47</v>
      </c>
    </row>
    <row r="34" spans="1:8" x14ac:dyDescent="0.25">
      <c r="A34" s="49"/>
      <c r="B34" s="47" t="s">
        <v>413</v>
      </c>
      <c r="C34" s="50">
        <v>20000</v>
      </c>
      <c r="D34" s="50">
        <v>24492</v>
      </c>
      <c r="E34" s="50">
        <v>44492</v>
      </c>
      <c r="F34" s="50">
        <v>11448.64</v>
      </c>
      <c r="G34" s="50">
        <v>11448.64</v>
      </c>
      <c r="H34" s="50">
        <f t="shared" si="4"/>
        <v>33043.360000000001</v>
      </c>
    </row>
    <row r="35" spans="1:8" x14ac:dyDescent="0.25">
      <c r="A35" s="49"/>
      <c r="B35" s="47" t="s">
        <v>302</v>
      </c>
      <c r="C35" s="50">
        <v>85000</v>
      </c>
      <c r="D35" s="50">
        <v>0</v>
      </c>
      <c r="E35" s="50">
        <v>85000</v>
      </c>
      <c r="F35" s="50">
        <v>57182.239999999998</v>
      </c>
      <c r="G35" s="50">
        <v>57182.239999999998</v>
      </c>
      <c r="H35" s="50">
        <f t="shared" si="4"/>
        <v>27817.760000000002</v>
      </c>
    </row>
    <row r="36" spans="1:8" x14ac:dyDescent="0.25">
      <c r="A36" s="49"/>
      <c r="B36" s="47" t="s">
        <v>303</v>
      </c>
      <c r="C36" s="50">
        <v>130000</v>
      </c>
      <c r="D36" s="50">
        <v>110000</v>
      </c>
      <c r="E36" s="50">
        <v>240000</v>
      </c>
      <c r="F36" s="50">
        <v>4210</v>
      </c>
      <c r="G36" s="50">
        <v>4210</v>
      </c>
      <c r="H36" s="50">
        <f t="shared" si="4"/>
        <v>235790</v>
      </c>
    </row>
    <row r="37" spans="1:8" x14ac:dyDescent="0.25">
      <c r="A37" s="49"/>
      <c r="B37" s="47" t="s">
        <v>304</v>
      </c>
      <c r="C37" s="50">
        <v>30000</v>
      </c>
      <c r="D37" s="50">
        <v>55000</v>
      </c>
      <c r="E37" s="50">
        <v>85000</v>
      </c>
      <c r="F37" s="50">
        <v>16369.31</v>
      </c>
      <c r="G37" s="50">
        <v>16369.31</v>
      </c>
      <c r="H37" s="50">
        <f t="shared" si="4"/>
        <v>68630.69</v>
      </c>
    </row>
    <row r="38" spans="1:8" x14ac:dyDescent="0.25">
      <c r="A38" s="49"/>
      <c r="B38" s="47" t="s">
        <v>305</v>
      </c>
      <c r="C38" s="50">
        <v>995220.96</v>
      </c>
      <c r="D38" s="50">
        <v>-39492</v>
      </c>
      <c r="E38" s="50">
        <v>955728.96</v>
      </c>
      <c r="F38" s="50">
        <v>466233.76</v>
      </c>
      <c r="G38" s="50">
        <v>466233.76</v>
      </c>
      <c r="H38" s="50">
        <f>+E38-F38</f>
        <v>489495.19999999995</v>
      </c>
    </row>
    <row r="39" spans="1:8" x14ac:dyDescent="0.25">
      <c r="A39" s="229" t="s">
        <v>452</v>
      </c>
      <c r="B39" s="230"/>
      <c r="C39" s="50">
        <v>0</v>
      </c>
      <c r="D39" s="50">
        <f>SUM(D40:D48)</f>
        <v>0</v>
      </c>
      <c r="E39" s="50">
        <f t="shared" ref="E39:H39" si="5">SUM(E40:E48)</f>
        <v>0</v>
      </c>
      <c r="F39" s="50">
        <f t="shared" si="5"/>
        <v>0</v>
      </c>
      <c r="G39" s="50">
        <f t="shared" si="5"/>
        <v>0</v>
      </c>
      <c r="H39" s="50">
        <f t="shared" si="5"/>
        <v>0</v>
      </c>
    </row>
    <row r="40" spans="1:8" x14ac:dyDescent="0.25">
      <c r="A40" s="49"/>
      <c r="B40" s="47" t="s">
        <v>306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</row>
    <row r="41" spans="1:8" x14ac:dyDescent="0.25">
      <c r="A41" s="49"/>
      <c r="B41" s="47" t="s">
        <v>307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</row>
    <row r="42" spans="1:8" x14ac:dyDescent="0.25">
      <c r="A42" s="49"/>
      <c r="B42" s="47" t="s">
        <v>308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</row>
    <row r="43" spans="1:8" x14ac:dyDescent="0.25">
      <c r="A43" s="49"/>
      <c r="B43" s="47" t="s">
        <v>309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</row>
    <row r="44" spans="1:8" x14ac:dyDescent="0.25">
      <c r="A44" s="49"/>
      <c r="B44" s="47" t="s">
        <v>310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</row>
    <row r="45" spans="1:8" x14ac:dyDescent="0.25">
      <c r="A45" s="49"/>
      <c r="B45" s="47" t="s">
        <v>311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</row>
    <row r="46" spans="1:8" x14ac:dyDescent="0.25">
      <c r="A46" s="49"/>
      <c r="B46" s="47" t="s">
        <v>312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</row>
    <row r="47" spans="1:8" x14ac:dyDescent="0.25">
      <c r="A47" s="49"/>
      <c r="B47" s="47" t="s">
        <v>313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</row>
    <row r="48" spans="1:8" x14ac:dyDescent="0.25">
      <c r="A48" s="49"/>
      <c r="B48" s="47" t="s">
        <v>314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</row>
    <row r="49" spans="1:8" x14ac:dyDescent="0.25">
      <c r="A49" s="229" t="s">
        <v>453</v>
      </c>
      <c r="B49" s="230"/>
      <c r="C49" s="50">
        <f>SUM(C50:C58)</f>
        <v>3972849.13</v>
      </c>
      <c r="D49" s="50">
        <f t="shared" ref="D49:H49" si="6">SUM(D50:D58)</f>
        <v>7032800</v>
      </c>
      <c r="E49" s="50">
        <f t="shared" si="6"/>
        <v>11005649.129999999</v>
      </c>
      <c r="F49" s="50">
        <f t="shared" si="6"/>
        <v>4629444.87</v>
      </c>
      <c r="G49" s="50">
        <f t="shared" si="6"/>
        <v>4629444.87</v>
      </c>
      <c r="H49" s="50">
        <f t="shared" si="6"/>
        <v>6376204.2599999998</v>
      </c>
    </row>
    <row r="50" spans="1:8" x14ac:dyDescent="0.25">
      <c r="A50" s="49"/>
      <c r="B50" s="47" t="s">
        <v>315</v>
      </c>
      <c r="C50" s="50">
        <v>3382849.12</v>
      </c>
      <c r="D50" s="50">
        <v>625000</v>
      </c>
      <c r="E50" s="50">
        <v>4007849.12</v>
      </c>
      <c r="F50" s="50">
        <v>3006944.87</v>
      </c>
      <c r="G50" s="50">
        <v>3006944.87</v>
      </c>
      <c r="H50" s="50">
        <f>+E50-F50</f>
        <v>1000904.25</v>
      </c>
    </row>
    <row r="51" spans="1:8" x14ac:dyDescent="0.25">
      <c r="A51" s="49"/>
      <c r="B51" s="47" t="s">
        <v>316</v>
      </c>
      <c r="C51" s="50">
        <v>40000.01</v>
      </c>
      <c r="D51" s="50">
        <v>0</v>
      </c>
      <c r="E51" s="50">
        <v>40000.01</v>
      </c>
      <c r="F51" s="50">
        <v>0</v>
      </c>
      <c r="G51" s="50">
        <v>0</v>
      </c>
      <c r="H51" s="50">
        <f t="shared" ref="H51:H58" si="7">+E51-F51</f>
        <v>40000.01</v>
      </c>
    </row>
    <row r="52" spans="1:8" x14ac:dyDescent="0.25">
      <c r="A52" s="49"/>
      <c r="B52" s="47" t="s">
        <v>317</v>
      </c>
      <c r="C52" s="50">
        <v>0</v>
      </c>
      <c r="D52" s="50">
        <v>57800</v>
      </c>
      <c r="E52" s="50">
        <v>57800</v>
      </c>
      <c r="F52" s="50">
        <v>0</v>
      </c>
      <c r="G52" s="50">
        <v>0</v>
      </c>
      <c r="H52" s="50">
        <f t="shared" si="7"/>
        <v>57800</v>
      </c>
    </row>
    <row r="53" spans="1:8" x14ac:dyDescent="0.25">
      <c r="A53" s="49"/>
      <c r="B53" s="47" t="s">
        <v>318</v>
      </c>
      <c r="C53" s="50">
        <v>550000</v>
      </c>
      <c r="D53" s="50">
        <v>1150000</v>
      </c>
      <c r="E53" s="50">
        <v>1700000</v>
      </c>
      <c r="F53" s="50">
        <v>1622500</v>
      </c>
      <c r="G53" s="50">
        <v>1622500</v>
      </c>
      <c r="H53" s="50">
        <f t="shared" si="7"/>
        <v>77500</v>
      </c>
    </row>
    <row r="54" spans="1:8" x14ac:dyDescent="0.25">
      <c r="A54" s="49"/>
      <c r="B54" s="47" t="s">
        <v>319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f t="shared" si="7"/>
        <v>0</v>
      </c>
    </row>
    <row r="55" spans="1:8" x14ac:dyDescent="0.25">
      <c r="A55" s="49"/>
      <c r="B55" s="47" t="s">
        <v>320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f t="shared" si="7"/>
        <v>0</v>
      </c>
    </row>
    <row r="56" spans="1:8" x14ac:dyDescent="0.25">
      <c r="A56" s="49"/>
      <c r="B56" s="47" t="s">
        <v>321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f t="shared" si="7"/>
        <v>0</v>
      </c>
    </row>
    <row r="57" spans="1:8" x14ac:dyDescent="0.25">
      <c r="A57" s="49"/>
      <c r="B57" s="47" t="s">
        <v>322</v>
      </c>
      <c r="C57" s="50">
        <v>0</v>
      </c>
      <c r="D57" s="50">
        <v>5200000</v>
      </c>
      <c r="E57" s="50">
        <v>5200000</v>
      </c>
      <c r="F57" s="50">
        <v>0</v>
      </c>
      <c r="G57" s="50">
        <v>0</v>
      </c>
      <c r="H57" s="50">
        <f t="shared" si="7"/>
        <v>5200000</v>
      </c>
    </row>
    <row r="58" spans="1:8" x14ac:dyDescent="0.25">
      <c r="A58" s="49"/>
      <c r="B58" s="47" t="s">
        <v>323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f t="shared" si="7"/>
        <v>0</v>
      </c>
    </row>
    <row r="59" spans="1:8" x14ac:dyDescent="0.25">
      <c r="A59" s="229" t="s">
        <v>324</v>
      </c>
      <c r="B59" s="230"/>
      <c r="C59" s="50">
        <f>SUM(C60:C62)</f>
        <v>0</v>
      </c>
      <c r="D59" s="50">
        <f t="shared" ref="D59:H59" si="8">SUM(D60:D62)</f>
        <v>960712.83</v>
      </c>
      <c r="E59" s="50">
        <f t="shared" si="8"/>
        <v>960712.83</v>
      </c>
      <c r="F59" s="50">
        <f t="shared" si="8"/>
        <v>0</v>
      </c>
      <c r="G59" s="50">
        <f t="shared" si="8"/>
        <v>0</v>
      </c>
      <c r="H59" s="50">
        <f t="shared" si="8"/>
        <v>960712.83</v>
      </c>
    </row>
    <row r="60" spans="1:8" x14ac:dyDescent="0.25">
      <c r="A60" s="49"/>
      <c r="B60" s="47" t="s">
        <v>325</v>
      </c>
      <c r="C60" s="50">
        <v>0</v>
      </c>
      <c r="D60" s="179">
        <v>425000</v>
      </c>
      <c r="E60" s="179">
        <v>425000</v>
      </c>
      <c r="F60" s="50">
        <v>0</v>
      </c>
      <c r="G60" s="50">
        <v>0</v>
      </c>
      <c r="H60" s="50">
        <f>+E60-F60</f>
        <v>425000</v>
      </c>
    </row>
    <row r="61" spans="1:8" x14ac:dyDescent="0.25">
      <c r="A61" s="49"/>
      <c r="B61" s="47" t="s">
        <v>326</v>
      </c>
      <c r="C61" s="50">
        <v>0</v>
      </c>
      <c r="D61" s="179">
        <v>535712.82999999996</v>
      </c>
      <c r="E61" s="179">
        <v>535712.82999999996</v>
      </c>
      <c r="F61" s="50">
        <v>0</v>
      </c>
      <c r="G61" s="50">
        <v>0</v>
      </c>
      <c r="H61" s="50">
        <f>+E61-F61</f>
        <v>535712.82999999996</v>
      </c>
    </row>
    <row r="62" spans="1:8" x14ac:dyDescent="0.25">
      <c r="A62" s="49"/>
      <c r="B62" s="47" t="s">
        <v>327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</row>
    <row r="63" spans="1:8" x14ac:dyDescent="0.25">
      <c r="A63" s="229" t="s">
        <v>454</v>
      </c>
      <c r="B63" s="230"/>
      <c r="C63" s="50">
        <f>SUM(C65:C71)</f>
        <v>0</v>
      </c>
      <c r="D63" s="50">
        <f t="shared" ref="D63:H63" si="9">SUM(D65:D71)</f>
        <v>0</v>
      </c>
      <c r="E63" s="50">
        <f t="shared" si="9"/>
        <v>0</v>
      </c>
      <c r="F63" s="50">
        <f t="shared" si="9"/>
        <v>0</v>
      </c>
      <c r="G63" s="50">
        <f t="shared" si="9"/>
        <v>0</v>
      </c>
      <c r="H63" s="50">
        <f t="shared" si="9"/>
        <v>0</v>
      </c>
    </row>
    <row r="64" spans="1:8" x14ac:dyDescent="0.25">
      <c r="A64" s="49"/>
      <c r="B64" s="47" t="s">
        <v>328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</row>
    <row r="65" spans="1:8" x14ac:dyDescent="0.25">
      <c r="A65" s="49"/>
      <c r="B65" s="47" t="s">
        <v>329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</row>
    <row r="66" spans="1:8" x14ac:dyDescent="0.25">
      <c r="A66" s="49"/>
      <c r="B66" s="47" t="s">
        <v>330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</row>
    <row r="67" spans="1:8" x14ac:dyDescent="0.25">
      <c r="A67" s="49"/>
      <c r="B67" s="47" t="s">
        <v>331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</row>
    <row r="68" spans="1:8" x14ac:dyDescent="0.25">
      <c r="A68" s="49"/>
      <c r="B68" s="47" t="s">
        <v>332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</row>
    <row r="69" spans="1:8" x14ac:dyDescent="0.25">
      <c r="A69" s="49"/>
      <c r="B69" s="47" t="s">
        <v>333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</row>
    <row r="70" spans="1:8" x14ac:dyDescent="0.25">
      <c r="A70" s="49"/>
      <c r="B70" s="47" t="s">
        <v>334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</row>
    <row r="71" spans="1:8" x14ac:dyDescent="0.25">
      <c r="A71" s="49"/>
      <c r="B71" s="47" t="s">
        <v>335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</row>
    <row r="72" spans="1:8" x14ac:dyDescent="0.25">
      <c r="A72" s="229" t="s">
        <v>336</v>
      </c>
      <c r="B72" s="230"/>
      <c r="C72" s="50">
        <f>+C73+C74+C75</f>
        <v>0</v>
      </c>
      <c r="D72" s="50">
        <f t="shared" ref="D72:G72" si="10">+D73+D74+D75</f>
        <v>0</v>
      </c>
      <c r="E72" s="50">
        <v>0</v>
      </c>
      <c r="F72" s="50">
        <f t="shared" si="10"/>
        <v>0</v>
      </c>
      <c r="G72" s="50">
        <f t="shared" si="10"/>
        <v>0</v>
      </c>
      <c r="H72" s="50">
        <f>+E72</f>
        <v>0</v>
      </c>
    </row>
    <row r="73" spans="1:8" x14ac:dyDescent="0.25">
      <c r="A73" s="49"/>
      <c r="B73" s="47" t="s">
        <v>337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</row>
    <row r="74" spans="1:8" x14ac:dyDescent="0.25">
      <c r="A74" s="49"/>
      <c r="B74" s="47" t="s">
        <v>338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</row>
    <row r="75" spans="1:8" x14ac:dyDescent="0.25">
      <c r="A75" s="49"/>
      <c r="B75" s="47" t="s">
        <v>339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f>+E75</f>
        <v>0</v>
      </c>
    </row>
    <row r="76" spans="1:8" x14ac:dyDescent="0.25">
      <c r="A76" s="229" t="s">
        <v>340</v>
      </c>
      <c r="B76" s="230"/>
      <c r="C76" s="50">
        <f>SUM(C78:C83)</f>
        <v>0</v>
      </c>
      <c r="D76" s="50">
        <f t="shared" ref="D76:H76" si="11">SUM(D78:D83)</f>
        <v>0</v>
      </c>
      <c r="E76" s="50">
        <f t="shared" si="11"/>
        <v>0</v>
      </c>
      <c r="F76" s="50">
        <f t="shared" si="11"/>
        <v>0</v>
      </c>
      <c r="G76" s="50">
        <f t="shared" si="11"/>
        <v>0</v>
      </c>
      <c r="H76" s="50">
        <f t="shared" si="11"/>
        <v>0</v>
      </c>
    </row>
    <row r="77" spans="1:8" x14ac:dyDescent="0.25">
      <c r="A77" s="49"/>
      <c r="B77" s="47" t="s">
        <v>341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</row>
    <row r="78" spans="1:8" x14ac:dyDescent="0.25">
      <c r="A78" s="49"/>
      <c r="B78" s="47" t="s">
        <v>342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</row>
    <row r="79" spans="1:8" x14ac:dyDescent="0.25">
      <c r="A79" s="49"/>
      <c r="B79" s="47" t="s">
        <v>343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</row>
    <row r="80" spans="1:8" x14ac:dyDescent="0.25">
      <c r="A80" s="49"/>
      <c r="B80" s="47" t="s">
        <v>344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</row>
    <row r="81" spans="1:8" x14ac:dyDescent="0.25">
      <c r="A81" s="49"/>
      <c r="B81" s="47" t="s">
        <v>345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</row>
    <row r="82" spans="1:8" x14ac:dyDescent="0.25">
      <c r="A82" s="49"/>
      <c r="B82" s="47" t="s">
        <v>346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</row>
    <row r="83" spans="1:8" x14ac:dyDescent="0.25">
      <c r="A83" s="49"/>
      <c r="B83" s="47" t="s">
        <v>347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</row>
    <row r="84" spans="1:8" x14ac:dyDescent="0.25">
      <c r="A84" s="231" t="s">
        <v>409</v>
      </c>
      <c r="B84" s="232"/>
      <c r="C84" s="148">
        <f>+C10</f>
        <v>43080000</v>
      </c>
      <c r="D84" s="148">
        <f t="shared" ref="D84:H84" si="12">+D10</f>
        <v>8629515.4600000009</v>
      </c>
      <c r="E84" s="148">
        <f t="shared" si="12"/>
        <v>51709515.459999993</v>
      </c>
      <c r="F84" s="148">
        <f t="shared" si="12"/>
        <v>22529191.200000003</v>
      </c>
      <c r="G84" s="148">
        <f t="shared" si="12"/>
        <v>22529191.200000003</v>
      </c>
      <c r="H84" s="148">
        <f t="shared" si="12"/>
        <v>29180324.25999999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4"/>
  <sheetViews>
    <sheetView view="pageBreakPreview" topLeftCell="B1" zoomScale="60" zoomScaleNormal="120" workbookViewId="0">
      <selection activeCell="G10" sqref="G10"/>
    </sheetView>
  </sheetViews>
  <sheetFormatPr baseColWidth="10" defaultRowHeight="15" x14ac:dyDescent="0.25"/>
  <cols>
    <col min="1" max="1" width="81.140625" style="91" bestFit="1" customWidth="1"/>
    <col min="2" max="2" width="13.28515625" style="91" bestFit="1" customWidth="1"/>
    <col min="3" max="3" width="12" style="91" customWidth="1"/>
    <col min="4" max="6" width="13.28515625" style="91" bestFit="1" customWidth="1"/>
    <col min="7" max="7" width="14.42578125" style="91" customWidth="1"/>
  </cols>
  <sheetData>
    <row r="1" spans="1:7" x14ac:dyDescent="0.25">
      <c r="A1" s="218" t="s">
        <v>398</v>
      </c>
      <c r="B1" s="209"/>
      <c r="C1" s="209"/>
      <c r="D1" s="209"/>
      <c r="E1" s="209"/>
      <c r="F1" s="209"/>
      <c r="G1" s="219"/>
    </row>
    <row r="2" spans="1:7" s="29" customFormat="1" x14ac:dyDescent="0.25">
      <c r="A2" s="216" t="s">
        <v>401</v>
      </c>
      <c r="B2" s="197"/>
      <c r="C2" s="197"/>
      <c r="D2" s="197"/>
      <c r="E2" s="197"/>
      <c r="F2" s="197"/>
      <c r="G2" s="220"/>
    </row>
    <row r="3" spans="1:7" x14ac:dyDescent="0.25">
      <c r="A3" s="216" t="s">
        <v>410</v>
      </c>
      <c r="B3" s="197"/>
      <c r="C3" s="197"/>
      <c r="D3" s="197"/>
      <c r="E3" s="197"/>
      <c r="F3" s="197"/>
      <c r="G3" s="220"/>
    </row>
    <row r="4" spans="1:7" x14ac:dyDescent="0.25">
      <c r="A4" s="216" t="s">
        <v>349</v>
      </c>
      <c r="B4" s="197"/>
      <c r="C4" s="197"/>
      <c r="D4" s="197"/>
      <c r="E4" s="197"/>
      <c r="F4" s="197"/>
      <c r="G4" s="220"/>
    </row>
    <row r="5" spans="1:7" x14ac:dyDescent="0.25">
      <c r="A5" s="216" t="s">
        <v>494</v>
      </c>
      <c r="B5" s="197"/>
      <c r="C5" s="197"/>
      <c r="D5" s="197"/>
      <c r="E5" s="197"/>
      <c r="F5" s="197"/>
      <c r="G5" s="220"/>
    </row>
    <row r="6" spans="1:7" x14ac:dyDescent="0.25">
      <c r="A6" s="217" t="s">
        <v>0</v>
      </c>
      <c r="B6" s="208"/>
      <c r="C6" s="208"/>
      <c r="D6" s="208"/>
      <c r="E6" s="208"/>
      <c r="F6" s="208"/>
      <c r="G6" s="221"/>
    </row>
    <row r="7" spans="1:7" x14ac:dyDescent="0.25">
      <c r="A7" s="218" t="s">
        <v>1</v>
      </c>
      <c r="B7" s="209" t="s">
        <v>275</v>
      </c>
      <c r="C7" s="209"/>
      <c r="D7" s="209"/>
      <c r="E7" s="209"/>
      <c r="F7" s="209"/>
      <c r="G7" s="219" t="s">
        <v>350</v>
      </c>
    </row>
    <row r="8" spans="1:7" x14ac:dyDescent="0.25">
      <c r="A8" s="216"/>
      <c r="B8" s="197" t="s">
        <v>192</v>
      </c>
      <c r="C8" s="157" t="s">
        <v>230</v>
      </c>
      <c r="D8" s="197" t="s">
        <v>232</v>
      </c>
      <c r="E8" s="197" t="s">
        <v>193</v>
      </c>
      <c r="F8" s="197" t="s">
        <v>195</v>
      </c>
      <c r="G8" s="220"/>
    </row>
    <row r="9" spans="1:7" x14ac:dyDescent="0.25">
      <c r="A9" s="217"/>
      <c r="B9" s="208"/>
      <c r="C9" s="162" t="s">
        <v>231</v>
      </c>
      <c r="D9" s="208"/>
      <c r="E9" s="208"/>
      <c r="F9" s="208"/>
      <c r="G9" s="221"/>
    </row>
    <row r="10" spans="1:7" x14ac:dyDescent="0.25">
      <c r="A10" s="30" t="s">
        <v>351</v>
      </c>
      <c r="B10" s="56">
        <f>SUM(B11:B26)</f>
        <v>43080000</v>
      </c>
      <c r="C10" s="56">
        <f t="shared" ref="C10:F10" si="0">SUM(C11:C26)</f>
        <v>8629515.459999999</v>
      </c>
      <c r="D10" s="56">
        <f t="shared" si="0"/>
        <v>51709515.459999993</v>
      </c>
      <c r="E10" s="56">
        <f t="shared" si="0"/>
        <v>22529191.200000007</v>
      </c>
      <c r="F10" s="56">
        <f t="shared" si="0"/>
        <v>22529191.200000007</v>
      </c>
      <c r="G10" s="152">
        <f>SUM(G11:G26)</f>
        <v>29180324.259999994</v>
      </c>
    </row>
    <row r="11" spans="1:7" x14ac:dyDescent="0.25">
      <c r="A11" s="133" t="s">
        <v>455</v>
      </c>
      <c r="B11" s="180">
        <v>9849107.9000000004</v>
      </c>
      <c r="C11" s="181">
        <v>4930012.38</v>
      </c>
      <c r="D11" s="181">
        <v>14779120.279999999</v>
      </c>
      <c r="E11" s="181">
        <v>8887642.9000000004</v>
      </c>
      <c r="F11" s="181">
        <v>8887642.9000000004</v>
      </c>
      <c r="G11" s="50">
        <f>+D11-E11</f>
        <v>5891477.379999999</v>
      </c>
    </row>
    <row r="12" spans="1:7" s="29" customFormat="1" x14ac:dyDescent="0.25">
      <c r="A12" s="133" t="s">
        <v>456</v>
      </c>
      <c r="B12" s="180">
        <v>3926653.63</v>
      </c>
      <c r="C12" s="181">
        <v>3535986.45</v>
      </c>
      <c r="D12" s="181">
        <v>7462640.0800000001</v>
      </c>
      <c r="E12" s="181">
        <v>2106866.0699999998</v>
      </c>
      <c r="F12" s="181">
        <v>2106866.0699999998</v>
      </c>
      <c r="G12" s="50">
        <f t="shared" ref="G12:G26" si="1">+D12-E12</f>
        <v>5355774.01</v>
      </c>
    </row>
    <row r="13" spans="1:7" s="29" customFormat="1" x14ac:dyDescent="0.25">
      <c r="A13" s="133" t="s">
        <v>457</v>
      </c>
      <c r="B13" s="180">
        <v>2282004.65</v>
      </c>
      <c r="C13" s="181">
        <v>-10261.57</v>
      </c>
      <c r="D13" s="181">
        <v>2271743.08</v>
      </c>
      <c r="E13" s="181">
        <v>1202944.51</v>
      </c>
      <c r="F13" s="181">
        <v>1202944.51</v>
      </c>
      <c r="G13" s="50">
        <f t="shared" si="1"/>
        <v>1068798.57</v>
      </c>
    </row>
    <row r="14" spans="1:7" s="29" customFormat="1" x14ac:dyDescent="0.25">
      <c r="A14" s="133" t="s">
        <v>458</v>
      </c>
      <c r="B14" s="180">
        <v>1944165.42</v>
      </c>
      <c r="C14" s="181">
        <v>-49330.61</v>
      </c>
      <c r="D14" s="181">
        <v>1894834.81</v>
      </c>
      <c r="E14" s="181">
        <v>612090.1</v>
      </c>
      <c r="F14" s="181">
        <v>612090.1</v>
      </c>
      <c r="G14" s="50">
        <f t="shared" si="1"/>
        <v>1282744.71</v>
      </c>
    </row>
    <row r="15" spans="1:7" s="29" customFormat="1" x14ac:dyDescent="0.25">
      <c r="A15" s="133" t="s">
        <v>459</v>
      </c>
      <c r="B15" s="180">
        <v>4881885.13</v>
      </c>
      <c r="C15" s="181">
        <v>356225.23</v>
      </c>
      <c r="D15" s="181">
        <v>5238110.3600000003</v>
      </c>
      <c r="E15" s="181">
        <v>2294994.37</v>
      </c>
      <c r="F15" s="181">
        <v>2294994.37</v>
      </c>
      <c r="G15" s="50">
        <f t="shared" si="1"/>
        <v>2943115.99</v>
      </c>
    </row>
    <row r="16" spans="1:7" s="29" customFormat="1" x14ac:dyDescent="0.25">
      <c r="A16" s="133" t="s">
        <v>460</v>
      </c>
      <c r="B16" s="180">
        <v>574969.80000000005</v>
      </c>
      <c r="C16" s="181">
        <v>-14313.46</v>
      </c>
      <c r="D16" s="181">
        <v>560656.34</v>
      </c>
      <c r="E16" s="181">
        <v>102265.73</v>
      </c>
      <c r="F16" s="181">
        <v>102265.73</v>
      </c>
      <c r="G16" s="50">
        <f t="shared" si="1"/>
        <v>458390.61</v>
      </c>
    </row>
    <row r="17" spans="1:7" s="29" customFormat="1" x14ac:dyDescent="0.25">
      <c r="A17" s="133" t="s">
        <v>461</v>
      </c>
      <c r="B17" s="180">
        <v>3409948.05</v>
      </c>
      <c r="C17" s="181">
        <v>-83800.72</v>
      </c>
      <c r="D17" s="181">
        <v>3326147.33</v>
      </c>
      <c r="E17" s="181">
        <v>1029153.08</v>
      </c>
      <c r="F17" s="181">
        <v>1029153.08</v>
      </c>
      <c r="G17" s="50">
        <f t="shared" si="1"/>
        <v>2296994.25</v>
      </c>
    </row>
    <row r="18" spans="1:7" s="29" customFormat="1" x14ac:dyDescent="0.25">
      <c r="A18" s="133" t="s">
        <v>462</v>
      </c>
      <c r="B18" s="180">
        <v>574794.34</v>
      </c>
      <c r="C18" s="181">
        <v>-14244</v>
      </c>
      <c r="D18" s="181">
        <v>560550.34</v>
      </c>
      <c r="E18" s="181">
        <v>78003.63</v>
      </c>
      <c r="F18" s="181">
        <v>78003.63</v>
      </c>
      <c r="G18" s="50">
        <f t="shared" si="1"/>
        <v>482546.70999999996</v>
      </c>
    </row>
    <row r="19" spans="1:7" s="29" customFormat="1" x14ac:dyDescent="0.25">
      <c r="A19" s="133" t="s">
        <v>463</v>
      </c>
      <c r="B19" s="180">
        <v>3930196.75</v>
      </c>
      <c r="C19" s="181">
        <v>-84772.25</v>
      </c>
      <c r="D19" s="181">
        <v>3845424.5</v>
      </c>
      <c r="E19" s="181">
        <v>1783422.01</v>
      </c>
      <c r="F19" s="181">
        <v>1783422.01</v>
      </c>
      <c r="G19" s="50">
        <f t="shared" si="1"/>
        <v>2062002.49</v>
      </c>
    </row>
    <row r="20" spans="1:7" s="29" customFormat="1" x14ac:dyDescent="0.25">
      <c r="A20" s="133" t="s">
        <v>464</v>
      </c>
      <c r="B20" s="180">
        <v>3407834.69</v>
      </c>
      <c r="C20" s="181">
        <v>-72964.08</v>
      </c>
      <c r="D20" s="181">
        <v>3334870.61</v>
      </c>
      <c r="E20" s="181">
        <v>1883198.8</v>
      </c>
      <c r="F20" s="181">
        <v>1883198.8</v>
      </c>
      <c r="G20" s="50">
        <f t="shared" si="1"/>
        <v>1451671.8099999998</v>
      </c>
    </row>
    <row r="21" spans="1:7" s="29" customFormat="1" x14ac:dyDescent="0.25">
      <c r="A21" s="133" t="s">
        <v>465</v>
      </c>
      <c r="B21" s="180">
        <v>5611989.0899999999</v>
      </c>
      <c r="C21" s="181">
        <v>-156793.01999999999</v>
      </c>
      <c r="D21" s="181">
        <v>5455196.0700000003</v>
      </c>
      <c r="E21" s="181">
        <v>2036284.75</v>
      </c>
      <c r="F21" s="181">
        <v>2036284.75</v>
      </c>
      <c r="G21" s="50">
        <f t="shared" si="1"/>
        <v>3418911.3200000003</v>
      </c>
    </row>
    <row r="22" spans="1:7" x14ac:dyDescent="0.25">
      <c r="A22" s="133" t="s">
        <v>466</v>
      </c>
      <c r="B22" s="180">
        <v>575145.25</v>
      </c>
      <c r="C22" s="181">
        <v>-14382.91</v>
      </c>
      <c r="D22" s="181">
        <v>560762.34</v>
      </c>
      <c r="E22" s="181">
        <v>77991.600000000006</v>
      </c>
      <c r="F22" s="181">
        <v>77991.600000000006</v>
      </c>
      <c r="G22" s="50">
        <f t="shared" si="1"/>
        <v>482770.74</v>
      </c>
    </row>
    <row r="23" spans="1:7" x14ac:dyDescent="0.25">
      <c r="A23" s="133" t="s">
        <v>467</v>
      </c>
      <c r="B23" s="180">
        <v>359534.21</v>
      </c>
      <c r="C23" s="181">
        <v>150608.51999999999</v>
      </c>
      <c r="D23" s="181">
        <v>510142.73</v>
      </c>
      <c r="E23" s="181">
        <v>39014.120000000003</v>
      </c>
      <c r="F23" s="181">
        <v>39014.120000000003</v>
      </c>
      <c r="G23" s="50">
        <f t="shared" si="1"/>
        <v>471128.61</v>
      </c>
    </row>
    <row r="24" spans="1:7" x14ac:dyDescent="0.25">
      <c r="A24" s="133" t="s">
        <v>468</v>
      </c>
      <c r="B24" s="180">
        <v>1450729.33</v>
      </c>
      <c r="C24" s="181">
        <v>164737.15</v>
      </c>
      <c r="D24" s="181">
        <v>1615466.48</v>
      </c>
      <c r="E24" s="181">
        <v>223505.12</v>
      </c>
      <c r="F24" s="181">
        <v>223505.12</v>
      </c>
      <c r="G24" s="50">
        <f t="shared" si="1"/>
        <v>1391961.3599999999</v>
      </c>
    </row>
    <row r="25" spans="1:7" s="29" customFormat="1" x14ac:dyDescent="0.25">
      <c r="A25" s="149" t="s">
        <v>469</v>
      </c>
      <c r="B25" s="180">
        <v>301041.76</v>
      </c>
      <c r="C25" s="181">
        <v>-7191.65</v>
      </c>
      <c r="D25" s="181">
        <v>293850.11</v>
      </c>
      <c r="E25" s="181">
        <v>55436.32</v>
      </c>
      <c r="F25" s="181">
        <v>55436.32</v>
      </c>
      <c r="G25" s="50">
        <f t="shared" si="1"/>
        <v>238413.78999999998</v>
      </c>
    </row>
    <row r="26" spans="1:7" x14ac:dyDescent="0.25">
      <c r="A26" s="149" t="s">
        <v>495</v>
      </c>
      <c r="B26" s="139">
        <v>0</v>
      </c>
      <c r="C26" s="137">
        <v>0</v>
      </c>
      <c r="D26" s="137">
        <v>0</v>
      </c>
      <c r="E26" s="137">
        <v>116378.09</v>
      </c>
      <c r="F26" s="137">
        <v>116378.09</v>
      </c>
      <c r="G26" s="50">
        <f t="shared" si="1"/>
        <v>-116378.09</v>
      </c>
    </row>
    <row r="27" spans="1:7" x14ac:dyDescent="0.25">
      <c r="A27" s="161" t="s">
        <v>352</v>
      </c>
      <c r="B27" s="56">
        <f>SUM(B28:B43)</f>
        <v>0</v>
      </c>
      <c r="C27" s="56">
        <f t="shared" ref="C27:G27" si="2">SUM(C28:C43)</f>
        <v>0</v>
      </c>
      <c r="D27" s="56">
        <f t="shared" si="2"/>
        <v>0</v>
      </c>
      <c r="E27" s="56">
        <f t="shared" si="2"/>
        <v>0</v>
      </c>
      <c r="F27" s="56">
        <f t="shared" si="2"/>
        <v>0</v>
      </c>
      <c r="G27" s="50">
        <f t="shared" si="2"/>
        <v>0</v>
      </c>
    </row>
    <row r="28" spans="1:7" x14ac:dyDescent="0.25">
      <c r="A28" s="133" t="s">
        <v>455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0">
        <v>0</v>
      </c>
    </row>
    <row r="29" spans="1:7" x14ac:dyDescent="0.25">
      <c r="A29" s="133" t="s">
        <v>456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0">
        <v>0</v>
      </c>
    </row>
    <row r="30" spans="1:7" x14ac:dyDescent="0.25">
      <c r="A30" s="133" t="s">
        <v>457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0">
        <v>0</v>
      </c>
    </row>
    <row r="31" spans="1:7" x14ac:dyDescent="0.25">
      <c r="A31" s="133" t="s">
        <v>458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0">
        <v>0</v>
      </c>
    </row>
    <row r="32" spans="1:7" x14ac:dyDescent="0.25">
      <c r="A32" s="133" t="s">
        <v>459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0">
        <v>0</v>
      </c>
    </row>
    <row r="33" spans="1:8" x14ac:dyDescent="0.25">
      <c r="A33" s="133" t="s">
        <v>460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0">
        <v>0</v>
      </c>
    </row>
    <row r="34" spans="1:8" x14ac:dyDescent="0.25">
      <c r="A34" s="133" t="s">
        <v>461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0">
        <v>0</v>
      </c>
    </row>
    <row r="35" spans="1:8" x14ac:dyDescent="0.25">
      <c r="A35" s="133" t="s">
        <v>462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0">
        <v>0</v>
      </c>
    </row>
    <row r="36" spans="1:8" s="29" customFormat="1" x14ac:dyDescent="0.25">
      <c r="A36" s="133" t="s">
        <v>463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0">
        <v>0</v>
      </c>
    </row>
    <row r="37" spans="1:8" s="29" customFormat="1" x14ac:dyDescent="0.25">
      <c r="A37" s="133" t="s">
        <v>464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0">
        <v>0</v>
      </c>
    </row>
    <row r="38" spans="1:8" s="29" customFormat="1" x14ac:dyDescent="0.25">
      <c r="A38" s="133" t="s">
        <v>465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0">
        <v>0</v>
      </c>
    </row>
    <row r="39" spans="1:8" s="29" customFormat="1" x14ac:dyDescent="0.25">
      <c r="A39" s="133" t="s">
        <v>466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0">
        <v>0</v>
      </c>
    </row>
    <row r="40" spans="1:8" s="29" customFormat="1" x14ac:dyDescent="0.25">
      <c r="A40" s="133" t="s">
        <v>467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0">
        <v>0</v>
      </c>
    </row>
    <row r="41" spans="1:8" s="29" customFormat="1" x14ac:dyDescent="0.25">
      <c r="A41" s="133" t="s">
        <v>468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0">
        <v>0</v>
      </c>
    </row>
    <row r="42" spans="1:8" s="29" customFormat="1" x14ac:dyDescent="0.25">
      <c r="A42" s="149" t="s">
        <v>469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0">
        <v>0</v>
      </c>
      <c r="H42" s="50"/>
    </row>
    <row r="43" spans="1:8" x14ac:dyDescent="0.25">
      <c r="A43" s="149" t="s">
        <v>495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0">
        <v>0</v>
      </c>
    </row>
    <row r="44" spans="1:8" x14ac:dyDescent="0.25">
      <c r="A44" s="151" t="s">
        <v>348</v>
      </c>
      <c r="B44" s="150">
        <f t="shared" ref="B44:G44" si="3">+B10+B27</f>
        <v>43080000</v>
      </c>
      <c r="C44" s="150">
        <f t="shared" si="3"/>
        <v>8629515.459999999</v>
      </c>
      <c r="D44" s="150">
        <f t="shared" si="3"/>
        <v>51709515.459999993</v>
      </c>
      <c r="E44" s="150">
        <f t="shared" si="3"/>
        <v>22529191.200000007</v>
      </c>
      <c r="F44" s="150">
        <f t="shared" si="3"/>
        <v>22529191.200000007</v>
      </c>
      <c r="G44" s="176">
        <f t="shared" si="3"/>
        <v>29180324.259999994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5"/>
  <sheetViews>
    <sheetView view="pageBreakPreview" zoomScale="60" zoomScaleNormal="100" workbookViewId="0">
      <selection activeCell="A5" sqref="A5:H5"/>
    </sheetView>
  </sheetViews>
  <sheetFormatPr baseColWidth="10" defaultRowHeight="15" x14ac:dyDescent="0.25"/>
  <cols>
    <col min="1" max="1" width="11.42578125" style="91"/>
    <col min="2" max="2" width="80.5703125" style="91" bestFit="1" customWidth="1"/>
    <col min="3" max="3" width="13.28515625" style="91" bestFit="1" customWidth="1"/>
    <col min="4" max="4" width="14" style="91" customWidth="1"/>
    <col min="5" max="7" width="13.28515625" style="91" bestFit="1" customWidth="1"/>
    <col min="8" max="8" width="15.5703125" style="91" customWidth="1"/>
  </cols>
  <sheetData>
    <row r="1" spans="1:8" x14ac:dyDescent="0.25">
      <c r="A1" s="243" t="s">
        <v>398</v>
      </c>
      <c r="B1" s="244"/>
      <c r="C1" s="244"/>
      <c r="D1" s="244"/>
      <c r="E1" s="244"/>
      <c r="F1" s="244"/>
      <c r="G1" s="244"/>
      <c r="H1" s="245"/>
    </row>
    <row r="2" spans="1:8" s="29" customFormat="1" x14ac:dyDescent="0.25">
      <c r="A2" s="239" t="s">
        <v>401</v>
      </c>
      <c r="B2" s="206"/>
      <c r="C2" s="206"/>
      <c r="D2" s="206"/>
      <c r="E2" s="206"/>
      <c r="F2" s="206"/>
      <c r="G2" s="206"/>
      <c r="H2" s="240"/>
    </row>
    <row r="3" spans="1:8" x14ac:dyDescent="0.25">
      <c r="A3" s="233" t="s">
        <v>411</v>
      </c>
      <c r="B3" s="209"/>
      <c r="C3" s="209"/>
      <c r="D3" s="209"/>
      <c r="E3" s="209"/>
      <c r="F3" s="209"/>
      <c r="G3" s="209"/>
      <c r="H3" s="234"/>
    </row>
    <row r="4" spans="1:8" x14ac:dyDescent="0.25">
      <c r="A4" s="235" t="s">
        <v>353</v>
      </c>
      <c r="B4" s="197"/>
      <c r="C4" s="197"/>
      <c r="D4" s="197"/>
      <c r="E4" s="197"/>
      <c r="F4" s="197"/>
      <c r="G4" s="197"/>
      <c r="H4" s="236"/>
    </row>
    <row r="5" spans="1:8" x14ac:dyDescent="0.25">
      <c r="A5" s="235" t="s">
        <v>496</v>
      </c>
      <c r="B5" s="197"/>
      <c r="C5" s="197"/>
      <c r="D5" s="197"/>
      <c r="E5" s="197"/>
      <c r="F5" s="197"/>
      <c r="G5" s="197"/>
      <c r="H5" s="236"/>
    </row>
    <row r="6" spans="1:8" x14ac:dyDescent="0.25">
      <c r="A6" s="237" t="s">
        <v>0</v>
      </c>
      <c r="B6" s="208"/>
      <c r="C6" s="208"/>
      <c r="D6" s="208"/>
      <c r="E6" s="208"/>
      <c r="F6" s="208"/>
      <c r="G6" s="208"/>
      <c r="H6" s="238"/>
    </row>
    <row r="7" spans="1:8" x14ac:dyDescent="0.25">
      <c r="A7" s="209" t="s">
        <v>1</v>
      </c>
      <c r="B7" s="209"/>
      <c r="C7" s="209" t="s">
        <v>275</v>
      </c>
      <c r="D7" s="209"/>
      <c r="E7" s="209"/>
      <c r="F7" s="209"/>
      <c r="G7" s="209"/>
      <c r="H7" s="209" t="s">
        <v>350</v>
      </c>
    </row>
    <row r="8" spans="1:8" x14ac:dyDescent="0.25">
      <c r="A8" s="197"/>
      <c r="B8" s="197"/>
      <c r="C8" s="197" t="s">
        <v>192</v>
      </c>
      <c r="D8" s="45" t="s">
        <v>230</v>
      </c>
      <c r="E8" s="197" t="s">
        <v>232</v>
      </c>
      <c r="F8" s="197" t="s">
        <v>193</v>
      </c>
      <c r="G8" s="197" t="s">
        <v>195</v>
      </c>
      <c r="H8" s="197"/>
    </row>
    <row r="9" spans="1:8" x14ac:dyDescent="0.25">
      <c r="A9" s="208"/>
      <c r="B9" s="208"/>
      <c r="C9" s="208"/>
      <c r="D9" s="46" t="s">
        <v>231</v>
      </c>
      <c r="E9" s="208"/>
      <c r="F9" s="208"/>
      <c r="G9" s="208"/>
      <c r="H9" s="208"/>
    </row>
    <row r="10" spans="1:8" x14ac:dyDescent="0.25">
      <c r="A10" s="241"/>
      <c r="B10" s="242"/>
      <c r="C10" s="4"/>
      <c r="D10" s="27"/>
      <c r="E10" s="27"/>
      <c r="F10" s="19"/>
      <c r="G10" s="27"/>
      <c r="H10" s="27"/>
    </row>
    <row r="11" spans="1:8" x14ac:dyDescent="0.25">
      <c r="A11" s="227" t="s">
        <v>354</v>
      </c>
      <c r="B11" s="228"/>
      <c r="C11" s="18">
        <f t="shared" ref="C11:G11" si="0">+C12</f>
        <v>43080000</v>
      </c>
      <c r="D11" s="56">
        <f t="shared" si="0"/>
        <v>8629515.4600000009</v>
      </c>
      <c r="E11" s="50">
        <f t="shared" si="0"/>
        <v>51709515.460000001</v>
      </c>
      <c r="F11" s="51">
        <f t="shared" si="0"/>
        <v>22529191.200000007</v>
      </c>
      <c r="G11" s="31">
        <f t="shared" si="0"/>
        <v>22529191.200000007</v>
      </c>
      <c r="H11" s="50">
        <f>+H12</f>
        <v>29180324.259999994</v>
      </c>
    </row>
    <row r="12" spans="1:8" x14ac:dyDescent="0.25">
      <c r="A12" s="227" t="s">
        <v>355</v>
      </c>
      <c r="B12" s="228"/>
      <c r="C12" s="56">
        <f>SUM(C13:C20)</f>
        <v>43080000</v>
      </c>
      <c r="D12" s="50">
        <f t="shared" ref="D12:G12" si="1">SUM(D13:D20)</f>
        <v>8629515.4600000009</v>
      </c>
      <c r="E12" s="50">
        <f t="shared" si="1"/>
        <v>51709515.460000001</v>
      </c>
      <c r="F12" s="51">
        <f t="shared" si="1"/>
        <v>22529191.200000007</v>
      </c>
      <c r="G12" s="50">
        <f t="shared" si="1"/>
        <v>22529191.200000007</v>
      </c>
      <c r="H12" s="50">
        <f>+E12-F12</f>
        <v>29180324.259999994</v>
      </c>
    </row>
    <row r="13" spans="1:8" x14ac:dyDescent="0.25">
      <c r="A13" s="49"/>
      <c r="B13" s="47" t="s">
        <v>356</v>
      </c>
      <c r="C13" s="56">
        <v>0</v>
      </c>
      <c r="D13" s="50">
        <v>0</v>
      </c>
      <c r="E13" s="50">
        <v>0</v>
      </c>
      <c r="F13" s="51">
        <v>0</v>
      </c>
      <c r="G13" s="50">
        <v>0</v>
      </c>
      <c r="H13" s="50">
        <v>0</v>
      </c>
    </row>
    <row r="14" spans="1:8" x14ac:dyDescent="0.25">
      <c r="A14" s="49"/>
      <c r="B14" s="47" t="s">
        <v>357</v>
      </c>
      <c r="C14" s="56">
        <v>43080000</v>
      </c>
      <c r="D14" s="50">
        <v>8629515.4600000009</v>
      </c>
      <c r="E14" s="50">
        <v>51709515.460000001</v>
      </c>
      <c r="F14" s="51">
        <v>22529191.200000007</v>
      </c>
      <c r="G14" s="51">
        <v>22529191.200000007</v>
      </c>
      <c r="H14" s="50">
        <f>+E14-F14</f>
        <v>29180324.259999994</v>
      </c>
    </row>
    <row r="15" spans="1:8" x14ac:dyDescent="0.25">
      <c r="A15" s="49"/>
      <c r="B15" s="47" t="s">
        <v>358</v>
      </c>
      <c r="C15" s="56">
        <v>0</v>
      </c>
      <c r="D15" s="50">
        <v>0</v>
      </c>
      <c r="E15" s="50">
        <v>0</v>
      </c>
      <c r="F15" s="51">
        <v>0</v>
      </c>
      <c r="G15" s="50">
        <v>0</v>
      </c>
      <c r="H15" s="50">
        <v>0</v>
      </c>
    </row>
    <row r="16" spans="1:8" x14ac:dyDescent="0.25">
      <c r="A16" s="49"/>
      <c r="B16" s="47" t="s">
        <v>359</v>
      </c>
      <c r="C16" s="56">
        <v>0</v>
      </c>
      <c r="D16" s="50">
        <v>0</v>
      </c>
      <c r="E16" s="50">
        <v>0</v>
      </c>
      <c r="F16" s="51">
        <v>0</v>
      </c>
      <c r="G16" s="50">
        <v>0</v>
      </c>
      <c r="H16" s="50">
        <v>0</v>
      </c>
    </row>
    <row r="17" spans="1:8" x14ac:dyDescent="0.25">
      <c r="A17" s="49"/>
      <c r="B17" s="47" t="s">
        <v>360</v>
      </c>
      <c r="C17" s="56">
        <v>0</v>
      </c>
      <c r="D17" s="50">
        <v>0</v>
      </c>
      <c r="E17" s="50">
        <v>0</v>
      </c>
      <c r="F17" s="51">
        <v>0</v>
      </c>
      <c r="G17" s="50">
        <v>0</v>
      </c>
      <c r="H17" s="50">
        <v>0</v>
      </c>
    </row>
    <row r="18" spans="1:8" x14ac:dyDescent="0.25">
      <c r="A18" s="49"/>
      <c r="B18" s="47" t="s">
        <v>361</v>
      </c>
      <c r="C18" s="56">
        <v>0</v>
      </c>
      <c r="D18" s="50">
        <v>0</v>
      </c>
      <c r="E18" s="50">
        <v>0</v>
      </c>
      <c r="F18" s="51">
        <v>0</v>
      </c>
      <c r="G18" s="50">
        <v>0</v>
      </c>
      <c r="H18" s="50">
        <v>0</v>
      </c>
    </row>
    <row r="19" spans="1:8" x14ac:dyDescent="0.25">
      <c r="A19" s="49"/>
      <c r="B19" s="47" t="s">
        <v>362</v>
      </c>
      <c r="C19" s="56">
        <v>0</v>
      </c>
      <c r="D19" s="50">
        <v>0</v>
      </c>
      <c r="E19" s="50">
        <v>0</v>
      </c>
      <c r="F19" s="51">
        <v>0</v>
      </c>
      <c r="G19" s="50">
        <v>0</v>
      </c>
      <c r="H19" s="50">
        <v>0</v>
      </c>
    </row>
    <row r="20" spans="1:8" x14ac:dyDescent="0.25">
      <c r="A20" s="49"/>
      <c r="B20" s="47" t="s">
        <v>363</v>
      </c>
      <c r="C20" s="56">
        <v>0</v>
      </c>
      <c r="D20" s="50">
        <v>0</v>
      </c>
      <c r="E20" s="50">
        <v>0</v>
      </c>
      <c r="F20" s="51">
        <v>0</v>
      </c>
      <c r="G20" s="50">
        <v>0</v>
      </c>
      <c r="H20" s="50">
        <v>0</v>
      </c>
    </row>
    <row r="21" spans="1:8" x14ac:dyDescent="0.25">
      <c r="A21" s="49"/>
      <c r="B21" s="47"/>
      <c r="C21" s="18"/>
      <c r="D21" s="57"/>
      <c r="E21" s="57"/>
      <c r="F21" s="58"/>
      <c r="G21" s="57"/>
      <c r="H21" s="57"/>
    </row>
    <row r="22" spans="1:8" x14ac:dyDescent="0.25">
      <c r="A22" s="227" t="s">
        <v>364</v>
      </c>
      <c r="B22" s="228"/>
      <c r="C22" s="56">
        <f t="shared" ref="C22:H22" si="2">SUM(C24:C29)</f>
        <v>0</v>
      </c>
      <c r="D22" s="50">
        <f t="shared" si="2"/>
        <v>0</v>
      </c>
      <c r="E22" s="50">
        <f t="shared" si="2"/>
        <v>0</v>
      </c>
      <c r="F22" s="51">
        <f t="shared" si="2"/>
        <v>0</v>
      </c>
      <c r="G22" s="50">
        <f t="shared" si="2"/>
        <v>0</v>
      </c>
      <c r="H22" s="50">
        <f t="shared" si="2"/>
        <v>0</v>
      </c>
    </row>
    <row r="23" spans="1:8" x14ac:dyDescent="0.25">
      <c r="A23" s="49"/>
      <c r="B23" s="47" t="s">
        <v>365</v>
      </c>
      <c r="C23" s="56">
        <v>0</v>
      </c>
      <c r="D23" s="50">
        <v>0</v>
      </c>
      <c r="E23" s="50">
        <v>0</v>
      </c>
      <c r="F23" s="51">
        <v>0</v>
      </c>
      <c r="G23" s="50">
        <v>0</v>
      </c>
      <c r="H23" s="50">
        <v>0</v>
      </c>
    </row>
    <row r="24" spans="1:8" x14ac:dyDescent="0.25">
      <c r="A24" s="49"/>
      <c r="B24" s="47" t="s">
        <v>366</v>
      </c>
      <c r="C24" s="56">
        <v>0</v>
      </c>
      <c r="D24" s="50">
        <v>0</v>
      </c>
      <c r="E24" s="50">
        <v>0</v>
      </c>
      <c r="F24" s="51">
        <v>0</v>
      </c>
      <c r="G24" s="50">
        <v>0</v>
      </c>
      <c r="H24" s="50">
        <v>0</v>
      </c>
    </row>
    <row r="25" spans="1:8" x14ac:dyDescent="0.25">
      <c r="A25" s="49"/>
      <c r="B25" s="47" t="s">
        <v>367</v>
      </c>
      <c r="C25" s="56">
        <v>0</v>
      </c>
      <c r="D25" s="50">
        <v>0</v>
      </c>
      <c r="E25" s="50">
        <v>0</v>
      </c>
      <c r="F25" s="51">
        <v>0</v>
      </c>
      <c r="G25" s="50">
        <v>0</v>
      </c>
      <c r="H25" s="50">
        <v>0</v>
      </c>
    </row>
    <row r="26" spans="1:8" x14ac:dyDescent="0.25">
      <c r="A26" s="49"/>
      <c r="B26" s="47" t="s">
        <v>470</v>
      </c>
      <c r="C26" s="56">
        <v>0</v>
      </c>
      <c r="D26" s="50">
        <v>0</v>
      </c>
      <c r="E26" s="50">
        <v>0</v>
      </c>
      <c r="F26" s="51">
        <v>0</v>
      </c>
      <c r="G26" s="50">
        <v>0</v>
      </c>
      <c r="H26" s="50">
        <v>0</v>
      </c>
    </row>
    <row r="27" spans="1:8" x14ac:dyDescent="0.25">
      <c r="A27" s="49"/>
      <c r="B27" s="47" t="s">
        <v>368</v>
      </c>
      <c r="C27" s="56">
        <v>0</v>
      </c>
      <c r="D27" s="50">
        <v>0</v>
      </c>
      <c r="E27" s="50">
        <v>0</v>
      </c>
      <c r="F27" s="51">
        <v>0</v>
      </c>
      <c r="G27" s="50">
        <v>0</v>
      </c>
      <c r="H27" s="50">
        <v>0</v>
      </c>
    </row>
    <row r="28" spans="1:8" x14ac:dyDescent="0.25">
      <c r="A28" s="49"/>
      <c r="B28" s="47" t="s">
        <v>369</v>
      </c>
      <c r="C28" s="56">
        <v>0</v>
      </c>
      <c r="D28" s="50">
        <v>0</v>
      </c>
      <c r="E28" s="50">
        <v>0</v>
      </c>
      <c r="F28" s="51">
        <v>0</v>
      </c>
      <c r="G28" s="50">
        <v>0</v>
      </c>
      <c r="H28" s="50">
        <v>0</v>
      </c>
    </row>
    <row r="29" spans="1:8" x14ac:dyDescent="0.25">
      <c r="A29" s="49"/>
      <c r="B29" s="47" t="s">
        <v>370</v>
      </c>
      <c r="C29" s="56">
        <v>0</v>
      </c>
      <c r="D29" s="50">
        <v>0</v>
      </c>
      <c r="E29" s="50">
        <v>0</v>
      </c>
      <c r="F29" s="51">
        <v>0</v>
      </c>
      <c r="G29" s="50">
        <v>0</v>
      </c>
      <c r="H29" s="50">
        <v>0</v>
      </c>
    </row>
    <row r="30" spans="1:8" x14ac:dyDescent="0.25">
      <c r="A30" s="49"/>
      <c r="B30" s="47"/>
      <c r="C30" s="18"/>
      <c r="D30" s="57"/>
      <c r="E30" s="57"/>
      <c r="F30" s="58"/>
      <c r="G30" s="57"/>
      <c r="H30" s="57"/>
    </row>
    <row r="31" spans="1:8" x14ac:dyDescent="0.25">
      <c r="A31" s="227" t="s">
        <v>474</v>
      </c>
      <c r="B31" s="228"/>
      <c r="C31" s="56">
        <f t="shared" ref="C31:H31" si="3">SUM(C32:C40)</f>
        <v>0</v>
      </c>
      <c r="D31" s="50">
        <f t="shared" si="3"/>
        <v>0</v>
      </c>
      <c r="E31" s="50">
        <f t="shared" si="3"/>
        <v>0</v>
      </c>
      <c r="F31" s="51">
        <f t="shared" si="3"/>
        <v>0</v>
      </c>
      <c r="G31" s="50">
        <f t="shared" si="3"/>
        <v>0</v>
      </c>
      <c r="H31" s="50">
        <f t="shared" si="3"/>
        <v>0</v>
      </c>
    </row>
    <row r="32" spans="1:8" x14ac:dyDescent="0.25">
      <c r="A32" s="49"/>
      <c r="B32" s="47" t="s">
        <v>473</v>
      </c>
      <c r="C32" s="56">
        <v>0</v>
      </c>
      <c r="D32" s="50">
        <v>0</v>
      </c>
      <c r="E32" s="50">
        <v>0</v>
      </c>
      <c r="F32" s="51">
        <v>0</v>
      </c>
      <c r="G32" s="50">
        <v>0</v>
      </c>
      <c r="H32" s="50">
        <v>0</v>
      </c>
    </row>
    <row r="33" spans="1:8" x14ac:dyDescent="0.25">
      <c r="A33" s="49"/>
      <c r="B33" s="47" t="s">
        <v>371</v>
      </c>
      <c r="C33" s="56">
        <v>0</v>
      </c>
      <c r="D33" s="50">
        <v>0</v>
      </c>
      <c r="E33" s="50">
        <v>0</v>
      </c>
      <c r="F33" s="51">
        <v>0</v>
      </c>
      <c r="G33" s="50">
        <v>0</v>
      </c>
      <c r="H33" s="50">
        <v>0</v>
      </c>
    </row>
    <row r="34" spans="1:8" x14ac:dyDescent="0.25">
      <c r="A34" s="49"/>
      <c r="B34" s="47" t="s">
        <v>372</v>
      </c>
      <c r="C34" s="56">
        <v>0</v>
      </c>
      <c r="D34" s="50">
        <v>0</v>
      </c>
      <c r="E34" s="50">
        <v>0</v>
      </c>
      <c r="F34" s="51">
        <v>0</v>
      </c>
      <c r="G34" s="50">
        <v>0</v>
      </c>
      <c r="H34" s="50">
        <v>0</v>
      </c>
    </row>
    <row r="35" spans="1:8" x14ac:dyDescent="0.25">
      <c r="A35" s="49"/>
      <c r="B35" s="47" t="s">
        <v>373</v>
      </c>
      <c r="C35" s="56">
        <v>0</v>
      </c>
      <c r="D35" s="50">
        <v>0</v>
      </c>
      <c r="E35" s="50">
        <v>0</v>
      </c>
      <c r="F35" s="51">
        <v>0</v>
      </c>
      <c r="G35" s="50">
        <v>0</v>
      </c>
      <c r="H35" s="50">
        <v>0</v>
      </c>
    </row>
    <row r="36" spans="1:8" x14ac:dyDescent="0.25">
      <c r="A36" s="49"/>
      <c r="B36" s="47" t="s">
        <v>374</v>
      </c>
      <c r="C36" s="56">
        <v>0</v>
      </c>
      <c r="D36" s="50">
        <v>0</v>
      </c>
      <c r="E36" s="50">
        <v>0</v>
      </c>
      <c r="F36" s="51">
        <v>0</v>
      </c>
      <c r="G36" s="50">
        <v>0</v>
      </c>
      <c r="H36" s="50">
        <v>0</v>
      </c>
    </row>
    <row r="37" spans="1:8" x14ac:dyDescent="0.25">
      <c r="A37" s="49"/>
      <c r="B37" s="47" t="s">
        <v>375</v>
      </c>
      <c r="C37" s="56">
        <v>0</v>
      </c>
      <c r="D37" s="50">
        <v>0</v>
      </c>
      <c r="E37" s="50">
        <v>0</v>
      </c>
      <c r="F37" s="51">
        <v>0</v>
      </c>
      <c r="G37" s="50">
        <v>0</v>
      </c>
      <c r="H37" s="50">
        <v>0</v>
      </c>
    </row>
    <row r="38" spans="1:8" x14ac:dyDescent="0.25">
      <c r="A38" s="49"/>
      <c r="B38" s="47" t="s">
        <v>376</v>
      </c>
      <c r="C38" s="56">
        <v>0</v>
      </c>
      <c r="D38" s="50">
        <v>0</v>
      </c>
      <c r="E38" s="50">
        <v>0</v>
      </c>
      <c r="F38" s="51">
        <v>0</v>
      </c>
      <c r="G38" s="50">
        <v>0</v>
      </c>
      <c r="H38" s="50">
        <v>0</v>
      </c>
    </row>
    <row r="39" spans="1:8" x14ac:dyDescent="0.25">
      <c r="A39" s="49"/>
      <c r="B39" s="47" t="s">
        <v>377</v>
      </c>
      <c r="C39" s="56">
        <v>0</v>
      </c>
      <c r="D39" s="50">
        <v>0</v>
      </c>
      <c r="E39" s="50">
        <v>0</v>
      </c>
      <c r="F39" s="51">
        <v>0</v>
      </c>
      <c r="G39" s="50">
        <v>0</v>
      </c>
      <c r="H39" s="50">
        <v>0</v>
      </c>
    </row>
    <row r="40" spans="1:8" x14ac:dyDescent="0.25">
      <c r="A40" s="49"/>
      <c r="B40" s="47" t="s">
        <v>378</v>
      </c>
      <c r="C40" s="56">
        <v>0</v>
      </c>
      <c r="D40" s="50">
        <v>0</v>
      </c>
      <c r="E40" s="50">
        <v>0</v>
      </c>
      <c r="F40" s="51">
        <v>0</v>
      </c>
      <c r="G40" s="50">
        <v>0</v>
      </c>
      <c r="H40" s="50">
        <v>0</v>
      </c>
    </row>
    <row r="41" spans="1:8" x14ac:dyDescent="0.25">
      <c r="A41" s="49"/>
      <c r="B41" s="125"/>
      <c r="C41" s="51"/>
      <c r="D41" s="50"/>
      <c r="E41" s="50"/>
      <c r="F41" s="51"/>
      <c r="G41" s="50"/>
      <c r="H41" s="50"/>
    </row>
    <row r="42" spans="1:8" x14ac:dyDescent="0.25">
      <c r="A42" s="227" t="s">
        <v>475</v>
      </c>
      <c r="B42" s="247"/>
      <c r="C42" s="51">
        <f t="shared" ref="C42:H42" si="4">SUM(C43:C46)</f>
        <v>0</v>
      </c>
      <c r="D42" s="50">
        <f t="shared" si="4"/>
        <v>0</v>
      </c>
      <c r="E42" s="50">
        <f t="shared" si="4"/>
        <v>0</v>
      </c>
      <c r="F42" s="51">
        <f t="shared" si="4"/>
        <v>0</v>
      </c>
      <c r="G42" s="50">
        <f t="shared" si="4"/>
        <v>0</v>
      </c>
      <c r="H42" s="50">
        <f t="shared" si="4"/>
        <v>0</v>
      </c>
    </row>
    <row r="43" spans="1:8" x14ac:dyDescent="0.25">
      <c r="A43" s="49"/>
      <c r="B43" s="125" t="s">
        <v>471</v>
      </c>
      <c r="C43" s="51">
        <v>0</v>
      </c>
      <c r="D43" s="50">
        <v>0</v>
      </c>
      <c r="E43" s="50">
        <v>0</v>
      </c>
      <c r="F43" s="51">
        <v>0</v>
      </c>
      <c r="G43" s="50">
        <v>0</v>
      </c>
      <c r="H43" s="50">
        <v>0</v>
      </c>
    </row>
    <row r="44" spans="1:8" x14ac:dyDescent="0.25">
      <c r="A44" s="49"/>
      <c r="B44" s="125" t="s">
        <v>472</v>
      </c>
      <c r="C44" s="51">
        <v>0</v>
      </c>
      <c r="D44" s="50">
        <v>0</v>
      </c>
      <c r="E44" s="50">
        <v>0</v>
      </c>
      <c r="F44" s="51">
        <v>0</v>
      </c>
      <c r="G44" s="50">
        <v>0</v>
      </c>
      <c r="H44" s="50">
        <v>0</v>
      </c>
    </row>
    <row r="45" spans="1:8" x14ac:dyDescent="0.25">
      <c r="A45" s="49"/>
      <c r="B45" s="125" t="s">
        <v>379</v>
      </c>
      <c r="C45" s="51">
        <v>0</v>
      </c>
      <c r="D45" s="50">
        <v>0</v>
      </c>
      <c r="E45" s="50">
        <v>0</v>
      </c>
      <c r="F45" s="51">
        <v>0</v>
      </c>
      <c r="G45" s="50">
        <v>0</v>
      </c>
      <c r="H45" s="50">
        <v>0</v>
      </c>
    </row>
    <row r="46" spans="1:8" x14ac:dyDescent="0.25">
      <c r="A46" s="49"/>
      <c r="B46" s="125" t="s">
        <v>380</v>
      </c>
      <c r="C46" s="51">
        <v>0</v>
      </c>
      <c r="D46" s="50">
        <v>0</v>
      </c>
      <c r="E46" s="50">
        <v>0</v>
      </c>
      <c r="F46" s="51">
        <v>0</v>
      </c>
      <c r="G46" s="50">
        <v>0</v>
      </c>
      <c r="H46" s="50">
        <v>0</v>
      </c>
    </row>
    <row r="47" spans="1:8" x14ac:dyDescent="0.25">
      <c r="A47" s="49"/>
      <c r="B47" s="125"/>
      <c r="C47" s="58"/>
      <c r="D47" s="57"/>
      <c r="E47" s="57"/>
      <c r="F47" s="58"/>
      <c r="G47" s="57"/>
      <c r="H47" s="57"/>
    </row>
    <row r="48" spans="1:8" x14ac:dyDescent="0.25">
      <c r="A48" s="227" t="s">
        <v>381</v>
      </c>
      <c r="B48" s="247"/>
      <c r="C48" s="51">
        <f>SUM(C50:C57)</f>
        <v>0</v>
      </c>
      <c r="D48" s="50">
        <f t="shared" ref="D48:H48" si="5">SUM(D50:D57)</f>
        <v>0</v>
      </c>
      <c r="E48" s="50">
        <v>0</v>
      </c>
      <c r="F48" s="51">
        <f t="shared" si="5"/>
        <v>0</v>
      </c>
      <c r="G48" s="50">
        <f t="shared" si="5"/>
        <v>0</v>
      </c>
      <c r="H48" s="50">
        <f t="shared" si="5"/>
        <v>0</v>
      </c>
    </row>
    <row r="49" spans="1:8" x14ac:dyDescent="0.25">
      <c r="A49" s="227" t="s">
        <v>355</v>
      </c>
      <c r="B49" s="247"/>
      <c r="C49" s="51">
        <f>SUM(C51:C57)</f>
        <v>0</v>
      </c>
      <c r="D49" s="50">
        <f t="shared" ref="D49:G49" si="6">SUM(D51:D57)</f>
        <v>0</v>
      </c>
      <c r="E49" s="50">
        <v>0</v>
      </c>
      <c r="F49" s="51">
        <f t="shared" si="6"/>
        <v>0</v>
      </c>
      <c r="G49" s="50">
        <f t="shared" si="6"/>
        <v>0</v>
      </c>
      <c r="H49" s="50">
        <f>+E49</f>
        <v>0</v>
      </c>
    </row>
    <row r="50" spans="1:8" x14ac:dyDescent="0.25">
      <c r="A50" s="49"/>
      <c r="B50" s="125" t="s">
        <v>356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2">
        <v>0</v>
      </c>
    </row>
    <row r="51" spans="1:8" x14ac:dyDescent="0.25">
      <c r="A51" s="49"/>
      <c r="B51" s="125" t="s">
        <v>357</v>
      </c>
      <c r="C51" s="51">
        <v>0</v>
      </c>
      <c r="D51" s="50">
        <v>0</v>
      </c>
      <c r="E51" s="50">
        <v>0</v>
      </c>
      <c r="F51" s="51">
        <v>0</v>
      </c>
      <c r="G51" s="50">
        <v>0</v>
      </c>
      <c r="H51" s="50">
        <f>+E51</f>
        <v>0</v>
      </c>
    </row>
    <row r="52" spans="1:8" x14ac:dyDescent="0.25">
      <c r="A52" s="49"/>
      <c r="B52" s="125" t="s">
        <v>358</v>
      </c>
      <c r="C52" s="51">
        <v>0</v>
      </c>
      <c r="D52" s="50">
        <v>0</v>
      </c>
      <c r="E52" s="50">
        <v>0</v>
      </c>
      <c r="F52" s="51">
        <v>0</v>
      </c>
      <c r="G52" s="50">
        <v>0</v>
      </c>
      <c r="H52" s="50">
        <v>0</v>
      </c>
    </row>
    <row r="53" spans="1:8" x14ac:dyDescent="0.25">
      <c r="A53" s="49"/>
      <c r="B53" s="125" t="s">
        <v>359</v>
      </c>
      <c r="C53" s="51">
        <v>0</v>
      </c>
      <c r="D53" s="50">
        <v>0</v>
      </c>
      <c r="E53" s="50">
        <v>0</v>
      </c>
      <c r="F53" s="51">
        <v>0</v>
      </c>
      <c r="G53" s="50">
        <v>0</v>
      </c>
      <c r="H53" s="50">
        <v>0</v>
      </c>
    </row>
    <row r="54" spans="1:8" x14ac:dyDescent="0.25">
      <c r="A54" s="49"/>
      <c r="B54" s="125" t="s">
        <v>360</v>
      </c>
      <c r="C54" s="51">
        <v>0</v>
      </c>
      <c r="D54" s="50">
        <v>0</v>
      </c>
      <c r="E54" s="50">
        <v>0</v>
      </c>
      <c r="F54" s="51">
        <v>0</v>
      </c>
      <c r="G54" s="50">
        <v>0</v>
      </c>
      <c r="H54" s="50">
        <v>0</v>
      </c>
    </row>
    <row r="55" spans="1:8" x14ac:dyDescent="0.25">
      <c r="A55" s="49"/>
      <c r="B55" s="125" t="s">
        <v>361</v>
      </c>
      <c r="C55" s="51">
        <v>0</v>
      </c>
      <c r="D55" s="50">
        <v>0</v>
      </c>
      <c r="E55" s="50">
        <v>0</v>
      </c>
      <c r="F55" s="51">
        <v>0</v>
      </c>
      <c r="G55" s="50">
        <v>0</v>
      </c>
      <c r="H55" s="50">
        <v>0</v>
      </c>
    </row>
    <row r="56" spans="1:8" x14ac:dyDescent="0.25">
      <c r="A56" s="49"/>
      <c r="B56" s="125" t="s">
        <v>362</v>
      </c>
      <c r="C56" s="51">
        <v>0</v>
      </c>
      <c r="D56" s="50">
        <v>0</v>
      </c>
      <c r="E56" s="50">
        <v>0</v>
      </c>
      <c r="F56" s="51">
        <v>0</v>
      </c>
      <c r="G56" s="50">
        <v>0</v>
      </c>
      <c r="H56" s="50">
        <v>0</v>
      </c>
    </row>
    <row r="57" spans="1:8" x14ac:dyDescent="0.25">
      <c r="A57" s="49"/>
      <c r="B57" s="125" t="s">
        <v>363</v>
      </c>
      <c r="C57" s="51">
        <v>0</v>
      </c>
      <c r="D57" s="50">
        <v>0</v>
      </c>
      <c r="E57" s="50">
        <v>0</v>
      </c>
      <c r="F57" s="51">
        <v>0</v>
      </c>
      <c r="G57" s="50">
        <v>0</v>
      </c>
      <c r="H57" s="50">
        <v>0</v>
      </c>
    </row>
    <row r="58" spans="1:8" x14ac:dyDescent="0.25">
      <c r="A58" s="49"/>
      <c r="B58" s="125"/>
      <c r="C58" s="58"/>
      <c r="D58" s="57"/>
      <c r="E58" s="57"/>
      <c r="F58" s="58"/>
      <c r="G58" s="57"/>
      <c r="H58" s="57"/>
    </row>
    <row r="59" spans="1:8" x14ac:dyDescent="0.25">
      <c r="A59" s="227" t="s">
        <v>364</v>
      </c>
      <c r="B59" s="247"/>
      <c r="C59" s="51">
        <f t="shared" ref="C59:H59" si="7">SUM(C60:C66)</f>
        <v>0</v>
      </c>
      <c r="D59" s="50">
        <f t="shared" si="7"/>
        <v>0</v>
      </c>
      <c r="E59" s="50">
        <f t="shared" si="7"/>
        <v>0</v>
      </c>
      <c r="F59" s="51">
        <f t="shared" si="7"/>
        <v>0</v>
      </c>
      <c r="G59" s="50">
        <f t="shared" si="7"/>
        <v>0</v>
      </c>
      <c r="H59" s="50">
        <f t="shared" si="7"/>
        <v>0</v>
      </c>
    </row>
    <row r="60" spans="1:8" x14ac:dyDescent="0.25">
      <c r="A60" s="49"/>
      <c r="B60" s="125" t="s">
        <v>365</v>
      </c>
      <c r="C60" s="51">
        <v>0</v>
      </c>
      <c r="D60" s="50">
        <v>0</v>
      </c>
      <c r="E60" s="50">
        <v>0</v>
      </c>
      <c r="F60" s="51">
        <v>0</v>
      </c>
      <c r="G60" s="50">
        <v>0</v>
      </c>
      <c r="H60" s="50">
        <v>0</v>
      </c>
    </row>
    <row r="61" spans="1:8" x14ac:dyDescent="0.25">
      <c r="A61" s="49"/>
      <c r="B61" s="125" t="s">
        <v>366</v>
      </c>
      <c r="C61" s="51">
        <v>0</v>
      </c>
      <c r="D61" s="50">
        <v>0</v>
      </c>
      <c r="E61" s="50">
        <v>0</v>
      </c>
      <c r="F61" s="51">
        <v>0</v>
      </c>
      <c r="G61" s="50">
        <v>0</v>
      </c>
      <c r="H61" s="50">
        <v>0</v>
      </c>
    </row>
    <row r="62" spans="1:8" x14ac:dyDescent="0.25">
      <c r="A62" s="49"/>
      <c r="B62" s="125" t="s">
        <v>367</v>
      </c>
      <c r="C62" s="51">
        <v>0</v>
      </c>
      <c r="D62" s="50">
        <v>0</v>
      </c>
      <c r="E62" s="50">
        <v>0</v>
      </c>
      <c r="F62" s="51">
        <v>0</v>
      </c>
      <c r="G62" s="50">
        <v>0</v>
      </c>
      <c r="H62" s="50">
        <v>0</v>
      </c>
    </row>
    <row r="63" spans="1:8" x14ac:dyDescent="0.25">
      <c r="A63" s="49"/>
      <c r="B63" s="125" t="s">
        <v>470</v>
      </c>
      <c r="C63" s="51">
        <v>0</v>
      </c>
      <c r="D63" s="50">
        <v>0</v>
      </c>
      <c r="E63" s="50">
        <v>0</v>
      </c>
      <c r="F63" s="51">
        <v>0</v>
      </c>
      <c r="G63" s="50">
        <v>0</v>
      </c>
      <c r="H63" s="50">
        <v>0</v>
      </c>
    </row>
    <row r="64" spans="1:8" x14ac:dyDescent="0.25">
      <c r="A64" s="49"/>
      <c r="B64" s="125" t="s">
        <v>368</v>
      </c>
      <c r="C64" s="51">
        <v>0</v>
      </c>
      <c r="D64" s="50">
        <v>0</v>
      </c>
      <c r="E64" s="50">
        <v>0</v>
      </c>
      <c r="F64" s="51">
        <v>0</v>
      </c>
      <c r="G64" s="50">
        <v>0</v>
      </c>
      <c r="H64" s="50">
        <v>0</v>
      </c>
    </row>
    <row r="65" spans="1:8" x14ac:dyDescent="0.25">
      <c r="A65" s="49"/>
      <c r="B65" s="125" t="s">
        <v>369</v>
      </c>
      <c r="C65" s="51">
        <v>0</v>
      </c>
      <c r="D65" s="50">
        <v>0</v>
      </c>
      <c r="E65" s="50">
        <v>0</v>
      </c>
      <c r="F65" s="51">
        <v>0</v>
      </c>
      <c r="G65" s="50">
        <v>0</v>
      </c>
      <c r="H65" s="50">
        <v>0</v>
      </c>
    </row>
    <row r="66" spans="1:8" x14ac:dyDescent="0.25">
      <c r="A66" s="49"/>
      <c r="B66" s="125" t="s">
        <v>370</v>
      </c>
      <c r="C66" s="51">
        <v>0</v>
      </c>
      <c r="D66" s="50">
        <v>0</v>
      </c>
      <c r="E66" s="50">
        <v>0</v>
      </c>
      <c r="F66" s="51">
        <v>0</v>
      </c>
      <c r="G66" s="50">
        <v>0</v>
      </c>
      <c r="H66" s="50">
        <v>0</v>
      </c>
    </row>
    <row r="67" spans="1:8" x14ac:dyDescent="0.25">
      <c r="A67" s="49"/>
      <c r="B67" s="125"/>
      <c r="C67" s="58"/>
      <c r="D67" s="57"/>
      <c r="E67" s="57"/>
      <c r="F67" s="58"/>
      <c r="G67" s="57"/>
      <c r="H67" s="57"/>
    </row>
    <row r="68" spans="1:8" x14ac:dyDescent="0.25">
      <c r="A68" s="227" t="s">
        <v>474</v>
      </c>
      <c r="B68" s="247"/>
      <c r="C68" s="51">
        <f t="shared" ref="C68:H68" si="8">SUM(C69:C77)</f>
        <v>0</v>
      </c>
      <c r="D68" s="50">
        <f t="shared" si="8"/>
        <v>0</v>
      </c>
      <c r="E68" s="50">
        <f t="shared" si="8"/>
        <v>0</v>
      </c>
      <c r="F68" s="51">
        <f t="shared" si="8"/>
        <v>0</v>
      </c>
      <c r="G68" s="50">
        <f t="shared" si="8"/>
        <v>0</v>
      </c>
      <c r="H68" s="50">
        <f t="shared" si="8"/>
        <v>0</v>
      </c>
    </row>
    <row r="69" spans="1:8" x14ac:dyDescent="0.25">
      <c r="A69" s="49"/>
      <c r="B69" s="125" t="s">
        <v>473</v>
      </c>
      <c r="C69" s="51">
        <v>0</v>
      </c>
      <c r="D69" s="50">
        <v>0</v>
      </c>
      <c r="E69" s="50">
        <v>0</v>
      </c>
      <c r="F69" s="51">
        <v>0</v>
      </c>
      <c r="G69" s="50">
        <v>0</v>
      </c>
      <c r="H69" s="50">
        <v>0</v>
      </c>
    </row>
    <row r="70" spans="1:8" x14ac:dyDescent="0.25">
      <c r="A70" s="49"/>
      <c r="B70" s="125" t="s">
        <v>371</v>
      </c>
      <c r="C70" s="51">
        <v>0</v>
      </c>
      <c r="D70" s="50">
        <v>0</v>
      </c>
      <c r="E70" s="50">
        <v>0</v>
      </c>
      <c r="F70" s="51">
        <v>0</v>
      </c>
      <c r="G70" s="50">
        <v>0</v>
      </c>
      <c r="H70" s="50">
        <v>0</v>
      </c>
    </row>
    <row r="71" spans="1:8" x14ac:dyDescent="0.25">
      <c r="A71" s="49"/>
      <c r="B71" s="125" t="s">
        <v>372</v>
      </c>
      <c r="C71" s="51">
        <v>0</v>
      </c>
      <c r="D71" s="50">
        <v>0</v>
      </c>
      <c r="E71" s="50">
        <v>0</v>
      </c>
      <c r="F71" s="51">
        <v>0</v>
      </c>
      <c r="G71" s="50">
        <v>0</v>
      </c>
      <c r="H71" s="50">
        <v>0</v>
      </c>
    </row>
    <row r="72" spans="1:8" x14ac:dyDescent="0.25">
      <c r="A72" s="49"/>
      <c r="B72" s="125" t="s">
        <v>373</v>
      </c>
      <c r="C72" s="51">
        <v>0</v>
      </c>
      <c r="D72" s="50">
        <v>0</v>
      </c>
      <c r="E72" s="50">
        <v>0</v>
      </c>
      <c r="F72" s="51">
        <v>0</v>
      </c>
      <c r="G72" s="50">
        <v>0</v>
      </c>
      <c r="H72" s="50">
        <v>0</v>
      </c>
    </row>
    <row r="73" spans="1:8" x14ac:dyDescent="0.25">
      <c r="A73" s="49"/>
      <c r="B73" s="125" t="s">
        <v>374</v>
      </c>
      <c r="C73" s="51">
        <v>0</v>
      </c>
      <c r="D73" s="50">
        <v>0</v>
      </c>
      <c r="E73" s="50">
        <v>0</v>
      </c>
      <c r="F73" s="51">
        <v>0</v>
      </c>
      <c r="G73" s="50">
        <v>0</v>
      </c>
      <c r="H73" s="50">
        <v>0</v>
      </c>
    </row>
    <row r="74" spans="1:8" x14ac:dyDescent="0.25">
      <c r="A74" s="49"/>
      <c r="B74" s="125" t="s">
        <v>375</v>
      </c>
      <c r="C74" s="51">
        <v>0</v>
      </c>
      <c r="D74" s="50">
        <v>0</v>
      </c>
      <c r="E74" s="50">
        <v>0</v>
      </c>
      <c r="F74" s="51">
        <v>0</v>
      </c>
      <c r="G74" s="50">
        <v>0</v>
      </c>
      <c r="H74" s="50">
        <v>0</v>
      </c>
    </row>
    <row r="75" spans="1:8" x14ac:dyDescent="0.25">
      <c r="A75" s="49"/>
      <c r="B75" s="125" t="s">
        <v>376</v>
      </c>
      <c r="C75" s="51">
        <v>0</v>
      </c>
      <c r="D75" s="50">
        <v>0</v>
      </c>
      <c r="E75" s="50">
        <v>0</v>
      </c>
      <c r="F75" s="51">
        <v>0</v>
      </c>
      <c r="G75" s="50">
        <v>0</v>
      </c>
      <c r="H75" s="50">
        <v>0</v>
      </c>
    </row>
    <row r="76" spans="1:8" x14ac:dyDescent="0.25">
      <c r="A76" s="49"/>
      <c r="B76" s="125" t="s">
        <v>377</v>
      </c>
      <c r="C76" s="51">
        <v>0</v>
      </c>
      <c r="D76" s="50">
        <v>0</v>
      </c>
      <c r="E76" s="50">
        <v>0</v>
      </c>
      <c r="F76" s="51">
        <v>0</v>
      </c>
      <c r="G76" s="50">
        <v>0</v>
      </c>
      <c r="H76" s="50">
        <v>0</v>
      </c>
    </row>
    <row r="77" spans="1:8" x14ac:dyDescent="0.25">
      <c r="A77" s="49"/>
      <c r="B77" s="125" t="s">
        <v>378</v>
      </c>
      <c r="C77" s="51">
        <v>0</v>
      </c>
      <c r="D77" s="50">
        <v>0</v>
      </c>
      <c r="E77" s="50">
        <v>0</v>
      </c>
      <c r="F77" s="51">
        <v>0</v>
      </c>
      <c r="G77" s="50">
        <v>0</v>
      </c>
      <c r="H77" s="50">
        <v>0</v>
      </c>
    </row>
    <row r="78" spans="1:8" x14ac:dyDescent="0.25">
      <c r="A78" s="49"/>
      <c r="B78" s="125"/>
      <c r="C78" s="58"/>
      <c r="D78" s="57"/>
      <c r="E78" s="57"/>
      <c r="F78" s="58"/>
      <c r="G78" s="57"/>
      <c r="H78" s="57"/>
    </row>
    <row r="79" spans="1:8" x14ac:dyDescent="0.25">
      <c r="A79" s="227" t="s">
        <v>475</v>
      </c>
      <c r="B79" s="247"/>
      <c r="C79" s="51">
        <f>SUM(C80:C84)</f>
        <v>0</v>
      </c>
      <c r="D79" s="50">
        <f t="shared" ref="D79:H79" si="9">SUM(D80:D84)</f>
        <v>0</v>
      </c>
      <c r="E79" s="50">
        <f t="shared" si="9"/>
        <v>0</v>
      </c>
      <c r="F79" s="51">
        <f t="shared" si="9"/>
        <v>0</v>
      </c>
      <c r="G79" s="50">
        <f t="shared" si="9"/>
        <v>0</v>
      </c>
      <c r="H79" s="50">
        <f t="shared" si="9"/>
        <v>0</v>
      </c>
    </row>
    <row r="80" spans="1:8" x14ac:dyDescent="0.25">
      <c r="A80" s="49"/>
      <c r="B80" s="125" t="s">
        <v>471</v>
      </c>
      <c r="C80" s="51">
        <v>0</v>
      </c>
      <c r="D80" s="50">
        <v>0</v>
      </c>
      <c r="E80" s="50">
        <v>0</v>
      </c>
      <c r="F80" s="51">
        <v>0</v>
      </c>
      <c r="G80" s="50">
        <v>0</v>
      </c>
      <c r="H80" s="50">
        <v>0</v>
      </c>
    </row>
    <row r="81" spans="1:8" x14ac:dyDescent="0.25">
      <c r="A81" s="49"/>
      <c r="B81" s="125" t="s">
        <v>472</v>
      </c>
      <c r="C81" s="51">
        <v>0</v>
      </c>
      <c r="D81" s="50">
        <v>0</v>
      </c>
      <c r="E81" s="50">
        <v>0</v>
      </c>
      <c r="F81" s="51">
        <v>0</v>
      </c>
      <c r="G81" s="50">
        <v>0</v>
      </c>
      <c r="H81" s="50">
        <v>0</v>
      </c>
    </row>
    <row r="82" spans="1:8" x14ac:dyDescent="0.25">
      <c r="A82" s="49"/>
      <c r="B82" s="125" t="s">
        <v>379</v>
      </c>
      <c r="C82" s="51">
        <v>0</v>
      </c>
      <c r="D82" s="50">
        <v>0</v>
      </c>
      <c r="E82" s="50">
        <v>0</v>
      </c>
      <c r="F82" s="51">
        <v>0</v>
      </c>
      <c r="G82" s="50">
        <v>0</v>
      </c>
      <c r="H82" s="50">
        <v>0</v>
      </c>
    </row>
    <row r="83" spans="1:8" x14ac:dyDescent="0.25">
      <c r="A83" s="49"/>
      <c r="B83" s="125" t="s">
        <v>380</v>
      </c>
      <c r="C83" s="51">
        <v>0</v>
      </c>
      <c r="D83" s="50">
        <v>0</v>
      </c>
      <c r="E83" s="50">
        <v>0</v>
      </c>
      <c r="F83" s="51">
        <v>0</v>
      </c>
      <c r="G83" s="50">
        <v>0</v>
      </c>
      <c r="H83" s="50">
        <v>0</v>
      </c>
    </row>
    <row r="84" spans="1:8" x14ac:dyDescent="0.25">
      <c r="A84" s="49"/>
      <c r="B84" s="125"/>
      <c r="C84" s="51"/>
      <c r="D84" s="50"/>
      <c r="E84" s="50"/>
      <c r="F84" s="51"/>
      <c r="G84" s="50"/>
      <c r="H84" s="50"/>
    </row>
    <row r="85" spans="1:8" x14ac:dyDescent="0.25">
      <c r="A85" s="231" t="s">
        <v>382</v>
      </c>
      <c r="B85" s="246"/>
      <c r="C85" s="153">
        <f t="shared" ref="C85:H85" si="10">+C48+C12</f>
        <v>43080000</v>
      </c>
      <c r="D85" s="154">
        <f t="shared" si="10"/>
        <v>8629515.4600000009</v>
      </c>
      <c r="E85" s="154">
        <f t="shared" si="10"/>
        <v>51709515.460000001</v>
      </c>
      <c r="F85" s="153">
        <f t="shared" si="10"/>
        <v>22529191.200000007</v>
      </c>
      <c r="G85" s="154">
        <f t="shared" si="10"/>
        <v>22529191.200000007</v>
      </c>
      <c r="H85" s="154">
        <f t="shared" si="10"/>
        <v>29180324.259999994</v>
      </c>
    </row>
  </sheetData>
  <mergeCells count="25">
    <mergeCell ref="A85:B85"/>
    <mergeCell ref="A79:B79"/>
    <mergeCell ref="A42:B42"/>
    <mergeCell ref="A48:B48"/>
    <mergeCell ref="A49:B49"/>
    <mergeCell ref="A59:B59"/>
    <mergeCell ref="A68:B68"/>
    <mergeCell ref="A2:H2"/>
    <mergeCell ref="F8:F9"/>
    <mergeCell ref="G8:G9"/>
    <mergeCell ref="A10:B10"/>
    <mergeCell ref="A1:H1"/>
    <mergeCell ref="A31:B31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2:B22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2"/>
  <sheetViews>
    <sheetView tabSelected="1" view="pageBreakPreview" zoomScale="60" zoomScaleNormal="100" workbookViewId="0">
      <selection activeCell="B53" sqref="B53"/>
    </sheetView>
  </sheetViews>
  <sheetFormatPr baseColWidth="10" defaultRowHeight="15" x14ac:dyDescent="0.25"/>
  <cols>
    <col min="1" max="1" width="87.5703125" style="91" bestFit="1" customWidth="1"/>
    <col min="2" max="2" width="13.28515625" style="91" bestFit="1" customWidth="1"/>
    <col min="3" max="3" width="13" style="91" customWidth="1"/>
    <col min="4" max="4" width="13.140625" style="91" customWidth="1"/>
    <col min="5" max="5" width="14" style="91" customWidth="1"/>
    <col min="6" max="6" width="13.7109375" style="91" customWidth="1"/>
    <col min="7" max="7" width="14.42578125" style="91" customWidth="1"/>
  </cols>
  <sheetData>
    <row r="1" spans="1:7" x14ac:dyDescent="0.25">
      <c r="A1" s="243" t="s">
        <v>398</v>
      </c>
      <c r="B1" s="244"/>
      <c r="C1" s="244"/>
      <c r="D1" s="244"/>
      <c r="E1" s="244"/>
      <c r="F1" s="244"/>
      <c r="G1" s="245"/>
    </row>
    <row r="2" spans="1:7" s="29" customFormat="1" x14ac:dyDescent="0.25">
      <c r="A2" s="239" t="s">
        <v>401</v>
      </c>
      <c r="B2" s="206"/>
      <c r="C2" s="206"/>
      <c r="D2" s="206"/>
      <c r="E2" s="206"/>
      <c r="F2" s="206"/>
      <c r="G2" s="206"/>
    </row>
    <row r="3" spans="1:7" x14ac:dyDescent="0.25">
      <c r="A3" s="235" t="s">
        <v>412</v>
      </c>
      <c r="B3" s="197"/>
      <c r="C3" s="197"/>
      <c r="D3" s="197"/>
      <c r="E3" s="197"/>
      <c r="F3" s="197"/>
      <c r="G3" s="236"/>
    </row>
    <row r="4" spans="1:7" x14ac:dyDescent="0.25">
      <c r="A4" s="235" t="s">
        <v>383</v>
      </c>
      <c r="B4" s="197"/>
      <c r="C4" s="197"/>
      <c r="D4" s="197"/>
      <c r="E4" s="197"/>
      <c r="F4" s="197"/>
      <c r="G4" s="236"/>
    </row>
    <row r="5" spans="1:7" x14ac:dyDescent="0.25">
      <c r="A5" s="235" t="s">
        <v>497</v>
      </c>
      <c r="B5" s="197"/>
      <c r="C5" s="197"/>
      <c r="D5" s="197"/>
      <c r="E5" s="197"/>
      <c r="F5" s="197"/>
      <c r="G5" s="236"/>
    </row>
    <row r="6" spans="1:7" x14ac:dyDescent="0.25">
      <c r="A6" s="235" t="s">
        <v>0</v>
      </c>
      <c r="B6" s="197"/>
      <c r="C6" s="197"/>
      <c r="D6" s="197"/>
      <c r="E6" s="197"/>
      <c r="F6" s="197"/>
      <c r="G6" s="236"/>
    </row>
    <row r="7" spans="1:7" x14ac:dyDescent="0.25">
      <c r="A7" s="209" t="s">
        <v>1</v>
      </c>
      <c r="B7" s="209" t="s">
        <v>275</v>
      </c>
      <c r="C7" s="209"/>
      <c r="D7" s="209"/>
      <c r="E7" s="209"/>
      <c r="F7" s="209"/>
      <c r="G7" s="209" t="s">
        <v>350</v>
      </c>
    </row>
    <row r="8" spans="1:7" x14ac:dyDescent="0.25">
      <c r="A8" s="197"/>
      <c r="B8" s="197" t="s">
        <v>192</v>
      </c>
      <c r="C8" s="45" t="s">
        <v>230</v>
      </c>
      <c r="D8" s="197" t="s">
        <v>232</v>
      </c>
      <c r="E8" s="197" t="s">
        <v>193</v>
      </c>
      <c r="F8" s="197" t="s">
        <v>195</v>
      </c>
      <c r="G8" s="197"/>
    </row>
    <row r="9" spans="1:7" x14ac:dyDescent="0.25">
      <c r="A9" s="208"/>
      <c r="B9" s="208"/>
      <c r="C9" s="46" t="s">
        <v>231</v>
      </c>
      <c r="D9" s="208"/>
      <c r="E9" s="208"/>
      <c r="F9" s="208"/>
      <c r="G9" s="208"/>
    </row>
    <row r="10" spans="1:7" x14ac:dyDescent="0.25">
      <c r="A10" s="48" t="s">
        <v>384</v>
      </c>
      <c r="B10" s="50">
        <f t="shared" ref="B10:G10" si="0">SUM(B11:B20)</f>
        <v>0</v>
      </c>
      <c r="C10" s="50">
        <f t="shared" si="0"/>
        <v>0</v>
      </c>
      <c r="D10" s="50">
        <f t="shared" si="0"/>
        <v>0</v>
      </c>
      <c r="E10" s="50">
        <f t="shared" si="0"/>
        <v>0</v>
      </c>
      <c r="F10" s="50">
        <f t="shared" si="0"/>
        <v>0</v>
      </c>
      <c r="G10" s="50">
        <f t="shared" si="0"/>
        <v>0</v>
      </c>
    </row>
    <row r="11" spans="1:7" x14ac:dyDescent="0.25">
      <c r="A11" s="49" t="s">
        <v>385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f>+D11-E11</f>
        <v>0</v>
      </c>
    </row>
    <row r="12" spans="1:7" x14ac:dyDescent="0.25">
      <c r="A12" s="49" t="s">
        <v>386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49" t="s">
        <v>387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49" t="s">
        <v>388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9" t="s">
        <v>389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9" t="s">
        <v>390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9" t="s">
        <v>476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ht="0.75" hidden="1" customHeight="1" x14ac:dyDescent="0.25">
      <c r="A18" s="5" t="s">
        <v>391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hidden="1" x14ac:dyDescent="0.25">
      <c r="A19" s="5" t="s">
        <v>392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9" t="s">
        <v>393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8" t="s">
        <v>394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x14ac:dyDescent="0.25">
      <c r="A22" s="49" t="s">
        <v>385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9" t="s">
        <v>386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9" t="s">
        <v>387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9" t="s">
        <v>388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9" t="s">
        <v>389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9" t="s">
        <v>390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9" t="s">
        <v>476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7" hidden="1" x14ac:dyDescent="0.25">
      <c r="A29" s="5" t="s">
        <v>391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</row>
    <row r="30" spans="1:7" hidden="1" x14ac:dyDescent="0.25">
      <c r="A30" s="5" t="s">
        <v>392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7" x14ac:dyDescent="0.25">
      <c r="A31" s="49" t="s">
        <v>393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</row>
    <row r="32" spans="1:7" x14ac:dyDescent="0.25">
      <c r="A32" s="83" t="s">
        <v>477</v>
      </c>
      <c r="B32" s="128">
        <f t="shared" ref="B32:G32" si="1">+B10+B21</f>
        <v>0</v>
      </c>
      <c r="C32" s="128">
        <f t="shared" si="1"/>
        <v>0</v>
      </c>
      <c r="D32" s="128">
        <f t="shared" si="1"/>
        <v>0</v>
      </c>
      <c r="E32" s="128">
        <f t="shared" si="1"/>
        <v>0</v>
      </c>
      <c r="F32" s="128">
        <f t="shared" si="1"/>
        <v>0</v>
      </c>
      <c r="G32" s="128">
        <f t="shared" si="1"/>
        <v>0</v>
      </c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2020-10-19T16:12:53Z</cp:lastPrinted>
  <dcterms:created xsi:type="dcterms:W3CDTF">2016-11-25T14:52:45Z</dcterms:created>
  <dcterms:modified xsi:type="dcterms:W3CDTF">2020-10-23T14:43:45Z</dcterms:modified>
</cp:coreProperties>
</file>