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SISTEMA ANTICORRUPCIÓN\"/>
    </mc:Choice>
  </mc:AlternateContent>
  <xr:revisionPtr revIDLastSave="0" documentId="10_ncr:8100000_{AA8471A7-267A-4082-8E58-560970D7B0FE}" xr6:coauthVersionLast="32" xr6:coauthVersionMax="32" xr10:uidLastSave="{00000000-0000-0000-0000-000000000000}"/>
  <bookViews>
    <workbookView xWindow="0" yWindow="0" windowWidth="24000" windowHeight="963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E21" i="6" l="1"/>
  <c r="C11" i="7" l="1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D26" i="7"/>
  <c r="G26" i="7" s="1"/>
  <c r="C25" i="7"/>
  <c r="B25" i="7"/>
  <c r="D25" i="7" s="1"/>
  <c r="G25" i="7" s="1"/>
  <c r="C23" i="7"/>
  <c r="D17" i="7"/>
  <c r="G17" i="7" s="1"/>
  <c r="C15" i="7"/>
  <c r="D15" i="7" s="1"/>
  <c r="G15" i="7" s="1"/>
  <c r="B15" i="7"/>
  <c r="G19" i="2"/>
  <c r="G18" i="2"/>
  <c r="G17" i="2"/>
  <c r="G15" i="2"/>
  <c r="G14" i="2"/>
  <c r="G13" i="2"/>
  <c r="D24" i="7" l="1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F52" i="9" l="1"/>
  <c r="F51" i="9"/>
  <c r="B52" i="9"/>
  <c r="B51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E14" i="6"/>
  <c r="T14" i="6" s="1"/>
  <c r="H13" i="6"/>
  <c r="E12" i="6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H31" i="8" s="1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H68" i="8" s="1"/>
  <c r="G68" i="8"/>
  <c r="F68" i="8"/>
  <c r="C79" i="8"/>
  <c r="D79" i="8"/>
  <c r="E79" i="8"/>
  <c r="H79" i="8" s="1"/>
  <c r="F79" i="8"/>
  <c r="G79" i="8"/>
  <c r="C11" i="6"/>
  <c r="D11" i="6"/>
  <c r="D85" i="6"/>
  <c r="C24" i="9" s="1"/>
  <c r="F11" i="6"/>
  <c r="E10" i="9" s="1"/>
  <c r="G11" i="6"/>
  <c r="G85" i="6"/>
  <c r="F24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H39" i="5"/>
  <c r="H45" i="5" s="1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C43" i="4" s="1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5" i="3" s="1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12" i="6"/>
  <c r="T120" i="6"/>
  <c r="T109" i="6"/>
  <c r="T54" i="6"/>
  <c r="T18" i="6"/>
  <c r="T111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T58" i="6"/>
  <c r="H94" i="6"/>
  <c r="T68" i="6"/>
  <c r="H149" i="6"/>
  <c r="T75" i="6"/>
  <c r="T82" i="6"/>
  <c r="T131" i="6"/>
  <c r="T132" i="6"/>
  <c r="H156" i="6"/>
  <c r="T71" i="6"/>
  <c r="T134" i="6"/>
  <c r="T77" i="6"/>
  <c r="T67" i="6"/>
  <c r="T60" i="6"/>
  <c r="T74" i="6"/>
  <c r="T154" i="6"/>
  <c r="T78" i="6"/>
  <c r="T152" i="6"/>
  <c r="T65" i="6"/>
  <c r="T138" i="6"/>
  <c r="T69" i="6"/>
  <c r="T62" i="6"/>
  <c r="T127" i="6"/>
  <c r="H155" i="6"/>
  <c r="T153" i="6"/>
  <c r="T142" i="6"/>
  <c r="T80" i="6"/>
  <c r="T70" i="6"/>
  <c r="T66" i="6"/>
  <c r="T135" i="6"/>
  <c r="T147" i="6"/>
  <c r="D84" i="6"/>
  <c r="D59" i="8" s="1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G45" i="5"/>
  <c r="T139" i="6"/>
  <c r="H95" i="6"/>
  <c r="H126" i="6"/>
  <c r="T126" i="6"/>
  <c r="H1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T104" i="6"/>
  <c r="H51" i="6"/>
  <c r="D24" i="9"/>
  <c r="T38" i="6" l="1"/>
  <c r="H16" i="6"/>
  <c r="H127" i="6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C34" i="9" s="1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H84" i="6" s="1"/>
  <c r="C10" i="6"/>
  <c r="C159" i="6" s="1"/>
  <c r="F10" i="6"/>
  <c r="F159" i="6" s="1"/>
  <c r="H14" i="6"/>
  <c r="H11" i="6" s="1"/>
  <c r="E11" i="6"/>
  <c r="D10" i="9" s="1"/>
  <c r="D34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E27" i="8" s="1"/>
  <c r="H27" i="8" s="1"/>
  <c r="F10" i="9"/>
  <c r="F34" i="9" s="1"/>
  <c r="F39" i="9" s="1"/>
  <c r="D45" i="5"/>
  <c r="K21" i="3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F162" i="6" l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C39" i="9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F85" i="8" s="1"/>
  <c r="G10" i="9"/>
  <c r="H19" i="6"/>
  <c r="E10" i="6"/>
  <c r="E22" i="8" s="1"/>
  <c r="D75" i="5"/>
  <c r="F75" i="5"/>
  <c r="D22" i="8"/>
  <c r="D11" i="8" s="1"/>
  <c r="D85" i="8" s="1"/>
  <c r="D159" i="6"/>
  <c r="D162" i="6" s="1"/>
  <c r="G22" i="8"/>
  <c r="G11" i="8" s="1"/>
  <c r="G85" i="8" s="1"/>
  <c r="G159" i="6"/>
  <c r="F33" i="7"/>
  <c r="E55" i="4"/>
  <c r="E56" i="4" s="1"/>
  <c r="F82" i="1"/>
  <c r="F92" i="1" s="1"/>
  <c r="G82" i="1"/>
  <c r="G92" i="1" s="1"/>
  <c r="D39" i="9"/>
  <c r="G34" i="9"/>
  <c r="G39" i="9" s="1"/>
  <c r="C11" i="4"/>
  <c r="H75" i="5"/>
  <c r="H59" i="8" l="1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11" i="7"/>
  <c r="B33" i="7" s="1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1" i="7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<sst xmlns="http://schemas.openxmlformats.org/spreadsheetml/2006/main" count="657" uniqueCount="469">
  <si>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</si>
  <si>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</si>
  <si>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</si>
  <si>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</si>
  <si>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</si>
  <si>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</si>
  <si>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</si>
  <si>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</si>
  <si>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</si>
  <si>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</si>
  <si>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</si>
  <si>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</si>
  <si>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</si>
  <si>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</si>
  <si>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</si>
  <si>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</si>
  <si>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</si>
  <si>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</si>
  <si>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</si>
  <si>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</si>
  <si>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</si>
  <si>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</si>
  <si>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</si>
  <si>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</si>
  <si>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</si>
  <si>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</si>
  <si>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</si>
  <si>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</si>
  <si>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</si>
  <si>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</si>
  <si>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</si>
  <si>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</si>
  <si>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</si>
  <si>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</si>
  <si>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</si>
  <si>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</si>
  <si>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</si>
  <si>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</si>
  <si>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</si>
  <si>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</si>
  <si>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</si>
  <si>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</si>
  <si>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</si>
  <si>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</si>
  <si>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</si>
  <si>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</si>
  <si>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</si>
  <si>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</si>
  <si>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</si>
  <si>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</si>
  <si>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</si>
  <si>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</si>
  <si>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</si>
  <si>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</si>
  <si>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</si>
  <si>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</si>
  <si>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</si>
  <si>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</si>
  <si>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</si>
  <si>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</si>
  <si>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</si>
  <si>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</si>
  <si>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</si>
  <si>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</si>
  <si>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</si>
  <si>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</si>
  <si>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</si>
  <si>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</si>
  <si>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</si>
  <si>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</si>
  <si>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</si>
  <si>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</si>
  <si>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</si>
  <si>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</si>
  <si>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</si>
  <si>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</si>
  <si>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</si>
  <si>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</si>
  <si>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</si>
  <si>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</si>
  <si>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</si>
  <si>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</si>
  <si>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</si>
  <si>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</si>
  <si>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</si>
  <si>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</si>
  <si>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</si>
  <si>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</si>
  <si>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</si>
  <si>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</si>
  <si>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</si>
  <si>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</si>
  <si>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</si>
  <si>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</si>
  <si>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</si>
  <si>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</si>
  <si>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</si>
  <si>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</si>
  <si>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</si>
  <si>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</si>
  <si>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</si>
  <si>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</si>
  <si>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</si>
  <si>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</si>
  <si>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</si>
  <si>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</si>
  <si>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</si>
  <si>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</si>
  <si>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</si>
  <si>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</si>
  <si>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</si>
  <si>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</si>
  <si>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</si>
  <si>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</si>
  <si>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</si>
  <si>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</si>
  <si>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</si>
  <si>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</si>
  <si>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</si>
  <si>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</si>
  <si>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</si>
  <si>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</si>
  <si>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</si>
  <si>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</si>
  <si>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</si>
  <si>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</si>
  <si>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</si>
  <si>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</si>
  <si>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</si>
  <si>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</si>
  <si>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</si>
  <si>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</si>
  <si>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</si>
  <si>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</si>
  <si>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</si>
  <si>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</si>
  <si>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</si>
  <si>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</si>
  <si>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</si>
  <si>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</si>
  <si>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</si>
  <si>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</si>
  <si>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</si>
  <si>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</si>
  <si>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</si>
  <si>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</si>
  <si>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</si>
  <si>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</si>
  <si>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</si>
  <si>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</si>
  <si>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</si>
  <si>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</si>
  <si>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</si>
  <si>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</si>
  <si>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</si>
  <si>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</si>
  <si>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</si>
  <si>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</si>
  <si>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</si>
  <si>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</si>
  <si>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</si>
  <si>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</si>
  <si>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</si>
  <si>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</si>
  <si>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</si>
  <si>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</si>
  <si>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</si>
  <si>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</si>
  <si>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</si>
  <si>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</si>
  <si>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</si>
  <si>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</si>
  <si>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</si>
  <si>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</si>
  <si>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</si>
  <si>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</si>
  <si>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</si>
  <si>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</si>
  <si>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</si>
  <si>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</si>
  <si>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</si>
  <si>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</si>
  <si>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</si>
  <si>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</si>
  <si>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</si>
  <si>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</si>
  <si>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</si>
  <si>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</si>
  <si>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</si>
  <si>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</si>
  <si>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</si>
  <si>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</si>
  <si>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</si>
  <si>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</si>
  <si>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</si>
  <si>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</si>
  <si>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</si>
  <si>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</si>
  <si>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</si>
  <si>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</si>
  <si>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</si>
  <si>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</si>
  <si>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</si>
  <si>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</si>
  <si>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</si>
  <si>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</si>
  <si>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</si>
  <si>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</si>
  <si>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</si>
  <si>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</si>
  <si>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</si>
  <si>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</si>
  <si>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</si>
  <si>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</si>
  <si>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</si>
  <si>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</si>
  <si>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</si>
  <si>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</si>
  <si>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</si>
  <si>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</si>
  <si>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</si>
  <si>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</si>
  <si>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</si>
  <si>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</si>
  <si>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</si>
  <si>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</si>
  <si>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</si>
  <si>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</si>
  <si>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</si>
  <si>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</si>
  <si>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</si>
  <si>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</si>
  <si>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</si>
  <si>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</si>
  <si>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</si>
  <si>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</si>
  <si>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</si>
  <si>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</si>
  <si>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</si>
  <si>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</si>
  <si>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</si>
  <si>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</si>
  <si>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</si>
  <si>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</si>
  <si>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</si>
  <si>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</si>
  <si>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</si>
  <si>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</si>
  <si>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</si>
  <si>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</si>
  <si>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</si>
  <si>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</si>
  <si>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</si>
  <si>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</si>
  <si>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</si>
  <si>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</si>
  <si>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</si>
  <si>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</si>
  <si>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</si>
  <si>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</si>
  <si>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</si>
  <si>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</si>
  <si>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</si>
  <si>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</si>
  <si>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</si>
  <si>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</si>
  <si>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</si>
  <si>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</si>
  <si>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</si>
  <si>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</si>
  <si>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</si>
  <si>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</si>
  <si>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</si>
  <si>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</si>
  <si>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</si>
  <si>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</si>
  <si>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</si>
  <si>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</si>
  <si>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</si>
  <si>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</si>
  <si>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</si>
  <si>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</si>
  <si>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</si>
  <si>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</si>
  <si>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</si>
  <si>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</si>
  <si>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</si>
  <si>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</si>
  <si>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</si>
  <si>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</si>
  <si>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</si>
  <si>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</si>
  <si>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</si>
  <si>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</si>
  <si>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</si>
  <si>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</si>
  <si>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</si>
  <si>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</si>
  <si>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</si>
  <si>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</si>
  <si>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</si>
  <si>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</si>
  <si>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</si>
  <si>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</si>
  <si>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</si>
  <si>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</si>
  <si>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</si>
  <si>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</si>
  <si>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</si>
  <si>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</si>
  <si>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</si>
  <si>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</si>
  <si>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</si>
  <si>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</si>
  <si>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</si>
  <si>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</si>
  <si>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</si>
  <si>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</si>
  <si>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</si>
  <si>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</si>
  <si>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</si>
  <si>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</si>
  <si>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</si>
  <si>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</si>
  <si>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</si>
  <si>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</si>
  <si>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</si>
  <si>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</si>
  <si>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</si>
  <si>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</si>
  <si>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</si>
  <si>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</si>
  <si>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</si>
  <si>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</si>
  <si>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</si>
  <si>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</si>
  <si>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</si>
  <si>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</si>
  <si>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</si>
  <si>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</si>
  <si>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</si>
  <si>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</si>
  <si>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</si>
  <si>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</si>
  <si>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</si>
  <si>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</si>
  <si>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</si>
  <si>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</si>
  <si>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</si>
  <si>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</si>
  <si>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</si>
  <si>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</si>
  <si>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</si>
  <si>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</si>
  <si>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</si>
  <si>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</si>
  <si>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</si>
  <si>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</si>
  <si>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</si>
  <si>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</si>
  <si>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</si>
  <si>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</si>
  <si>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</si>
  <si>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</si>
  <si>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</si>
  <si>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</si>
  <si>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</si>
  <si>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</si>
  <si>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</si>
  <si>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</si>
  <si>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</si>
  <si>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</si>
  <si>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</si>
  <si>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</si>
  <si>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</si>
  <si>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</si>
  <si>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</si>
  <si>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</si>
  <si>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</si>
  <si>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</si>
  <si>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</si>
  <si>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</si>
  <si>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</si>
  <si>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</si>
  <si>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</si>
  <si>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</si>
  <si>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</si>
  <si>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</si>
  <si>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</si>
  <si>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</si>
  <si>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</si>
  <si>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</si>
  <si>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</si>
  <si>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</si>
  <si>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</si>
  <si>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</si>
  <si>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</si>
  <si>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</si>
  <si>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</si>
  <si>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</si>
  <si>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</si>
  <si>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</si>
  <si>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</si>
  <si>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</si>
  <si>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</si>
  <si>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</si>
  <si>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</si>
  <si>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</si>
  <si>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</si>
  <si>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</si>
  <si>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</si>
  <si>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</si>
  <si>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</si>
  <si>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</si>
  <si>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</si>
  <si>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</si>
  <si>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</si>
  <si>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</si>
  <si>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</si>
  <si>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</si>
  <si>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</si>
  <si>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</si>
  <si>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</si>
  <si>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</si>
  <si>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</si>
  <si>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</si>
  <si>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</si>
  <si>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</si>
  <si>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</si>
  <si>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</si>
  <si>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</si>
  <si>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</si>
  <si>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</si>
  <si>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</si>
  <si>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</si>
  <si>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</si>
  <si>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</si>
  <si>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</si>
  <si>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</si>
  <si>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</si>
  <si>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</si>
  <si>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</si>
  <si>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</si>
  <si>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</si>
  <si>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</si>
  <si>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</si>
  <si>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</si>
  <si>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</si>
  <si>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</si>
  <si>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</si>
  <si>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Saldo al 31 de diciembre de 2018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</si>
  <si>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</si>
  <si>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</si>
  <si>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</si>
  <si>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</si>
  <si>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</si>
  <si>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</si>
  <si>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</si>
  <si>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</si>
  <si>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</si>
  <si>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31 de diciembre de 2019</t>
  </si>
  <si>
    <t>C.P. MARIA MARGARITA FLORES LEZAMA</t>
  </si>
  <si>
    <t>Secretaría Ejecutiva del Sistema Anticorrupción del Estado de Tlaxcala</t>
  </si>
  <si>
    <t>Al 30 de septiembre de 2020 y al 31 de Diciembre de 2019</t>
  </si>
  <si>
    <t>30 de septiembre de 2020</t>
  </si>
  <si>
    <t>Del 01 de enero al 30 de septiembre de 2020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</si>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</sst>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140" zoomScaleNormal="100" zoomScaleSheetLayoutView="140" workbookViewId="0">
      <selection activeCell="B8" sqref="B8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462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463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25.5" thickBot="1" x14ac:dyDescent="0.3">
      <c r="A7" s="207" t="s">
        <v>3</v>
      </c>
      <c r="B7" s="208" t="s">
        <v>464</v>
      </c>
      <c r="C7" s="209" t="s">
        <v>460</v>
      </c>
      <c r="D7" s="230" t="s">
        <v>3</v>
      </c>
      <c r="E7" s="231"/>
      <c r="F7" s="208" t="s">
        <v>464</v>
      </c>
      <c r="G7" s="208" t="s">
        <v>460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1321710.49</v>
      </c>
      <c r="C10" s="138">
        <f>C11+C12+C13+C14+C15+C16+C17</f>
        <v>1432248.91</v>
      </c>
      <c r="D10" s="91"/>
      <c r="E10" s="135" t="s">
        <v>9</v>
      </c>
      <c r="F10" s="150">
        <f>F11+F12+F13+F14+F15+F16+F17+F18+F19</f>
        <v>97944.21</v>
      </c>
      <c r="G10" s="150">
        <f>G11+G12+G13+G14+G15+G16+G17+G18+G19</f>
        <v>0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1321710.49</v>
      </c>
      <c r="C12" s="139">
        <v>1432248.91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97944.21</v>
      </c>
      <c r="G17" s="151">
        <v>0</v>
      </c>
    </row>
    <row r="18" spans="1:8" ht="12" customHeight="1" x14ac:dyDescent="0.25">
      <c r="A18" s="132" t="s">
        <v>24</v>
      </c>
      <c r="B18" s="138">
        <f>B19+B20+B21+B22+B23+B24+B25</f>
        <v>37509</v>
      </c>
      <c r="C18" s="138">
        <f>C19+C20+C21+C22+C23+C24+C25</f>
        <v>22873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39">
        <v>37509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0</v>
      </c>
      <c r="C22" s="139">
        <v>22873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1359219.49</v>
      </c>
      <c r="C48" s="138">
        <f>C10+C18+C26+C32+C38+C39+C42</f>
        <v>1455121.91</v>
      </c>
      <c r="D48" s="91"/>
      <c r="E48" s="121" t="s">
        <v>83</v>
      </c>
      <c r="F48" s="151">
        <f>F10+F20+F24+F27+F28+F32+F39+F43</f>
        <v>97944.21</v>
      </c>
      <c r="G48" s="151">
        <f>G10+G20+G24+G27+G28+G32+G39+G43</f>
        <v>0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1837640.91</v>
      </c>
      <c r="C54" s="75">
        <v>604078.72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110079.36</v>
      </c>
      <c r="C55" s="75">
        <v>0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97944.21</v>
      </c>
      <c r="G60" s="154">
        <f>G48+G58</f>
        <v>0</v>
      </c>
    </row>
    <row r="61" spans="1:7" ht="16.5" x14ac:dyDescent="0.25">
      <c r="A61" s="10" t="s">
        <v>103</v>
      </c>
      <c r="B61" s="75">
        <f>B51+B52+B53+B54+B55+B56+B57+B58+B59</f>
        <v>1947720.27</v>
      </c>
      <c r="C61" s="75">
        <f>C51+C52+C53+C54+C55+C56+C57+C58+C59</f>
        <v>604078.72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3306939.76</v>
      </c>
      <c r="C63" s="143">
        <f>C48+C61</f>
        <v>2059200.63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3208995.55</v>
      </c>
      <c r="G69" s="151">
        <f>G70+G71+G72+G73+G74</f>
        <v>2059200.63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1264857.68</v>
      </c>
      <c r="G70" s="151">
        <v>2059197.46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1944137.87</v>
      </c>
      <c r="G71" s="151">
        <v>3.17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3208995.55</v>
      </c>
      <c r="G80" s="151">
        <f>G64+G69+G76</f>
        <v>2059200.63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3306939.76</v>
      </c>
      <c r="G82" s="151">
        <f>G60+G80</f>
        <v>2059200.63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452</v>
      </c>
      <c r="B89" s="222"/>
      <c r="D89" s="86"/>
      <c r="E89" s="222" t="s">
        <v>461</v>
      </c>
      <c r="F89" s="222"/>
    </row>
    <row r="90" spans="1:7" x14ac:dyDescent="0.25">
      <c r="A90" s="223" t="s">
        <v>453</v>
      </c>
      <c r="B90" s="223"/>
      <c r="C90" s="146"/>
      <c r="D90" s="87"/>
      <c r="E90" s="223" t="s">
        <v>454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30" zoomScaleNormal="130" zoomScaleSheetLayoutView="130" workbookViewId="0">
      <selection activeCell="G21" sqref="G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465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38" t="s">
        <v>123</v>
      </c>
      <c r="B8" s="232"/>
      <c r="C8" s="232" t="s">
        <v>450</v>
      </c>
      <c r="D8" s="232" t="s">
        <v>124</v>
      </c>
      <c r="E8" s="232" t="s">
        <v>125</v>
      </c>
      <c r="F8" s="232" t="s">
        <v>126</v>
      </c>
      <c r="G8" s="210" t="s">
        <v>127</v>
      </c>
      <c r="H8" s="232" t="s">
        <v>128</v>
      </c>
      <c r="I8" s="234" t="s">
        <v>129</v>
      </c>
    </row>
    <row r="9" spans="1:9" ht="15.75" thickBot="1" x14ac:dyDescent="0.3">
      <c r="A9" s="239"/>
      <c r="B9" s="233"/>
      <c r="C9" s="233"/>
      <c r="D9" s="233"/>
      <c r="E9" s="233"/>
      <c r="F9" s="233"/>
      <c r="G9" s="211" t="s">
        <v>130</v>
      </c>
      <c r="H9" s="233"/>
      <c r="I9" s="235"/>
    </row>
    <row r="10" spans="1:9" x14ac:dyDescent="0.25">
      <c r="A10" s="242"/>
      <c r="B10" s="243"/>
      <c r="C10" s="41"/>
      <c r="D10" s="41"/>
      <c r="E10" s="41"/>
      <c r="F10" s="41"/>
      <c r="G10" s="41"/>
      <c r="H10" s="41"/>
      <c r="I10" s="41"/>
    </row>
    <row r="11" spans="1:9" x14ac:dyDescent="0.25">
      <c r="A11" s="244" t="s">
        <v>131</v>
      </c>
      <c r="B11" s="245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44" t="s">
        <v>132</v>
      </c>
      <c r="B12" s="245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44" t="s">
        <v>136</v>
      </c>
      <c r="B16" s="245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6" t="s">
        <v>140</v>
      </c>
      <c r="B20" s="247"/>
      <c r="C20" s="177">
        <v>0</v>
      </c>
      <c r="D20" s="177">
        <v>0</v>
      </c>
      <c r="E20" s="177">
        <v>0</v>
      </c>
      <c r="F20" s="177">
        <v>0</v>
      </c>
      <c r="G20" s="177">
        <v>97944.21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48" t="s">
        <v>141</v>
      </c>
      <c r="B22" s="249"/>
      <c r="C22" s="178">
        <f>C11+C20</f>
        <v>0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97944.21</v>
      </c>
      <c r="H22" s="178">
        <v>0</v>
      </c>
      <c r="I22" s="178">
        <v>0</v>
      </c>
    </row>
    <row r="23" spans="1:9" x14ac:dyDescent="0.25">
      <c r="A23" s="244"/>
      <c r="B23" s="245"/>
      <c r="C23" s="75"/>
      <c r="D23" s="75"/>
      <c r="E23" s="75"/>
      <c r="F23" s="75"/>
      <c r="G23" s="75"/>
      <c r="H23" s="75"/>
      <c r="I23" s="75"/>
    </row>
    <row r="24" spans="1:9" x14ac:dyDescent="0.25">
      <c r="A24" s="244" t="s">
        <v>142</v>
      </c>
      <c r="B24" s="245"/>
      <c r="C24" s="75"/>
      <c r="D24" s="75"/>
      <c r="E24" s="75"/>
      <c r="F24" s="75"/>
      <c r="G24" s="75"/>
      <c r="H24" s="75"/>
      <c r="I24" s="75"/>
    </row>
    <row r="25" spans="1:9" x14ac:dyDescent="0.25">
      <c r="A25" s="236" t="s">
        <v>143</v>
      </c>
      <c r="B25" s="237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36" t="s">
        <v>144</v>
      </c>
      <c r="B26" s="237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36" t="s">
        <v>145</v>
      </c>
      <c r="B27" s="237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0"/>
      <c r="B28" s="241"/>
      <c r="C28" s="75"/>
      <c r="D28" s="75"/>
      <c r="E28" s="75"/>
      <c r="F28" s="75"/>
      <c r="G28" s="75"/>
      <c r="H28" s="75"/>
      <c r="I28" s="75"/>
    </row>
    <row r="29" spans="1:9" x14ac:dyDescent="0.25">
      <c r="A29" s="244" t="s">
        <v>146</v>
      </c>
      <c r="B29" s="245"/>
      <c r="C29" s="75"/>
      <c r="D29" s="75"/>
      <c r="E29" s="75"/>
      <c r="F29" s="75"/>
      <c r="G29" s="75"/>
      <c r="H29" s="75"/>
      <c r="I29" s="75"/>
    </row>
    <row r="30" spans="1:9" x14ac:dyDescent="0.25">
      <c r="A30" s="236" t="s">
        <v>147</v>
      </c>
      <c r="B30" s="237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36" t="s">
        <v>148</v>
      </c>
      <c r="B31" s="237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36" t="s">
        <v>149</v>
      </c>
      <c r="B32" s="237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56"/>
      <c r="B33" s="257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50" t="s">
        <v>150</v>
      </c>
      <c r="C36" s="250"/>
      <c r="D36" s="250"/>
      <c r="E36" s="250"/>
      <c r="F36" s="250"/>
      <c r="G36" s="250"/>
      <c r="H36" s="250"/>
      <c r="I36" s="250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51" t="s">
        <v>152</v>
      </c>
      <c r="B40" s="200" t="s">
        <v>153</v>
      </c>
      <c r="C40" s="212" t="s">
        <v>154</v>
      </c>
      <c r="D40" s="200" t="s">
        <v>155</v>
      </c>
      <c r="E40" s="251" t="s">
        <v>156</v>
      </c>
      <c r="F40" s="197" t="s">
        <v>157</v>
      </c>
    </row>
    <row r="41" spans="1:9" x14ac:dyDescent="0.25">
      <c r="A41" s="252"/>
      <c r="B41" s="201" t="s">
        <v>158</v>
      </c>
      <c r="C41" s="213" t="s">
        <v>159</v>
      </c>
      <c r="D41" s="201" t="s">
        <v>160</v>
      </c>
      <c r="E41" s="254"/>
      <c r="F41" s="198" t="s">
        <v>161</v>
      </c>
    </row>
    <row r="42" spans="1:9" ht="15.75" thickBot="1" x14ac:dyDescent="0.3">
      <c r="A42" s="253"/>
      <c r="B42" s="202"/>
      <c r="C42" s="214" t="s">
        <v>162</v>
      </c>
      <c r="D42" s="202"/>
      <c r="E42" s="255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MARIA MARGARITA FLORES LEZAMA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40" zoomScaleNormal="100" zoomScaleSheetLayoutView="14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30 de septiembre de 2020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466</v>
      </c>
      <c r="J7" s="195" t="s">
        <v>467</v>
      </c>
      <c r="K7" s="195" t="s">
        <v>468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MARIA MARGARITA FLORES LEZAMA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50" zoomScaleNormal="100" zoomScaleSheetLayoutView="150" workbookViewId="0">
      <selection activeCell="E55" sqref="E5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63" t="s">
        <v>189</v>
      </c>
      <c r="B4" s="264"/>
      <c r="C4" s="264"/>
      <c r="D4" s="264"/>
      <c r="E4" s="265"/>
    </row>
    <row r="5" spans="1:7" ht="12" customHeight="1" x14ac:dyDescent="0.25">
      <c r="A5" s="263" t="str">
        <f>+'FORMATO 2'!A6:I6</f>
        <v>Del 01 de enero al 30 de septiembre de 2020</v>
      </c>
      <c r="B5" s="264"/>
      <c r="C5" s="264"/>
      <c r="D5" s="264"/>
      <c r="E5" s="265"/>
    </row>
    <row r="6" spans="1:7" ht="12" customHeight="1" thickBot="1" x14ac:dyDescent="0.3">
      <c r="A6" s="266" t="s">
        <v>2</v>
      </c>
      <c r="B6" s="267"/>
      <c r="C6" s="267"/>
      <c r="D6" s="267"/>
      <c r="E6" s="26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9" t="s">
        <v>3</v>
      </c>
      <c r="B8" s="270"/>
      <c r="C8" s="196" t="s">
        <v>190</v>
      </c>
      <c r="D8" s="261" t="s">
        <v>191</v>
      </c>
      <c r="E8" s="196" t="s">
        <v>192</v>
      </c>
    </row>
    <row r="9" spans="1:7" ht="15" customHeight="1" thickBot="1" x14ac:dyDescent="0.3">
      <c r="A9" s="271"/>
      <c r="B9" s="272"/>
      <c r="C9" s="195" t="s">
        <v>193</v>
      </c>
      <c r="D9" s="262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10931810.720000001</v>
      </c>
      <c r="D11" s="76">
        <f>D12+D13+D14</f>
        <v>7740329.3799999999</v>
      </c>
      <c r="E11" s="76">
        <f>E12+E13+E14</f>
        <v>7740329.3799999999</v>
      </c>
    </row>
    <row r="12" spans="1:7" ht="15" customHeight="1" x14ac:dyDescent="0.25">
      <c r="A12" s="44"/>
      <c r="B12" s="20" t="s">
        <v>196</v>
      </c>
      <c r="C12" s="77">
        <v>10931810.720000001</v>
      </c>
      <c r="D12" s="77">
        <v>7740329.3799999999</v>
      </c>
      <c r="E12" s="77">
        <v>7740329.3799999999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10931810.720000001</v>
      </c>
      <c r="D15" s="76">
        <f>D16+D17</f>
        <v>6478476.0999999996</v>
      </c>
      <c r="E15" s="76">
        <f>E16+E17</f>
        <v>6478476.0999999996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10931810.720000001</v>
      </c>
      <c r="D16" s="77">
        <v>6478476.0999999996</v>
      </c>
      <c r="E16" s="77">
        <v>6478476.0999999996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1261853.2800000003</v>
      </c>
      <c r="E21" s="79">
        <f t="shared" si="0"/>
        <v>1261853.2800000003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1261853.2800000003</v>
      </c>
      <c r="E22" s="79">
        <f t="shared" si="1"/>
        <v>1261853.2800000003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1261853.2800000003</v>
      </c>
      <c r="E23" s="79">
        <f t="shared" si="2"/>
        <v>1261853.2800000003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81"/>
      <c r="B25" s="281"/>
      <c r="C25" s="281"/>
      <c r="D25" s="281"/>
      <c r="E25" s="281"/>
    </row>
    <row r="26" spans="1:5" ht="15" customHeight="1" thickBot="1" x14ac:dyDescent="0.3">
      <c r="A26" s="282" t="s">
        <v>208</v>
      </c>
      <c r="B26" s="283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1261853.2800000003</v>
      </c>
      <c r="E31" s="79">
        <f t="shared" si="3"/>
        <v>1261853.2800000003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9" t="s">
        <v>208</v>
      </c>
      <c r="B34" s="270"/>
      <c r="C34" s="261" t="s">
        <v>215</v>
      </c>
      <c r="D34" s="278" t="s">
        <v>191</v>
      </c>
      <c r="E34" s="261" t="s">
        <v>449</v>
      </c>
    </row>
    <row r="35" spans="1:5" ht="15" customHeight="1" thickBot="1" x14ac:dyDescent="0.3">
      <c r="A35" s="271"/>
      <c r="B35" s="272"/>
      <c r="C35" s="262"/>
      <c r="D35" s="279"/>
      <c r="E35" s="262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9" t="s">
        <v>208</v>
      </c>
      <c r="B45" s="270"/>
      <c r="C45" s="261" t="s">
        <v>215</v>
      </c>
      <c r="D45" s="278" t="s">
        <v>191</v>
      </c>
      <c r="E45" s="261" t="s">
        <v>449</v>
      </c>
    </row>
    <row r="46" spans="1:5" ht="15" customHeight="1" thickBot="1" x14ac:dyDescent="0.3">
      <c r="A46" s="271"/>
      <c r="B46" s="272"/>
      <c r="C46" s="262"/>
      <c r="D46" s="279"/>
      <c r="E46" s="262"/>
    </row>
    <row r="47" spans="1:5" ht="15" customHeight="1" x14ac:dyDescent="0.25">
      <c r="A47" s="273"/>
      <c r="B47" s="274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75">
        <f>C12</f>
        <v>10931810.720000001</v>
      </c>
      <c r="D48" s="275">
        <f>D12</f>
        <v>7740329.3799999999</v>
      </c>
      <c r="E48" s="275">
        <f>E12</f>
        <v>7740329.3799999999</v>
      </c>
    </row>
    <row r="49" spans="1:5" ht="15" customHeight="1" x14ac:dyDescent="0.25">
      <c r="A49" s="276"/>
      <c r="B49" s="277"/>
      <c r="C49" s="275"/>
      <c r="D49" s="275"/>
      <c r="E49" s="27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10931810.720000001</v>
      </c>
      <c r="D53" s="90">
        <v>6478476.0999999996</v>
      </c>
      <c r="E53" s="90">
        <v>6478476.0999999996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1261853.2800000003</v>
      </c>
      <c r="E55" s="167">
        <f t="shared" si="4"/>
        <v>1261853.2800000003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1261853.2800000003</v>
      </c>
      <c r="E56" s="168">
        <f t="shared" si="5"/>
        <v>1261853.2800000003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9" t="s">
        <v>208</v>
      </c>
      <c r="B58" s="270"/>
      <c r="C58" s="261" t="s">
        <v>215</v>
      </c>
      <c r="D58" s="278" t="s">
        <v>191</v>
      </c>
      <c r="E58" s="261" t="s">
        <v>449</v>
      </c>
    </row>
    <row r="59" spans="1:5" ht="15" customHeight="1" thickBot="1" x14ac:dyDescent="0.3">
      <c r="A59" s="271"/>
      <c r="B59" s="272"/>
      <c r="C59" s="262"/>
      <c r="D59" s="279"/>
      <c r="E59" s="262"/>
    </row>
    <row r="60" spans="1:5" ht="15" customHeight="1" x14ac:dyDescent="0.25">
      <c r="A60" s="273"/>
      <c r="B60" s="274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75">
        <f>C13</f>
        <v>0</v>
      </c>
      <c r="D61" s="275">
        <f>D13</f>
        <v>0</v>
      </c>
      <c r="E61" s="275">
        <f>E13</f>
        <v>0</v>
      </c>
    </row>
    <row r="62" spans="1:5" ht="15" customHeight="1" x14ac:dyDescent="0.25">
      <c r="A62" s="276"/>
      <c r="B62" s="277"/>
      <c r="C62" s="275"/>
      <c r="D62" s="275"/>
      <c r="E62" s="27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80" t="str">
        <f>'FORMATO 1'!E89</f>
        <v>C.P. MARIA MARGARITA FLORES LEZAMA</v>
      </c>
      <c r="D78" s="280"/>
      <c r="E78" s="280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50" zoomScaleNormal="100" zoomScaleSheetLayoutView="150" workbookViewId="0">
      <pane ySplit="9" topLeftCell="A10" activePane="bottomLeft" state="frozen"/>
      <selection activeCell="A7" sqref="A7:G7"/>
      <selection pane="bottomLeft" activeCell="I75" sqref="I7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63" t="s">
        <v>232</v>
      </c>
      <c r="B4" s="264"/>
      <c r="C4" s="264"/>
      <c r="D4" s="264"/>
      <c r="E4" s="264"/>
      <c r="F4" s="264"/>
      <c r="G4" s="264"/>
      <c r="H4" s="264"/>
      <c r="I4" s="265"/>
    </row>
    <row r="5" spans="1:9" x14ac:dyDescent="0.25">
      <c r="A5" s="263" t="str">
        <f>+'FORMATO 2'!A6:I6</f>
        <v>Del 01 de enero al 30 de septiembre de 2020</v>
      </c>
      <c r="B5" s="264"/>
      <c r="C5" s="264"/>
      <c r="D5" s="264"/>
      <c r="E5" s="264"/>
      <c r="F5" s="264"/>
      <c r="G5" s="264"/>
      <c r="H5" s="264"/>
      <c r="I5" s="265"/>
    </row>
    <row r="6" spans="1:9" ht="15.75" thickBot="1" x14ac:dyDescent="0.3">
      <c r="A6" s="266" t="s">
        <v>2</v>
      </c>
      <c r="B6" s="267"/>
      <c r="C6" s="267"/>
      <c r="D6" s="267"/>
      <c r="E6" s="267"/>
      <c r="F6" s="267"/>
      <c r="G6" s="267"/>
      <c r="H6" s="267"/>
      <c r="I6" s="268"/>
    </row>
    <row r="7" spans="1:9" ht="15.75" thickBot="1" x14ac:dyDescent="0.3">
      <c r="A7" s="297"/>
      <c r="B7" s="298"/>
      <c r="C7" s="299"/>
      <c r="D7" s="300" t="s">
        <v>233</v>
      </c>
      <c r="E7" s="301"/>
      <c r="F7" s="301"/>
      <c r="G7" s="301"/>
      <c r="H7" s="302"/>
      <c r="I7" s="303" t="s">
        <v>234</v>
      </c>
    </row>
    <row r="8" spans="1:9" x14ac:dyDescent="0.25">
      <c r="A8" s="306" t="s">
        <v>208</v>
      </c>
      <c r="B8" s="307"/>
      <c r="C8" s="308"/>
      <c r="D8" s="303" t="s">
        <v>235</v>
      </c>
      <c r="E8" s="312" t="s">
        <v>236</v>
      </c>
      <c r="F8" s="303" t="s">
        <v>237</v>
      </c>
      <c r="G8" s="303" t="s">
        <v>191</v>
      </c>
      <c r="H8" s="303" t="s">
        <v>238</v>
      </c>
      <c r="I8" s="304"/>
    </row>
    <row r="9" spans="1:9" ht="15.75" thickBot="1" x14ac:dyDescent="0.3">
      <c r="A9" s="309" t="s">
        <v>239</v>
      </c>
      <c r="B9" s="310"/>
      <c r="C9" s="311"/>
      <c r="D9" s="305"/>
      <c r="E9" s="313"/>
      <c r="F9" s="305"/>
      <c r="G9" s="305"/>
      <c r="H9" s="305"/>
      <c r="I9" s="305"/>
    </row>
    <row r="10" spans="1:9" s="182" customFormat="1" ht="9" x14ac:dyDescent="0.15">
      <c r="A10" s="293"/>
      <c r="B10" s="294"/>
      <c r="C10" s="29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286" t="s">
        <v>240</v>
      </c>
      <c r="B11" s="287"/>
      <c r="C11" s="296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289" t="s">
        <v>241</v>
      </c>
      <c r="C12" s="285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289" t="s">
        <v>242</v>
      </c>
      <c r="C13" s="285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289" t="s">
        <v>243</v>
      </c>
      <c r="C14" s="285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289" t="s">
        <v>244</v>
      </c>
      <c r="C15" s="285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289" t="s">
        <v>245</v>
      </c>
      <c r="C16" s="285"/>
      <c r="D16" s="100">
        <v>0</v>
      </c>
      <c r="E16" s="100">
        <v>0</v>
      </c>
      <c r="F16" s="100">
        <v>0</v>
      </c>
      <c r="G16" s="100">
        <v>3770.64</v>
      </c>
      <c r="H16" s="100">
        <v>3770.64</v>
      </c>
      <c r="I16" s="110">
        <f t="shared" si="1"/>
        <v>3770.64</v>
      </c>
    </row>
    <row r="17" spans="1:9" s="182" customFormat="1" ht="9" x14ac:dyDescent="0.15">
      <c r="A17" s="102"/>
      <c r="B17" s="289" t="s">
        <v>246</v>
      </c>
      <c r="C17" s="285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289" t="s">
        <v>247</v>
      </c>
      <c r="C18" s="285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289" t="s">
        <v>248</v>
      </c>
      <c r="C19" s="285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289" t="s">
        <v>249</v>
      </c>
      <c r="C20" s="285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289" t="s">
        <v>261</v>
      </c>
      <c r="C32" s="285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284" t="s">
        <v>267</v>
      </c>
      <c r="C38" s="285"/>
      <c r="D38" s="100">
        <v>10931810.720000001</v>
      </c>
      <c r="E38" s="100">
        <v>0</v>
      </c>
      <c r="F38" s="100">
        <v>10931810.720000001</v>
      </c>
      <c r="G38" s="100">
        <v>7736558.7400000002</v>
      </c>
      <c r="H38" s="100">
        <v>7736558.7400000002</v>
      </c>
      <c r="I38" s="110">
        <f t="shared" si="1"/>
        <v>-3195251.9800000004</v>
      </c>
    </row>
    <row r="39" spans="1:9" s="182" customFormat="1" ht="9" x14ac:dyDescent="0.15">
      <c r="A39" s="102"/>
      <c r="B39" s="284" t="s">
        <v>268</v>
      </c>
      <c r="C39" s="285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289" t="s">
        <v>270</v>
      </c>
      <c r="C41" s="285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286" t="s">
        <v>273</v>
      </c>
      <c r="B45" s="287"/>
      <c r="C45" s="288"/>
      <c r="D45" s="163">
        <f>D12+D13+D14+D15+D16+D17+D18+D19+D32+D38+D39+D41</f>
        <v>10931810.720000001</v>
      </c>
      <c r="E45" s="163">
        <f>E12+E13+E14+E15+E16+E17+E18+E19+E32+E38+E39+E41</f>
        <v>0</v>
      </c>
      <c r="F45" s="163">
        <f>F12+F13+F14+F15+F16+F17+F18+F19+F32+F38+F39+F41</f>
        <v>10931810.720000001</v>
      </c>
      <c r="G45" s="163">
        <f>G12+G13+G14+G15+G16+G17+G18+G19+G32+G38+G39+G41</f>
        <v>7740329.3799999999</v>
      </c>
      <c r="H45" s="163">
        <f>H12+H13+H14+H15+H16+H17+H18+H19+H32+H38+H39+H41</f>
        <v>7740329.3799999999</v>
      </c>
      <c r="I45" s="163">
        <f>+H45-D45</f>
        <v>-3191481.3400000008</v>
      </c>
    </row>
    <row r="46" spans="1:9" s="182" customFormat="1" ht="9" x14ac:dyDescent="0.15">
      <c r="A46" s="286" t="s">
        <v>274</v>
      </c>
      <c r="B46" s="287"/>
      <c r="C46" s="288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286" t="s">
        <v>275</v>
      </c>
      <c r="B47" s="287"/>
      <c r="C47" s="288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286" t="s">
        <v>276</v>
      </c>
      <c r="B49" s="287"/>
      <c r="C49" s="288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289" t="s">
        <v>277</v>
      </c>
      <c r="C50" s="285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289" t="s">
        <v>286</v>
      </c>
      <c r="C59" s="285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289" t="s">
        <v>291</v>
      </c>
      <c r="C64" s="285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289" t="s">
        <v>294</v>
      </c>
      <c r="C67" s="285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289" t="s">
        <v>295</v>
      </c>
      <c r="C68" s="285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289"/>
      <c r="C69" s="285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286" t="s">
        <v>296</v>
      </c>
      <c r="B70" s="287"/>
      <c r="C70" s="288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289"/>
      <c r="C71" s="285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286" t="s">
        <v>297</v>
      </c>
      <c r="B72" s="287"/>
      <c r="C72" s="288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289" t="s">
        <v>298</v>
      </c>
      <c r="C73" s="285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289"/>
      <c r="C74" s="285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286" t="s">
        <v>299</v>
      </c>
      <c r="B75" s="287"/>
      <c r="C75" s="288"/>
      <c r="D75" s="106">
        <f>D45+D70+D72</f>
        <v>10931810.720000001</v>
      </c>
      <c r="E75" s="106">
        <f>E45+E70+E72</f>
        <v>0</v>
      </c>
      <c r="F75" s="106">
        <f>F45+F70+F72</f>
        <v>10931810.720000001</v>
      </c>
      <c r="G75" s="106">
        <f>G45+G70+G72</f>
        <v>7740329.3799999999</v>
      </c>
      <c r="H75" s="106">
        <f>H45+H70+H72</f>
        <v>7740329.3799999999</v>
      </c>
      <c r="I75" s="111">
        <f>+H75-D75</f>
        <v>-3191481.3400000008</v>
      </c>
      <c r="K75" s="52"/>
    </row>
    <row r="76" spans="1:11" s="182" customFormat="1" ht="9" x14ac:dyDescent="0.15">
      <c r="A76" s="102"/>
      <c r="B76" s="289"/>
      <c r="C76" s="285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292" t="s">
        <v>300</v>
      </c>
      <c r="C77" s="288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289" t="s">
        <v>301</v>
      </c>
      <c r="C78" s="285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289" t="s">
        <v>302</v>
      </c>
      <c r="C79" s="285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292" t="s">
        <v>303</v>
      </c>
      <c r="C80" s="288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290"/>
      <c r="C81" s="29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MARIA MARGARITA FLORES LEZAMA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activeCell="H159" sqref="H15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20" t="s">
        <v>304</v>
      </c>
      <c r="B1" s="320"/>
      <c r="C1" s="320"/>
      <c r="D1" s="320"/>
      <c r="E1" s="320"/>
      <c r="F1" s="320"/>
      <c r="G1" s="320"/>
      <c r="H1" s="320"/>
    </row>
    <row r="2" spans="1:23" ht="11.25" customHeight="1" thickBot="1" x14ac:dyDescent="0.3"/>
    <row r="3" spans="1:23" ht="11.2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23" ht="11.2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23" ht="11.25" customHeight="1" x14ac:dyDescent="0.25">
      <c r="A5" s="263" t="s">
        <v>306</v>
      </c>
      <c r="B5" s="264"/>
      <c r="C5" s="264"/>
      <c r="D5" s="264"/>
      <c r="E5" s="264"/>
      <c r="F5" s="264"/>
      <c r="G5" s="264"/>
      <c r="H5" s="322"/>
    </row>
    <row r="6" spans="1:23" ht="11.25" customHeight="1" x14ac:dyDescent="0.25">
      <c r="A6" s="263" t="str">
        <f>+'FORMATO 2'!A6:I6</f>
        <v>Del 01 de enero al 30 de septiembre de 2020</v>
      </c>
      <c r="B6" s="264"/>
      <c r="C6" s="264"/>
      <c r="D6" s="264"/>
      <c r="E6" s="264"/>
      <c r="F6" s="264"/>
      <c r="G6" s="264"/>
      <c r="H6" s="322"/>
    </row>
    <row r="7" spans="1:23" ht="11.2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23" ht="15.75" thickBot="1" x14ac:dyDescent="0.3">
      <c r="A8" s="329" t="s">
        <v>3</v>
      </c>
      <c r="B8" s="330"/>
      <c r="C8" s="324" t="s">
        <v>307</v>
      </c>
      <c r="D8" s="325"/>
      <c r="E8" s="325"/>
      <c r="F8" s="325"/>
      <c r="G8" s="326"/>
      <c r="H8" s="327" t="s">
        <v>308</v>
      </c>
    </row>
    <row r="9" spans="1:23" ht="17.25" thickBot="1" x14ac:dyDescent="0.3">
      <c r="A9" s="331"/>
      <c r="B9" s="332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8"/>
      <c r="J9" s="59"/>
      <c r="K9" s="59"/>
      <c r="L9" s="59"/>
      <c r="M9" s="59"/>
      <c r="N9" s="59"/>
      <c r="O9" s="59"/>
    </row>
    <row r="10" spans="1:23" x14ac:dyDescent="0.25">
      <c r="A10" s="316" t="s">
        <v>311</v>
      </c>
      <c r="B10" s="317"/>
      <c r="C10" s="167">
        <f>+C11+C19+C29+C39+C49+C59+C63+C72+C76</f>
        <v>10931810.719999999</v>
      </c>
      <c r="D10" s="167">
        <f>+D11+D19+D29+D39+D49+D59+D63+D72+D76</f>
        <v>0</v>
      </c>
      <c r="E10" s="167">
        <f>+E11+E19+E29+E39+E49+E59+E63+E72+E76</f>
        <v>10931810.719999999</v>
      </c>
      <c r="F10" s="167">
        <f>+F11+F19+F29+F39+F49+F59+F63+F72+F76</f>
        <v>6478475.7000000011</v>
      </c>
      <c r="G10" s="167">
        <f>+G11+G19+G29+G39+G49+G59+G63+G72+G76</f>
        <v>6478475.7000000011</v>
      </c>
      <c r="H10" s="167">
        <f>+E10-F10</f>
        <v>4453335.0199999977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4" t="s">
        <v>312</v>
      </c>
      <c r="B11" s="315"/>
      <c r="C11" s="167">
        <f t="shared" ref="C11:H11" si="0">SUM(C12:C18)</f>
        <v>8732747.4899999984</v>
      </c>
      <c r="D11" s="167">
        <f t="shared" si="0"/>
        <v>-2668450.29</v>
      </c>
      <c r="E11" s="167">
        <f t="shared" si="0"/>
        <v>6064297.1999999993</v>
      </c>
      <c r="F11" s="167">
        <f t="shared" si="0"/>
        <v>3893389.25</v>
      </c>
      <c r="G11" s="167">
        <f t="shared" si="0"/>
        <v>3893389.25</v>
      </c>
      <c r="H11" s="167">
        <f t="shared" si="0"/>
        <v>2170907.9499999993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41882134.980000004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8487597.1999999993</v>
      </c>
      <c r="D13" s="188">
        <v>-2911036.68</v>
      </c>
      <c r="E13" s="188">
        <v>5576560.5199999996</v>
      </c>
      <c r="F13" s="188">
        <v>3720394.91</v>
      </c>
      <c r="G13" s="188">
        <v>3720394.91</v>
      </c>
      <c r="H13" s="188">
        <f t="shared" ref="H13:H76" si="1">+E13-F13</f>
        <v>1856165.6099999994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8487597</v>
      </c>
      <c r="S13" s="116">
        <f t="shared" si="2"/>
        <v>-2911037</v>
      </c>
      <c r="T13" s="116">
        <f t="shared" si="2"/>
        <v>5576561</v>
      </c>
      <c r="U13" s="116">
        <f t="shared" si="2"/>
        <v>3720395</v>
      </c>
      <c r="V13" s="116">
        <f t="shared" si="2"/>
        <v>3720395</v>
      </c>
      <c r="W13" s="116"/>
    </row>
    <row r="14" spans="1:23" ht="12" customHeight="1" x14ac:dyDescent="0.25">
      <c r="A14" s="56"/>
      <c r="B14" s="186" t="s">
        <v>315</v>
      </c>
      <c r="C14" s="187">
        <v>245150.29</v>
      </c>
      <c r="D14" s="188">
        <v>0</v>
      </c>
      <c r="E14" s="188">
        <f t="shared" ref="E14:E58" si="3">+D14+C14</f>
        <v>245150.29</v>
      </c>
      <c r="F14" s="188">
        <v>110887.52</v>
      </c>
      <c r="G14" s="188">
        <v>110887.52</v>
      </c>
      <c r="H14" s="188">
        <f t="shared" si="1"/>
        <v>134262.77000000002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245150</v>
      </c>
      <c r="S14" s="116">
        <f t="shared" si="2"/>
        <v>0</v>
      </c>
      <c r="T14" s="116">
        <f t="shared" si="2"/>
        <v>245150</v>
      </c>
      <c r="U14" s="116">
        <f t="shared" si="2"/>
        <v>110888</v>
      </c>
      <c r="V14" s="116">
        <f t="shared" si="2"/>
        <v>110888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si="3"/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0</v>
      </c>
      <c r="D16" s="187">
        <v>242586.39</v>
      </c>
      <c r="E16" s="188">
        <f t="shared" si="3"/>
        <v>242586.39</v>
      </c>
      <c r="F16" s="187">
        <v>62106.82</v>
      </c>
      <c r="G16" s="187">
        <v>62106.82</v>
      </c>
      <c r="H16" s="188">
        <f t="shared" si="1"/>
        <v>180479.57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0</v>
      </c>
      <c r="S16" s="116">
        <f t="shared" si="2"/>
        <v>242586</v>
      </c>
      <c r="T16" s="116">
        <f t="shared" si="2"/>
        <v>242586</v>
      </c>
      <c r="U16" s="116">
        <f t="shared" si="2"/>
        <v>62107</v>
      </c>
      <c r="V16" s="116">
        <f t="shared" si="2"/>
        <v>62107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4" t="s">
        <v>320</v>
      </c>
      <c r="B19" s="315"/>
      <c r="C19" s="167">
        <f t="shared" ref="C19:H19" si="4">SUM(C20:C28)</f>
        <v>1194000</v>
      </c>
      <c r="D19" s="167">
        <f t="shared" si="4"/>
        <v>-292000</v>
      </c>
      <c r="E19" s="167">
        <f t="shared" si="4"/>
        <v>902000</v>
      </c>
      <c r="F19" s="167">
        <f>SUM(F20:F28)</f>
        <v>203057.02</v>
      </c>
      <c r="G19" s="167">
        <f>SUM(G20:G28)</f>
        <v>203057.02</v>
      </c>
      <c r="H19" s="167">
        <f t="shared" si="4"/>
        <v>698942.98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626000</v>
      </c>
      <c r="D20" s="188">
        <v>-100000</v>
      </c>
      <c r="E20" s="188">
        <f t="shared" si="3"/>
        <v>526000</v>
      </c>
      <c r="F20" s="188">
        <v>71926.899999999994</v>
      </c>
      <c r="G20" s="188">
        <v>71926.899999999994</v>
      </c>
      <c r="H20" s="188">
        <f t="shared" si="1"/>
        <v>454073.1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626000</v>
      </c>
      <c r="S20" s="116">
        <f t="shared" si="5"/>
        <v>-100000</v>
      </c>
      <c r="T20" s="116">
        <f t="shared" si="5"/>
        <v>526000</v>
      </c>
      <c r="U20" s="116">
        <f t="shared" si="5"/>
        <v>71927</v>
      </c>
      <c r="V20" s="116">
        <f t="shared" si="5"/>
        <v>71927</v>
      </c>
      <c r="W20" s="116"/>
    </row>
    <row r="21" spans="1:23" ht="12" customHeight="1" x14ac:dyDescent="0.25">
      <c r="A21" s="56"/>
      <c r="B21" s="186" t="s">
        <v>322</v>
      </c>
      <c r="C21" s="187">
        <v>202000</v>
      </c>
      <c r="D21" s="188">
        <v>-92000</v>
      </c>
      <c r="E21" s="188">
        <f t="shared" si="3"/>
        <v>110000</v>
      </c>
      <c r="F21" s="188">
        <v>37381.32</v>
      </c>
      <c r="G21" s="188">
        <v>37381.32</v>
      </c>
      <c r="H21" s="188">
        <f t="shared" si="1"/>
        <v>72618.679999999993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202000</v>
      </c>
      <c r="S21" s="116">
        <f t="shared" si="5"/>
        <v>-92000</v>
      </c>
      <c r="T21" s="116">
        <f t="shared" si="5"/>
        <v>110000</v>
      </c>
      <c r="U21" s="116">
        <f t="shared" si="5"/>
        <v>37381</v>
      </c>
      <c r="V21" s="116">
        <f t="shared" si="5"/>
        <v>37381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47500</v>
      </c>
      <c r="D23" s="188">
        <v>0</v>
      </c>
      <c r="E23" s="188">
        <f t="shared" si="3"/>
        <v>47500</v>
      </c>
      <c r="F23" s="188">
        <v>2781</v>
      </c>
      <c r="G23" s="188">
        <v>2781</v>
      </c>
      <c r="H23" s="188">
        <f t="shared" si="1"/>
        <v>44719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47500</v>
      </c>
      <c r="S23" s="116">
        <f t="shared" si="5"/>
        <v>0</v>
      </c>
      <c r="T23" s="116">
        <f t="shared" si="5"/>
        <v>47500</v>
      </c>
      <c r="U23" s="116">
        <f t="shared" si="5"/>
        <v>2781</v>
      </c>
      <c r="V23" s="116">
        <f t="shared" si="5"/>
        <v>2781</v>
      </c>
      <c r="W23" s="116"/>
    </row>
    <row r="24" spans="1:23" ht="12" customHeight="1" x14ac:dyDescent="0.25">
      <c r="A24" s="56"/>
      <c r="B24" s="186" t="s">
        <v>325</v>
      </c>
      <c r="C24" s="187">
        <v>0</v>
      </c>
      <c r="D24" s="188">
        <v>0</v>
      </c>
      <c r="E24" s="188">
        <f t="shared" si="3"/>
        <v>0</v>
      </c>
      <c r="F24" s="188">
        <v>1715</v>
      </c>
      <c r="G24" s="188">
        <v>1715</v>
      </c>
      <c r="H24" s="188">
        <f t="shared" si="1"/>
        <v>-1715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0</v>
      </c>
      <c r="S24" s="116">
        <f t="shared" si="5"/>
        <v>0</v>
      </c>
      <c r="T24" s="116">
        <f t="shared" si="5"/>
        <v>0</v>
      </c>
      <c r="U24" s="116">
        <f t="shared" si="5"/>
        <v>1715</v>
      </c>
      <c r="V24" s="116">
        <f t="shared" si="5"/>
        <v>1715</v>
      </c>
      <c r="W24" s="116"/>
    </row>
    <row r="25" spans="1:23" ht="12" customHeight="1" x14ac:dyDescent="0.25">
      <c r="A25" s="56"/>
      <c r="B25" s="186" t="s">
        <v>326</v>
      </c>
      <c r="C25" s="187">
        <v>316000</v>
      </c>
      <c r="D25" s="188">
        <v>-100000</v>
      </c>
      <c r="E25" s="188">
        <f t="shared" si="3"/>
        <v>216000</v>
      </c>
      <c r="F25" s="188">
        <v>84000</v>
      </c>
      <c r="G25" s="188">
        <v>84000</v>
      </c>
      <c r="H25" s="188">
        <f t="shared" si="1"/>
        <v>132000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316000</v>
      </c>
      <c r="S25" s="116">
        <f t="shared" si="5"/>
        <v>-100000</v>
      </c>
      <c r="T25" s="116">
        <f t="shared" si="5"/>
        <v>216000</v>
      </c>
      <c r="U25" s="116">
        <f t="shared" si="5"/>
        <v>84000</v>
      </c>
      <c r="V25" s="116">
        <f t="shared" si="5"/>
        <v>84000</v>
      </c>
      <c r="W25" s="116"/>
    </row>
    <row r="26" spans="1:23" ht="12" customHeight="1" x14ac:dyDescent="0.25">
      <c r="A26" s="56"/>
      <c r="B26" s="186" t="s">
        <v>327</v>
      </c>
      <c r="C26" s="187">
        <v>0</v>
      </c>
      <c r="D26" s="188">
        <v>0</v>
      </c>
      <c r="E26" s="188">
        <f t="shared" si="3"/>
        <v>0</v>
      </c>
      <c r="F26" s="188">
        <v>4784</v>
      </c>
      <c r="G26" s="188">
        <v>4784</v>
      </c>
      <c r="H26" s="188">
        <f t="shared" si="1"/>
        <v>-4784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0</v>
      </c>
      <c r="S26" s="116">
        <f t="shared" si="5"/>
        <v>0</v>
      </c>
      <c r="T26" s="116">
        <f t="shared" si="5"/>
        <v>0</v>
      </c>
      <c r="U26" s="116">
        <f t="shared" si="5"/>
        <v>4784</v>
      </c>
      <c r="V26" s="116">
        <f t="shared" si="5"/>
        <v>4784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2500</v>
      </c>
      <c r="D28" s="190">
        <v>0</v>
      </c>
      <c r="E28" s="188">
        <f t="shared" si="3"/>
        <v>2500</v>
      </c>
      <c r="F28" s="190">
        <v>468.8</v>
      </c>
      <c r="G28" s="190">
        <v>468.8</v>
      </c>
      <c r="H28" s="188">
        <f t="shared" si="1"/>
        <v>2031.2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2500</v>
      </c>
      <c r="S28" s="116">
        <f t="shared" si="5"/>
        <v>0</v>
      </c>
      <c r="T28" s="116">
        <f t="shared" si="5"/>
        <v>2500</v>
      </c>
      <c r="U28" s="116">
        <f t="shared" si="5"/>
        <v>469</v>
      </c>
      <c r="V28" s="116">
        <f t="shared" si="5"/>
        <v>469</v>
      </c>
      <c r="W28" s="116"/>
    </row>
    <row r="29" spans="1:23" x14ac:dyDescent="0.25">
      <c r="A29" s="314" t="s">
        <v>330</v>
      </c>
      <c r="B29" s="315"/>
      <c r="C29" s="167">
        <f t="shared" ref="C29:H29" si="6">SUM(C30:C38)</f>
        <v>885063.2300000001</v>
      </c>
      <c r="D29" s="167">
        <f t="shared" si="6"/>
        <v>2668450.29</v>
      </c>
      <c r="E29" s="167">
        <f t="shared" si="6"/>
        <v>3553513.5199999996</v>
      </c>
      <c r="F29" s="167">
        <f t="shared" si="6"/>
        <v>2379025.4300000006</v>
      </c>
      <c r="G29" s="167">
        <f>SUM(G30:G38)</f>
        <v>2379025.4300000006</v>
      </c>
      <c r="H29" s="167">
        <f t="shared" si="6"/>
        <v>1174488.0900000001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101700</v>
      </c>
      <c r="D30" s="188">
        <v>0</v>
      </c>
      <c r="E30" s="188">
        <f t="shared" si="3"/>
        <v>101700</v>
      </c>
      <c r="F30" s="188">
        <v>42721.760000000002</v>
      </c>
      <c r="G30" s="188">
        <v>42721.760000000002</v>
      </c>
      <c r="H30" s="188">
        <f t="shared" si="1"/>
        <v>58978.239999999998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101700</v>
      </c>
      <c r="S30" s="116">
        <f t="shared" si="7"/>
        <v>0</v>
      </c>
      <c r="T30" s="116">
        <f t="shared" si="7"/>
        <v>101700</v>
      </c>
      <c r="U30" s="116">
        <f t="shared" si="7"/>
        <v>42722</v>
      </c>
      <c r="V30" s="116">
        <f t="shared" si="7"/>
        <v>42722</v>
      </c>
      <c r="W30" s="116"/>
    </row>
    <row r="31" spans="1:23" ht="12" customHeight="1" x14ac:dyDescent="0.25">
      <c r="A31" s="56"/>
      <c r="B31" s="186" t="s">
        <v>332</v>
      </c>
      <c r="C31" s="187">
        <v>5500</v>
      </c>
      <c r="D31" s="188">
        <v>0</v>
      </c>
      <c r="E31" s="188">
        <f t="shared" si="3"/>
        <v>5500</v>
      </c>
      <c r="F31" s="188">
        <v>3243.94</v>
      </c>
      <c r="G31" s="188">
        <v>3243.94</v>
      </c>
      <c r="H31" s="188">
        <f t="shared" si="1"/>
        <v>2256.06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5500</v>
      </c>
      <c r="S31" s="116">
        <f t="shared" si="7"/>
        <v>0</v>
      </c>
      <c r="T31" s="116">
        <f t="shared" si="7"/>
        <v>5500</v>
      </c>
      <c r="U31" s="116">
        <f t="shared" si="7"/>
        <v>3244</v>
      </c>
      <c r="V31" s="116">
        <f t="shared" si="7"/>
        <v>3244</v>
      </c>
      <c r="W31" s="116"/>
    </row>
    <row r="32" spans="1:23" ht="12" customHeight="1" x14ac:dyDescent="0.25">
      <c r="A32" s="56"/>
      <c r="B32" s="186" t="s">
        <v>333</v>
      </c>
      <c r="C32" s="187">
        <v>282586.39</v>
      </c>
      <c r="D32" s="188">
        <v>2668450.29</v>
      </c>
      <c r="E32" s="188">
        <f t="shared" si="3"/>
        <v>2951036.68</v>
      </c>
      <c r="F32" s="188">
        <v>2164898.37</v>
      </c>
      <c r="G32" s="188">
        <v>2164898.37</v>
      </c>
      <c r="H32" s="188">
        <f t="shared" si="1"/>
        <v>786138.31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282586</v>
      </c>
      <c r="S32" s="116">
        <f t="shared" si="7"/>
        <v>2668450</v>
      </c>
      <c r="T32" s="116">
        <f t="shared" si="7"/>
        <v>2951037</v>
      </c>
      <c r="U32" s="116">
        <f t="shared" si="7"/>
        <v>2164898</v>
      </c>
      <c r="V32" s="116">
        <f t="shared" si="7"/>
        <v>2164898</v>
      </c>
      <c r="W32" s="116"/>
    </row>
    <row r="33" spans="1:23" ht="12" customHeight="1" x14ac:dyDescent="0.25">
      <c r="A33" s="56"/>
      <c r="B33" s="186" t="s">
        <v>334</v>
      </c>
      <c r="C33" s="187">
        <v>48700</v>
      </c>
      <c r="D33" s="188">
        <v>0</v>
      </c>
      <c r="E33" s="188">
        <f t="shared" si="3"/>
        <v>48700</v>
      </c>
      <c r="F33" s="188">
        <v>25182.95</v>
      </c>
      <c r="G33" s="188">
        <v>25182.95</v>
      </c>
      <c r="H33" s="188">
        <f t="shared" si="1"/>
        <v>23517.05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48700</v>
      </c>
      <c r="S33" s="116">
        <f t="shared" si="7"/>
        <v>0</v>
      </c>
      <c r="T33" s="116">
        <f t="shared" si="7"/>
        <v>48700</v>
      </c>
      <c r="U33" s="116">
        <f t="shared" si="7"/>
        <v>25183</v>
      </c>
      <c r="V33" s="116">
        <f t="shared" si="7"/>
        <v>25183</v>
      </c>
      <c r="W33" s="116"/>
    </row>
    <row r="34" spans="1:23" ht="15" customHeight="1" x14ac:dyDescent="0.25">
      <c r="A34" s="56"/>
      <c r="B34" s="186" t="s">
        <v>335</v>
      </c>
      <c r="C34" s="187">
        <v>43000</v>
      </c>
      <c r="D34" s="188">
        <v>0</v>
      </c>
      <c r="E34" s="188">
        <f t="shared" si="3"/>
        <v>43000</v>
      </c>
      <c r="F34" s="188">
        <v>12077.41</v>
      </c>
      <c r="G34" s="188">
        <v>12077.41</v>
      </c>
      <c r="H34" s="188">
        <f t="shared" si="1"/>
        <v>30922.59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43000</v>
      </c>
      <c r="S34" s="116">
        <f t="shared" si="7"/>
        <v>0</v>
      </c>
      <c r="T34" s="116">
        <f t="shared" si="7"/>
        <v>43000</v>
      </c>
      <c r="U34" s="116">
        <f t="shared" si="7"/>
        <v>12077</v>
      </c>
      <c r="V34" s="116">
        <f t="shared" si="7"/>
        <v>12077</v>
      </c>
      <c r="W34" s="116"/>
    </row>
    <row r="35" spans="1:23" ht="12" customHeight="1" x14ac:dyDescent="0.25">
      <c r="A35" s="56"/>
      <c r="B35" s="186" t="s">
        <v>336</v>
      </c>
      <c r="C35" s="187">
        <v>47910.05</v>
      </c>
      <c r="D35" s="188">
        <v>0</v>
      </c>
      <c r="E35" s="188">
        <f t="shared" si="3"/>
        <v>47910.05</v>
      </c>
      <c r="F35" s="188">
        <v>20000</v>
      </c>
      <c r="G35" s="188">
        <v>20000</v>
      </c>
      <c r="H35" s="188">
        <f t="shared" si="1"/>
        <v>27910.050000000003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47910</v>
      </c>
      <c r="S35" s="116">
        <f t="shared" si="7"/>
        <v>0</v>
      </c>
      <c r="T35" s="116">
        <f t="shared" si="7"/>
        <v>47910</v>
      </c>
      <c r="U35" s="116">
        <f t="shared" si="7"/>
        <v>20000</v>
      </c>
      <c r="V35" s="116">
        <f t="shared" si="7"/>
        <v>20000</v>
      </c>
      <c r="W35" s="116"/>
    </row>
    <row r="36" spans="1:23" ht="12" customHeight="1" x14ac:dyDescent="0.25">
      <c r="A36" s="56"/>
      <c r="B36" s="186" t="s">
        <v>337</v>
      </c>
      <c r="C36" s="187">
        <v>70000</v>
      </c>
      <c r="D36" s="188">
        <v>0</v>
      </c>
      <c r="E36" s="188">
        <f t="shared" si="3"/>
        <v>70000</v>
      </c>
      <c r="F36" s="188">
        <v>7686</v>
      </c>
      <c r="G36" s="188">
        <v>7686</v>
      </c>
      <c r="H36" s="188">
        <f t="shared" si="1"/>
        <v>62314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70000</v>
      </c>
      <c r="S36" s="116">
        <f t="shared" si="7"/>
        <v>0</v>
      </c>
      <c r="T36" s="116">
        <f t="shared" si="7"/>
        <v>70000</v>
      </c>
      <c r="U36" s="116">
        <f t="shared" si="7"/>
        <v>7686</v>
      </c>
      <c r="V36" s="116">
        <f t="shared" si="7"/>
        <v>7686</v>
      </c>
      <c r="W36" s="116"/>
    </row>
    <row r="37" spans="1:23" ht="12" customHeight="1" x14ac:dyDescent="0.25">
      <c r="A37" s="56"/>
      <c r="B37" s="186" t="s">
        <v>338</v>
      </c>
      <c r="C37" s="187">
        <v>83551.8</v>
      </c>
      <c r="D37" s="188">
        <v>0</v>
      </c>
      <c r="E37" s="188">
        <f t="shared" si="3"/>
        <v>83551.8</v>
      </c>
      <c r="F37" s="188">
        <v>0</v>
      </c>
      <c r="G37" s="188">
        <v>0</v>
      </c>
      <c r="H37" s="188">
        <f t="shared" si="1"/>
        <v>83551.8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83552</v>
      </c>
      <c r="S37" s="116">
        <f t="shared" si="7"/>
        <v>0</v>
      </c>
      <c r="T37" s="116">
        <f t="shared" si="7"/>
        <v>83552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202114.99</v>
      </c>
      <c r="D38" s="188">
        <v>0</v>
      </c>
      <c r="E38" s="188">
        <f t="shared" si="3"/>
        <v>202114.99</v>
      </c>
      <c r="F38" s="188">
        <v>103215</v>
      </c>
      <c r="G38" s="188">
        <v>103215</v>
      </c>
      <c r="H38" s="188">
        <f t="shared" si="1"/>
        <v>98899.989999999991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202115</v>
      </c>
      <c r="S38" s="116">
        <f t="shared" si="7"/>
        <v>0</v>
      </c>
      <c r="T38" s="116">
        <f t="shared" si="7"/>
        <v>202115</v>
      </c>
      <c r="U38" s="116">
        <f t="shared" si="7"/>
        <v>103215</v>
      </c>
      <c r="V38" s="116">
        <f t="shared" si="7"/>
        <v>103215</v>
      </c>
      <c r="W38" s="116"/>
    </row>
    <row r="39" spans="1:23" x14ac:dyDescent="0.25">
      <c r="A39" s="318" t="s">
        <v>340</v>
      </c>
      <c r="B39" s="319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4" t="s">
        <v>350</v>
      </c>
      <c r="B49" s="315"/>
      <c r="C49" s="167">
        <f>SUM(C50:C58)</f>
        <v>120000</v>
      </c>
      <c r="D49" s="167">
        <f>SUM(D50:D58)</f>
        <v>292000</v>
      </c>
      <c r="E49" s="167">
        <f>SUM(E50:E58)</f>
        <v>412000</v>
      </c>
      <c r="F49" s="167">
        <f>SUM(F50:F58)</f>
        <v>3004</v>
      </c>
      <c r="G49" s="167">
        <f>SUM(G50:G58)</f>
        <v>3004</v>
      </c>
      <c r="H49" s="169">
        <f t="shared" si="1"/>
        <v>408996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120000</v>
      </c>
      <c r="D50" s="188">
        <v>292000</v>
      </c>
      <c r="E50" s="188">
        <f t="shared" si="3"/>
        <v>412000</v>
      </c>
      <c r="F50" s="188">
        <v>3004</v>
      </c>
      <c r="G50" s="188">
        <v>3004</v>
      </c>
      <c r="H50" s="188">
        <f t="shared" si="1"/>
        <v>408996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120000</v>
      </c>
      <c r="S50" s="116">
        <f t="shared" si="10"/>
        <v>292000</v>
      </c>
      <c r="T50" s="116">
        <f t="shared" si="10"/>
        <v>412000</v>
      </c>
      <c r="U50" s="116">
        <f t="shared" si="10"/>
        <v>3004</v>
      </c>
      <c r="V50" s="116">
        <f t="shared" si="10"/>
        <v>3004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3"/>
        <v>0</v>
      </c>
      <c r="F51" s="188">
        <v>0</v>
      </c>
      <c r="G51" s="188">
        <v>0</v>
      </c>
      <c r="H51" s="188">
        <f t="shared" si="1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f t="shared" si="1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0</v>
      </c>
      <c r="D58" s="187">
        <v>0</v>
      </c>
      <c r="E58" s="188">
        <f t="shared" si="3"/>
        <v>0</v>
      </c>
      <c r="F58" s="187">
        <v>0</v>
      </c>
      <c r="G58" s="187">
        <v>0</v>
      </c>
      <c r="H58" s="188">
        <f t="shared" si="1"/>
        <v>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0</v>
      </c>
      <c r="S58" s="116">
        <f t="shared" si="10"/>
        <v>0</v>
      </c>
      <c r="T58" s="116">
        <f t="shared" si="10"/>
        <v>0</v>
      </c>
      <c r="U58" s="116">
        <f t="shared" si="10"/>
        <v>0</v>
      </c>
      <c r="V58" s="116">
        <f t="shared" si="10"/>
        <v>0</v>
      </c>
      <c r="W58" s="116"/>
    </row>
    <row r="59" spans="1:23" x14ac:dyDescent="0.25">
      <c r="A59" s="314" t="s">
        <v>360</v>
      </c>
      <c r="B59" s="315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4" t="s">
        <v>364</v>
      </c>
      <c r="B63" s="315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4" t="s">
        <v>373</v>
      </c>
      <c r="B72" s="315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4" t="s">
        <v>377</v>
      </c>
      <c r="B76" s="315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16" t="s">
        <v>385</v>
      </c>
      <c r="B84" s="317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4" t="s">
        <v>312</v>
      </c>
      <c r="B85" s="315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4" t="s">
        <v>320</v>
      </c>
      <c r="B93" s="315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4" t="s">
        <v>330</v>
      </c>
      <c r="B103" s="315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4" t="s">
        <v>340</v>
      </c>
      <c r="B113" s="315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4" t="s">
        <v>350</v>
      </c>
      <c r="B123" s="315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4" t="s">
        <v>360</v>
      </c>
      <c r="B133" s="315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4" t="s">
        <v>364</v>
      </c>
      <c r="B137" s="315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4" t="s">
        <v>373</v>
      </c>
      <c r="B146" s="315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4" t="s">
        <v>377</v>
      </c>
      <c r="B150" s="315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4" t="s">
        <v>386</v>
      </c>
      <c r="B159" s="315"/>
      <c r="C159" s="167">
        <f t="shared" ref="C159:H159" si="28">+C10+C84</f>
        <v>10931810.719999999</v>
      </c>
      <c r="D159" s="167">
        <f t="shared" si="28"/>
        <v>0</v>
      </c>
      <c r="E159" s="167">
        <f t="shared" si="28"/>
        <v>10931810.719999999</v>
      </c>
      <c r="F159" s="167">
        <f t="shared" si="28"/>
        <v>6478475.7000000011</v>
      </c>
      <c r="G159" s="167">
        <f t="shared" si="28"/>
        <v>6478475.7000000011</v>
      </c>
      <c r="H159" s="167">
        <f t="shared" si="28"/>
        <v>4453335.0199999977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5009294072.2799997</v>
      </c>
      <c r="D162" s="51">
        <f t="shared" si="29"/>
        <v>547350943</v>
      </c>
      <c r="E162" s="51">
        <f t="shared" si="29"/>
        <v>5556645015.2799997</v>
      </c>
      <c r="F162" s="51">
        <f t="shared" si="29"/>
        <v>4039298429.3000002</v>
      </c>
      <c r="G162" s="51">
        <f t="shared" si="29"/>
        <v>4021593117.3000002</v>
      </c>
      <c r="H162" s="51">
        <f t="shared" si="29"/>
        <v>1517346585.98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10931810.719999999</v>
      </c>
      <c r="D173" s="51">
        <f t="shared" si="30"/>
        <v>0</v>
      </c>
      <c r="E173" s="51">
        <f t="shared" si="30"/>
        <v>10931810.719999999</v>
      </c>
      <c r="F173" s="51">
        <f t="shared" si="30"/>
        <v>6478475.7000000011</v>
      </c>
      <c r="G173" s="51">
        <f t="shared" si="30"/>
        <v>6478475.7000000011</v>
      </c>
      <c r="H173" s="51">
        <f t="shared" si="30"/>
        <v>4453335.0199999977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activeCell="D11" sqref="D11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7" t="s">
        <v>451</v>
      </c>
      <c r="B1" s="337"/>
      <c r="C1" s="337"/>
      <c r="D1" s="337"/>
      <c r="E1" s="337"/>
      <c r="F1" s="337"/>
      <c r="G1" s="337"/>
    </row>
    <row r="2" spans="1:8" ht="15.75" thickBot="1" x14ac:dyDescent="0.3"/>
    <row r="3" spans="1:8" x14ac:dyDescent="0.25">
      <c r="A3" s="338" t="str">
        <f>'FORMATO 1'!A3:G3</f>
        <v>Secretaría Ejecutiva del Sistema Anticorrupción del Estado de Tlaxcala</v>
      </c>
      <c r="B3" s="339"/>
      <c r="C3" s="339"/>
      <c r="D3" s="339"/>
      <c r="E3" s="339"/>
      <c r="F3" s="339"/>
      <c r="G3" s="340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30 de septiembre de 2020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61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8" ht="17.25" thickBot="1" x14ac:dyDescent="0.3">
      <c r="A9" s="262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62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SUM(B13:B17)</f>
        <v>10931810.720000001</v>
      </c>
      <c r="C11" s="159">
        <f>+C12+C13</f>
        <v>0</v>
      </c>
      <c r="D11" s="159">
        <f>+D12+D13</f>
        <v>10931810.720000001</v>
      </c>
      <c r="E11" s="159">
        <f>SUM(E12:E17)</f>
        <v>6478476.1000000006</v>
      </c>
      <c r="F11" s="159">
        <f>SUM(F12:F17)</f>
        <v>6478476.1000000006</v>
      </c>
      <c r="G11" s="159">
        <f>D11-E11</f>
        <v>4453334.62</v>
      </c>
    </row>
    <row r="12" spans="1:8" x14ac:dyDescent="0.25">
      <c r="A12" s="132" t="s">
        <v>455</v>
      </c>
      <c r="B12" s="160">
        <v>0</v>
      </c>
      <c r="C12" s="160">
        <v>0</v>
      </c>
      <c r="D12" s="160">
        <v>0</v>
      </c>
      <c r="E12" s="160">
        <v>4142251.35</v>
      </c>
      <c r="F12" s="160">
        <v>4142251.35</v>
      </c>
      <c r="G12" s="160">
        <f>D12-E12</f>
        <v>-4142251.35</v>
      </c>
    </row>
    <row r="13" spans="1:8" x14ac:dyDescent="0.25">
      <c r="A13" s="132" t="s">
        <v>456</v>
      </c>
      <c r="B13" s="160">
        <v>10931810.720000001</v>
      </c>
      <c r="C13" s="160">
        <v>0</v>
      </c>
      <c r="D13" s="160">
        <v>10931810.720000001</v>
      </c>
      <c r="E13" s="160">
        <v>793121.09</v>
      </c>
      <c r="F13" s="160">
        <v>793121.09</v>
      </c>
      <c r="G13" s="160">
        <f>D13-E13</f>
        <v>10138689.630000001</v>
      </c>
      <c r="H13" s="107"/>
    </row>
    <row r="14" spans="1:8" x14ac:dyDescent="0.25">
      <c r="A14" s="132" t="s">
        <v>457</v>
      </c>
      <c r="B14" s="160">
        <v>0</v>
      </c>
      <c r="C14" s="160">
        <v>0</v>
      </c>
      <c r="D14" s="160">
        <v>0</v>
      </c>
      <c r="E14" s="160">
        <v>459492.05</v>
      </c>
      <c r="F14" s="160">
        <v>459492.05</v>
      </c>
      <c r="G14" s="160">
        <f t="shared" ref="G14:G17" si="0">D14-E14</f>
        <v>-459492.05</v>
      </c>
    </row>
    <row r="15" spans="1:8" x14ac:dyDescent="0.25">
      <c r="A15" s="132" t="s">
        <v>458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303763.44</v>
      </c>
      <c r="F15" s="160">
        <v>303763.44</v>
      </c>
      <c r="G15" s="160">
        <f t="shared" si="0"/>
        <v>-303763.44</v>
      </c>
    </row>
    <row r="16" spans="1:8" x14ac:dyDescent="0.25">
      <c r="A16" s="132" t="s">
        <v>459</v>
      </c>
      <c r="B16" s="160">
        <v>0</v>
      </c>
      <c r="C16" s="160">
        <v>0</v>
      </c>
      <c r="D16" s="160">
        <f t="shared" si="1"/>
        <v>0</v>
      </c>
      <c r="E16" s="160">
        <v>779848.17</v>
      </c>
      <c r="F16" s="160">
        <v>779848.17</v>
      </c>
      <c r="G16" s="160">
        <f t="shared" si="0"/>
        <v>-779848.17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455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456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457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458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459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10931810.720000001</v>
      </c>
      <c r="C33" s="219">
        <f t="shared" si="8"/>
        <v>0</v>
      </c>
      <c r="D33" s="219">
        <f t="shared" si="8"/>
        <v>10931810.720000001</v>
      </c>
      <c r="E33" s="219">
        <f t="shared" si="8"/>
        <v>6478476.1000000006</v>
      </c>
      <c r="F33" s="219">
        <f t="shared" si="8"/>
        <v>6478476.1000000006</v>
      </c>
      <c r="G33" s="219">
        <f t="shared" si="8"/>
        <v>4453334.62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5009294072.2799997</v>
      </c>
      <c r="C36" s="48">
        <f t="shared" si="9"/>
        <v>547350942.34000003</v>
      </c>
      <c r="D36" s="61">
        <f t="shared" si="9"/>
        <v>5556645014.6199999</v>
      </c>
      <c r="E36" s="61">
        <f t="shared" si="9"/>
        <v>4039298428.7400002</v>
      </c>
      <c r="F36" s="61">
        <f t="shared" si="9"/>
        <v>4021593116.4400001</v>
      </c>
      <c r="G36" s="61">
        <f t="shared" si="9"/>
        <v>1517346585.8800001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80" t="str">
        <f>'FORMATO 1'!A89:B89</f>
        <v>LIC. JULIO CAPORAL FLORES</v>
      </c>
      <c r="B48" s="280"/>
      <c r="F48" s="86" t="str">
        <f>'FORMATO 1'!E89</f>
        <v>C.P. MARIA MARGARITA FLORES LEZAMA</v>
      </c>
    </row>
    <row r="49" spans="1:6" x14ac:dyDescent="0.25">
      <c r="A49" s="333" t="str">
        <f>'FORMATO 1'!A90:B90</f>
        <v>SECRETARIO TÉCNICO</v>
      </c>
      <c r="B49" s="333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40" zoomScaleNormal="85" zoomScaleSheetLayoutView="140" workbookViewId="0">
      <selection activeCell="C85" sqref="C8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4" t="s">
        <v>395</v>
      </c>
      <c r="B1" s="344"/>
      <c r="C1" s="344"/>
      <c r="D1" s="344"/>
      <c r="E1" s="344"/>
      <c r="F1" s="344"/>
      <c r="G1" s="344"/>
      <c r="H1" s="344"/>
    </row>
    <row r="2" spans="1:9" ht="15.75" thickBot="1" x14ac:dyDescent="0.3"/>
    <row r="3" spans="1:9" ht="13.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9" ht="13.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9" ht="13.5" customHeight="1" x14ac:dyDescent="0.25">
      <c r="A5" s="263" t="s">
        <v>396</v>
      </c>
      <c r="B5" s="264"/>
      <c r="C5" s="264"/>
      <c r="D5" s="264"/>
      <c r="E5" s="264"/>
      <c r="F5" s="264"/>
      <c r="G5" s="264"/>
      <c r="H5" s="322"/>
    </row>
    <row r="6" spans="1:9" ht="13.5" customHeight="1" x14ac:dyDescent="0.25">
      <c r="A6" s="263" t="str">
        <f>+'FORMATO 2'!A6:I6</f>
        <v>Del 01 de enero al 30 de septiembre de 2020</v>
      </c>
      <c r="B6" s="264"/>
      <c r="C6" s="264"/>
      <c r="D6" s="264"/>
      <c r="E6" s="264"/>
      <c r="F6" s="264"/>
      <c r="G6" s="264"/>
      <c r="H6" s="322"/>
    </row>
    <row r="7" spans="1:9" ht="13.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9" ht="15.75" thickBot="1" x14ac:dyDescent="0.3">
      <c r="A8" s="345" t="s">
        <v>3</v>
      </c>
      <c r="B8" s="346"/>
      <c r="C8" s="334" t="s">
        <v>307</v>
      </c>
      <c r="D8" s="335"/>
      <c r="E8" s="335"/>
      <c r="F8" s="335"/>
      <c r="G8" s="336"/>
      <c r="H8" s="261" t="s">
        <v>308</v>
      </c>
    </row>
    <row r="9" spans="1:9" ht="17.25" thickBot="1" x14ac:dyDescent="0.3">
      <c r="A9" s="347"/>
      <c r="B9" s="348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62"/>
    </row>
    <row r="10" spans="1:9" ht="12" customHeight="1" x14ac:dyDescent="0.25">
      <c r="A10" s="341"/>
      <c r="B10" s="342"/>
      <c r="C10" s="62"/>
      <c r="D10" s="62"/>
      <c r="E10" s="62"/>
      <c r="F10" s="62"/>
      <c r="G10" s="62"/>
      <c r="H10" s="62"/>
    </row>
    <row r="11" spans="1:9" x14ac:dyDescent="0.25">
      <c r="A11" s="318" t="s">
        <v>397</v>
      </c>
      <c r="B11" s="343"/>
      <c r="C11" s="63">
        <f>C12+C22+C31+C42</f>
        <v>10931810.720000001</v>
      </c>
      <c r="D11" s="63">
        <f>D12+D22+D31+D42</f>
        <v>0</v>
      </c>
      <c r="E11" s="63">
        <f>E12+E22+E31+E42</f>
        <v>10931810.720000001</v>
      </c>
      <c r="F11" s="63">
        <f>F12+F22+F31+F42</f>
        <v>6478476.0999999996</v>
      </c>
      <c r="G11" s="63">
        <f>G12+G22+G31+G42</f>
        <v>6478476.0999999996</v>
      </c>
      <c r="H11" s="64">
        <f>+E11-F11</f>
        <v>4453334.620000001</v>
      </c>
      <c r="I11" s="45"/>
    </row>
    <row r="12" spans="1:9" x14ac:dyDescent="0.25">
      <c r="A12" s="314" t="s">
        <v>398</v>
      </c>
      <c r="B12" s="315"/>
      <c r="C12" s="65">
        <f>C13+C14+C15+C16+C17+C18+C19+C20</f>
        <v>10931810.720000001</v>
      </c>
      <c r="D12" s="65">
        <f>D13+D14+D15+D16+D17+D18+D19+D20</f>
        <v>0</v>
      </c>
      <c r="E12" s="65">
        <f>E13+E14+E15+E16+E17+E18+E19+E20</f>
        <v>10931810.720000001</v>
      </c>
      <c r="F12" s="65">
        <f>F13+F14+F15+F16+F17+F18+F19+F20</f>
        <v>6478476.0999999996</v>
      </c>
      <c r="G12" s="65">
        <f>G13+G14+G15+G16+G17+G18+G19+G20</f>
        <v>6478476.0999999996</v>
      </c>
      <c r="H12" s="64">
        <f t="shared" ref="H12:H20" si="0">+E12-F12</f>
        <v>4453334.620000001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10931810.720000001</v>
      </c>
      <c r="D15" s="57">
        <v>0</v>
      </c>
      <c r="E15" s="57">
        <v>10931810.720000001</v>
      </c>
      <c r="F15" s="57">
        <v>6478476.0999999996</v>
      </c>
      <c r="G15" s="57">
        <v>6478476.0999999996</v>
      </c>
      <c r="H15" s="66">
        <f t="shared" si="0"/>
        <v>4453334.620000001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4" t="s">
        <v>407</v>
      </c>
      <c r="B22" s="315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4" t="s">
        <v>415</v>
      </c>
      <c r="B31" s="315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4" t="s">
        <v>425</v>
      </c>
      <c r="B42" s="315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4" t="s">
        <v>430</v>
      </c>
      <c r="B48" s="315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4" t="s">
        <v>398</v>
      </c>
      <c r="B49" s="315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4" t="s">
        <v>407</v>
      </c>
      <c r="B59" s="315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4" t="s">
        <v>415</v>
      </c>
      <c r="B68" s="315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4" t="s">
        <v>425</v>
      </c>
      <c r="B79" s="315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4" t="s">
        <v>386</v>
      </c>
      <c r="B85" s="315"/>
      <c r="C85" s="65">
        <f t="shared" ref="C85:H85" si="8">C11+C48</f>
        <v>10931810.720000001</v>
      </c>
      <c r="D85" s="65">
        <f t="shared" si="8"/>
        <v>0</v>
      </c>
      <c r="E85" s="65">
        <f t="shared" si="8"/>
        <v>10931810.720000001</v>
      </c>
      <c r="F85" s="65">
        <f t="shared" si="8"/>
        <v>6478476.0999999996</v>
      </c>
      <c r="G85" s="65">
        <f t="shared" si="8"/>
        <v>6478476.0999999996</v>
      </c>
      <c r="H85" s="65">
        <f t="shared" si="8"/>
        <v>4453334.620000001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MARIA MARGARITA FLORES LEZAMA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view="pageBreakPreview" zoomScale="160" zoomScaleNormal="100" zoomScaleSheetLayoutView="16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E18" sqref="E18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4" t="s">
        <v>432</v>
      </c>
      <c r="B1" s="344"/>
      <c r="C1" s="344"/>
      <c r="D1" s="344"/>
      <c r="E1" s="344"/>
      <c r="F1" s="344"/>
      <c r="G1" s="344"/>
    </row>
    <row r="2" spans="1:7" ht="15.75" thickBot="1" x14ac:dyDescent="0.3"/>
    <row r="3" spans="1:7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323"/>
    </row>
    <row r="4" spans="1:7" x14ac:dyDescent="0.25">
      <c r="A4" s="263" t="s">
        <v>305</v>
      </c>
      <c r="B4" s="264"/>
      <c r="C4" s="264"/>
      <c r="D4" s="264"/>
      <c r="E4" s="264"/>
      <c r="F4" s="264"/>
      <c r="G4" s="322"/>
    </row>
    <row r="5" spans="1:7" x14ac:dyDescent="0.25">
      <c r="A5" s="263" t="s">
        <v>433</v>
      </c>
      <c r="B5" s="264"/>
      <c r="C5" s="264"/>
      <c r="D5" s="264"/>
      <c r="E5" s="264"/>
      <c r="F5" s="264"/>
      <c r="G5" s="322"/>
    </row>
    <row r="6" spans="1:7" x14ac:dyDescent="0.25">
      <c r="A6" s="263" t="str">
        <f>+'FORMATO 2'!A6:I6</f>
        <v>Del 01 de enero al 30 de septiembre de 2020</v>
      </c>
      <c r="B6" s="264"/>
      <c r="C6" s="264"/>
      <c r="D6" s="264"/>
      <c r="E6" s="264"/>
      <c r="F6" s="264"/>
      <c r="G6" s="322"/>
    </row>
    <row r="7" spans="1:7" ht="15.75" thickBot="1" x14ac:dyDescent="0.3">
      <c r="A7" s="266" t="s">
        <v>2</v>
      </c>
      <c r="B7" s="267"/>
      <c r="C7" s="267"/>
      <c r="D7" s="267"/>
      <c r="E7" s="267"/>
      <c r="F7" s="267"/>
      <c r="G7" s="321"/>
    </row>
    <row r="8" spans="1:7" ht="15.75" thickBot="1" x14ac:dyDescent="0.3">
      <c r="A8" s="278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7" ht="17.25" thickBot="1" x14ac:dyDescent="0.3">
      <c r="A9" s="279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62"/>
    </row>
    <row r="10" spans="1:7" ht="16.5" x14ac:dyDescent="0.25">
      <c r="A10" s="128" t="s">
        <v>435</v>
      </c>
      <c r="B10" s="112">
        <f>B11+B12+B13+B16+B17+B20</f>
        <v>0</v>
      </c>
      <c r="C10" s="112">
        <f>C11+C12+C13+C16+C17+C20</f>
        <v>0</v>
      </c>
      <c r="D10" s="112">
        <f>D11+D12+D13+D16+D17+D20</f>
        <v>0</v>
      </c>
      <c r="E10" s="112">
        <f>E11+E12+E13+E16+E17+E20</f>
        <v>0</v>
      </c>
      <c r="F10" s="112">
        <f>F11+F12+F13+F16+F17+F20</f>
        <v>0</v>
      </c>
      <c r="G10" s="74">
        <f>D10-E10</f>
        <v>0</v>
      </c>
    </row>
    <row r="11" spans="1:7" x14ac:dyDescent="0.25">
      <c r="A11" s="36" t="s">
        <v>436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ht="16.5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0</v>
      </c>
      <c r="C34" s="112">
        <f>C10+C22</f>
        <v>0</v>
      </c>
      <c r="D34" s="112">
        <f>D10+D22</f>
        <v>0</v>
      </c>
      <c r="E34" s="112">
        <f>E10+E22</f>
        <v>0</v>
      </c>
      <c r="F34" s="112">
        <f>F10+F22</f>
        <v>0</v>
      </c>
      <c r="G34" s="74">
        <f>D34-E34</f>
        <v>0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4826843798</v>
      </c>
      <c r="C39" s="48">
        <f t="shared" si="3"/>
        <v>45456522</v>
      </c>
      <c r="D39" s="48">
        <f t="shared" si="3"/>
        <v>4872300320</v>
      </c>
      <c r="E39" s="48">
        <f t="shared" si="3"/>
        <v>3386259074</v>
      </c>
      <c r="F39" s="48">
        <f t="shared" si="3"/>
        <v>3384011477</v>
      </c>
      <c r="G39" s="48">
        <f t="shared" si="3"/>
        <v>1486041246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16"/>
      <c r="B50" s="48"/>
      <c r="C50" s="48"/>
      <c r="D50" s="48"/>
      <c r="E50" s="48"/>
      <c r="F50" s="48"/>
      <c r="G50" s="48"/>
    </row>
    <row r="51" spans="1:7" x14ac:dyDescent="0.25">
      <c r="B51" s="86" t="str">
        <f>'FORMATO 1'!A89</f>
        <v>LIC. JULIO CAPORAL FLORES</v>
      </c>
      <c r="C51" s="48"/>
      <c r="D51" s="48"/>
      <c r="F51" s="215" t="str">
        <f>'FORMATO 1'!E89</f>
        <v>C.P. MARIA MARGARITA FLORES LEZAMA</v>
      </c>
      <c r="G51" s="48"/>
    </row>
    <row r="52" spans="1:7" x14ac:dyDescent="0.25">
      <c r="B52" s="87" t="str">
        <f>'FORMATO 1'!A90</f>
        <v>SECRETARIO TÉCNICO</v>
      </c>
      <c r="C52" s="48"/>
      <c r="D52" s="48"/>
      <c r="F52" s="220" t="str">
        <f>'FORMATO 1'!E90</f>
        <v>JEFE DEL DEPARTAMENTO DE ADMINISTRACIÓN Y FINANZAS</v>
      </c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2020-01-07T20:49:41Z</cp:lastPrinted>
  <dcterms:created xsi:type="dcterms:W3CDTF">2016-11-11T22:08:30Z</dcterms:created>
  <dcterms:modified xsi:type="dcterms:W3CDTF">2020-10-21T15:53:43Z</dcterms:modified>
</cp:coreProperties>
</file>