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ITC\"/>
    </mc:Choice>
  </mc:AlternateContent>
  <xr:revisionPtr revIDLastSave="0" documentId="10_ncr:8100000_{A27C8BFA-BCA9-440E-92F6-F66EC78DA5E4}" xr6:coauthVersionLast="32" xr6:coauthVersionMax="32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4'!$A$1:$E$85</definedName>
    <definedName name="_xlnm.Print_Area" localSheetId="4">'FORMATO 5'!$A$1:$I$84</definedName>
    <definedName name="_xlnm.Print_Area" localSheetId="5">'FORMATO 6A'!$A$1:$H$166</definedName>
    <definedName name="_xlnm.Print_Titles" localSheetId="0">'FORMATO 1'!$1:$5</definedName>
  </definedNames>
  <calcPr calcId="162913"/>
</workbook>
</file>

<file path=xl/calcChain.xml><?xml version="1.0" encoding="utf-8"?>
<calcChain xmlns="http://schemas.openxmlformats.org/spreadsheetml/2006/main"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D104" i="6"/>
  <c r="H14" i="5" l="1"/>
  <c r="G105" i="6" l="1"/>
  <c r="G17" i="5"/>
  <c r="G111" i="6" l="1"/>
  <c r="G110" i="6"/>
  <c r="G107" i="6"/>
  <c r="G95" i="6"/>
  <c r="F104" i="6"/>
  <c r="G94" i="6" l="1"/>
  <c r="F61" i="5"/>
  <c r="E16" i="4"/>
  <c r="E11" i="4"/>
  <c r="E112" i="6" l="1"/>
  <c r="E111" i="6"/>
  <c r="H111" i="6" s="1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G57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06" i="6"/>
  <c r="E104" i="6"/>
  <c r="H104" i="6" s="1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C30" i="7" s="1"/>
  <c r="D8" i="7"/>
  <c r="D30" i="7" s="1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H114" i="6" s="1"/>
  <c r="F114" i="6"/>
  <c r="G114" i="6"/>
  <c r="C114" i="6"/>
  <c r="G104" i="6"/>
  <c r="D94" i="6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G43" i="5" s="1"/>
  <c r="H30" i="5"/>
  <c r="D30" i="5"/>
  <c r="E17" i="5"/>
  <c r="F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I57" i="5" l="1"/>
  <c r="E94" i="6"/>
  <c r="B30" i="7"/>
  <c r="H27" i="6"/>
  <c r="C22" i="4"/>
  <c r="C23" i="4" s="1"/>
  <c r="C24" i="4" s="1"/>
  <c r="C33" i="4" s="1"/>
  <c r="H94" i="6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<sst xmlns="http://schemas.openxmlformats.org/spreadsheetml/2006/main" count="697" uniqueCount="494">
  <si>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</si>
  <si>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</si>
  <si>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</si>
  <si>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</si>
  <si>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</si>
  <si>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</si>
  <si>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</si>
  <si>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</si>
  <si>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</si>
  <si>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</si>
  <si>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</si>
  <si>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</si>
  <si>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</si>
  <si>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</si>
  <si>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</si>
  <si>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</si>
  <si>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</si>
  <si>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</si>
  <si>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</si>
  <si>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</si>
  <si>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</si>
  <si>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</si>
  <si>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</si>
  <si>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</si>
  <si>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</si>
  <si>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</si>
  <si>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</si>
  <si>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</si>
  <si>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</si>
  <si>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</si>
  <si>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</si>
  <si>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</si>
  <si>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</si>
  <si>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</si>
  <si>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</si>
  <si>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</si>
  <si>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</si>
  <si>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</si>
  <si>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</si>
  <si>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</si>
  <si>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</si>
  <si>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</si>
  <si>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</si>
  <si>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</si>
  <si>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</si>
  <si>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</si>
  <si>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</si>
  <si>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</si>
  <si>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</si>
  <si>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</si>
  <si>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</si>
  <si>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</si>
  <si>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</si>
  <si>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</si>
  <si>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</si>
  <si>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</si>
  <si>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</si>
  <si>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</si>
  <si>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</si>
  <si>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</si>
  <si>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</si>
  <si>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</si>
  <si>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</si>
  <si>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</si>
  <si>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</si>
  <si>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</si>
  <si>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</si>
  <si>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</si>
  <si>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</si>
  <si>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</si>
  <si>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</si>
  <si>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</si>
  <si>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</si>
  <si>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</si>
  <si>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</si>
  <si>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</si>
  <si>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</si>
  <si>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</si>
  <si>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</si>
  <si>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</si>
  <si>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</si>
  <si>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</si>
  <si>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</si>
  <si>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</si>
  <si>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</si>
  <si>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</si>
  <si>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</si>
  <si>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</si>
  <si>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</si>
  <si>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</si>
  <si>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</si>
  <si>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</si>
  <si>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</si>
  <si>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</si>
  <si>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</si>
  <si>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</si>
  <si>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</si>
  <si>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</si>
  <si>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</si>
  <si>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</si>
  <si>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</si>
  <si>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</si>
  <si>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</si>
  <si>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</si>
  <si>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</si>
  <si>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</si>
  <si>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</si>
  <si>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</si>
  <si>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</si>
  <si>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</si>
  <si>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</si>
  <si>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</si>
  <si>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</si>
  <si>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</si>
  <si>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</si>
  <si>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</si>
  <si>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</si>
  <si>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</si>
  <si>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</si>
  <si>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</si>
  <si>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</si>
  <si>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</si>
  <si>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</si>
  <si>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</si>
  <si>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</si>
  <si>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</si>
  <si>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</si>
  <si>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</si>
  <si>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</si>
  <si>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</si>
  <si>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</si>
  <si>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</si>
  <si>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</si>
  <si>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</si>
  <si>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</si>
  <si>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</si>
  <si>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</si>
  <si>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</si>
  <si>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</si>
  <si>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</si>
  <si>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</si>
  <si>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</si>
  <si>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</si>
  <si>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</si>
  <si>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</si>
  <si>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</si>
  <si>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</si>
  <si>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</si>
  <si>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</si>
  <si>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</si>
  <si>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</si>
  <si>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</si>
  <si>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</si>
  <si>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</si>
  <si>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</si>
  <si>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</si>
  <si>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</si>
  <si>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</si>
  <si>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</si>
  <si>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</si>
  <si>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</si>
  <si>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</si>
  <si>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</si>
  <si>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</si>
  <si>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</si>
  <si>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</si>
  <si>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</si>
  <si>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</si>
  <si>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</si>
  <si>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</si>
  <si>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</si>
  <si>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</si>
  <si>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</si>
  <si>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</si>
  <si>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</si>
  <si>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</si>
  <si>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</si>
  <si>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</si>
  <si>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</si>
  <si>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</si>
  <si>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</si>
  <si>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</si>
  <si>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</si>
  <si>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</si>
  <si>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</si>
  <si>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</si>
  <si>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</si>
  <si>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</si>
  <si>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</si>
  <si>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</si>
  <si>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</si>
  <si>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</si>
  <si>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</si>
  <si>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</si>
  <si>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</si>
  <si>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</si>
  <si>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</si>
  <si>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</si>
  <si>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</si>
  <si>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</si>
  <si>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</si>
  <si>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</si>
  <si>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</si>
  <si>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</si>
  <si>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</si>
  <si>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</si>
  <si>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</si>
  <si>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</si>
  <si>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</si>
  <si>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</si>
  <si>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</si>
  <si>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</si>
  <si>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</si>
  <si>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</si>
  <si>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</si>
  <si>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</si>
  <si>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</si>
  <si>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</si>
  <si>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</si>
  <si>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</si>
  <si>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</si>
  <si>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</si>
  <si>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</si>
  <si>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</si>
  <si>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</si>
  <si>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</si>
  <si>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</si>
  <si>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</si>
  <si>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</si>
  <si>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</si>
  <si>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</si>
  <si>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</si>
  <si>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</si>
  <si>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</si>
  <si>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</si>
  <si>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</si>
  <si>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</si>
  <si>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</si>
  <si>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</si>
  <si>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</si>
  <si>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</si>
  <si>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</si>
  <si>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</si>
  <si>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</si>
  <si>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</si>
  <si>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</si>
  <si>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</si>
  <si>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</si>
  <si>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</si>
  <si>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</si>
  <si>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</si>
  <si>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</si>
  <si>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</si>
  <si>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</si>
  <si>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</si>
  <si>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</si>
  <si>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</si>
  <si>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</si>
  <si>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</si>
  <si>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</si>
  <si>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</si>
  <si>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</si>
  <si>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</si>
  <si>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</si>
  <si>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</si>
  <si>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</si>
  <si>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</si>
  <si>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</si>
  <si>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</si>
  <si>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</si>
  <si>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</si>
  <si>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</si>
  <si>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</si>
  <si>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</si>
  <si>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</si>
  <si>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</si>
  <si>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</si>
  <si>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</si>
  <si>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</si>
  <si>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</si>
  <si>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</si>
  <si>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</si>
  <si>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</si>
  <si>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</si>
  <si>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</si>
  <si>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</si>
  <si>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</si>
  <si>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</si>
  <si>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</si>
  <si>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</si>
  <si>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</si>
  <si>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</si>
  <si>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</si>
  <si>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</si>
  <si>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</si>
  <si>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</si>
  <si>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</si>
  <si>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</si>
  <si>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</si>
  <si>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</si>
  <si>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</si>
  <si>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</si>
  <si>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</si>
  <si>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</si>
  <si>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</si>
  <si>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</si>
  <si>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</si>
  <si>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</si>
  <si>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</si>
  <si>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</si>
  <si>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</si>
  <si>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</si>
  <si>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</si>
  <si>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</si>
  <si>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</si>
  <si>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</si>
  <si>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</si>
  <si>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</si>
  <si>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</si>
  <si>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</si>
  <si>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</si>
  <si>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</si>
  <si>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</si>
  <si>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</si>
  <si>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</si>
  <si>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</si>
  <si>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</si>
  <si>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</si>
  <si>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</si>
  <si>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</si>
  <si>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</si>
  <si>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</si>
  <si>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</si>
  <si>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</si>
  <si>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</si>
  <si>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</si>
  <si>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</si>
  <si>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</si>
  <si>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</si>
  <si>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</si>
  <si>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</si>
  <si>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</si>
  <si>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</si>
  <si>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</si>
  <si>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</si>
  <si>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</si>
  <si>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</si>
  <si>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</si>
  <si>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</si>
  <si>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</si>
  <si>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</si>
  <si>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</si>
  <si>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</si>
  <si>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</si>
  <si>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</si>
  <si>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</si>
  <si>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</si>
  <si>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</si>
  <si>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</si>
  <si>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</si>
  <si>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</si>
  <si>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</si>
  <si>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</si>
  <si>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</si>
  <si>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</si>
  <si>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</si>
  <si>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</si>
  <si>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</si>
  <si>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</si>
  <si>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</si>
  <si>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</si>
  <si>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</si>
  <si>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</si>
  <si>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</si>
  <si>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</si>
  <si>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</si>
  <si>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</si>
  <si>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</si>
  <si>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</si>
  <si>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</si>
  <si>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</si>
  <si>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</si>
  <si>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</si>
  <si>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</si>
  <si>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</si>
  <si>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</si>
  <si>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</si>
  <si>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</si>
  <si>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</si>
  <si>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</si>
  <si>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</si>
  <si>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</si>
  <si>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</si>
  <si>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</si>
  <si>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</si>
  <si>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</si>
  <si>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</si>
  <si>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</si>
  <si>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</si>
  <si>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</si>
  <si>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</si>
  <si>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</si>
  <si>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</si>
  <si>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</si>
  <si>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</si>
  <si>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</si>
  <si>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</si>
  <si>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</si>
  <si>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</si>
  <si>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</si>
  <si>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</si>
  <si>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</si>
  <si>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</si>
  <si>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</si>
  <si>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</si>
  <si>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</si>
  <si>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</si>
  <si>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</si>
  <si>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</si>
  <si>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</si>
  <si>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</si>
  <si>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</si>
  <si>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</si>
  <si>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</si>
  <si>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</si>
  <si>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</si>
  <si>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</si>
  <si>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</si>
  <si>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</si>
  <si>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</si>
  <si>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</si>
  <si>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</si>
  <si>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</si>
  <si>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</si>
  <si>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</si>
  <si>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</si>
  <si>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</si>
  <si>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</si>
  <si>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</si>
  <si>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</si>
  <si>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</si>
  <si>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</si>
  <si>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</si>
  <si>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</si>
  <si>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</si>
  <si>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</si>
  <si>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</si>
  <si>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</si>
  <si>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</si>
  <si>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DIRECTOR GENERAL</t>
  </si>
  <si>
    <t xml:space="preserve">                           DIRECTOR GENERAL</t>
  </si>
  <si>
    <t xml:space="preserve">   _________________________</t>
  </si>
  <si>
    <t xml:space="preserve">                             DIRECTOR GENERAL</t>
  </si>
  <si>
    <t xml:space="preserve">                              DIRECTOR GENERAL</t>
  </si>
  <si>
    <t xml:space="preserve">                                 DIRECTOR GENERAL</t>
  </si>
  <si>
    <t>______________________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</si>
  <si>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</si>
  <si>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</si>
  <si>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</si>
  <si>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    JEFE DE ADMINISTRACION Y FINANZAS</t>
  </si>
  <si>
    <t xml:space="preserve">               JEFE DE ADMINISTRACION Y FINANZAS</t>
  </si>
  <si>
    <t xml:space="preserve">              JEFE DE ADMINISTRACION Y FINANZAS</t>
  </si>
  <si>
    <t>JEFE. DE ADMINISTRACION Y FINANZAS                                                                                                                                                                   DIRECTOR GENERAL</t>
  </si>
  <si>
    <t xml:space="preserve">            JEFE DE ADMINISTRACION Y FINANZAS</t>
  </si>
  <si>
    <t xml:space="preserve">          JEFE DE ADMINISTRACION Y FINANZAS</t>
  </si>
  <si>
    <t xml:space="preserve">                                JEFE DE ADMINISTRACION Y FINANZAS</t>
  </si>
  <si>
    <t xml:space="preserve">                                    JEFE DE ADMINISTRACION Y FINANZAS</t>
  </si>
  <si>
    <t xml:space="preserve">                                                       JEFE DE ADMINISTRACION Y FINANZAS</t>
  </si>
  <si>
    <t>Al 31 de diciembre de 2020</t>
  </si>
  <si>
    <t>al 31 de diciembre de 2020</t>
  </si>
  <si>
    <t>Al 30 de Septiembre de 2021 y al 31 de diciembre de 2020</t>
  </si>
  <si>
    <t>Al 30 de septiembre de 2021</t>
  </si>
  <si>
    <t>Del 1 de enero al 30 de Septiembre de 2021</t>
  </si>
  <si>
    <t>Saldo al 30 de Septiembre de 2021</t>
  </si>
  <si>
    <t>Monto pagado de la inversión al 30 deSeptiembre de 2021</t>
  </si>
  <si>
    <t>Monto pagado de la inversión actualizado al 31 de Septiembre de 2021</t>
  </si>
  <si>
    <t>Saldo pendiente por pagar de la inversión al 30 de Septiembre de 2021 (m = g – l)</t>
  </si>
  <si>
    <t xml:space="preserve">                                                                                                             OMAR MALDONADO TETLALMATZI</t>
  </si>
  <si>
    <t xml:space="preserve">               OMAR MALDONADO TETLALMATZI</t>
  </si>
  <si>
    <t xml:space="preserve">                   OMAR MALDONADO TETLALMATZI</t>
  </si>
  <si>
    <t xml:space="preserve">                     OMAR MALDONADO TETLALMATZI</t>
  </si>
  <si>
    <t xml:space="preserve">                ANTONIO MARTÍNEZ VELÁZQUEZ</t>
  </si>
  <si>
    <t xml:space="preserve">                                                                                ANTONIO MARTÍNEZ VELÁZQUEZ</t>
  </si>
  <si>
    <t xml:space="preserve">               ANTONIO MARTÍNEZ VELÁZQUEZ</t>
  </si>
  <si>
    <t xml:space="preserve">   ANTONIO MARTÍNEZ VELÁZQUEZ</t>
  </si>
  <si>
    <t xml:space="preserve">      OMAR MALDONADO TETLALMATZI                                                                                                                                                    LIC. CARLOS FABIÁN BRETÓN JIMÉNEZ</t>
  </si>
  <si>
    <t xml:space="preserve">                  OMAR MALDONADO TETLALMATZI</t>
  </si>
  <si>
    <t xml:space="preserve">                                      OMAR MALDONADO TETLALMATZI</t>
  </si>
  <si>
    <t xml:space="preserve">                                          OMAR MALDONADO TETLALMATZI</t>
  </si>
  <si>
    <t xml:space="preserve">        ANTONIO MARTÍNEZ VELÁZQUEZ</t>
  </si>
  <si>
    <t xml:space="preserve">           ANTONIO MARTÍNEZ VELÁZQUEZ</t>
  </si>
  <si>
    <t xml:space="preserve">             ANTONIO MARTÍNEZ VELÁZQUEZ</t>
  </si>
  <si>
    <t xml:space="preserve">          ANTONIO MARTÍNEZ VELÁZQUEZ</t>
  </si>
  <si>
    <t xml:space="preserve">                                                           OMAR MALDONADO TETLALMATZI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</si>
</sst>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18" fillId="0" borderId="0" xfId="0" applyFont="1"/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65" fontId="3" fillId="0" borderId="21" xfId="1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1" xfId="1" applyNumberFormat="1" applyFont="1" applyBorder="1" applyAlignment="1">
      <alignment horizontal="right" vertical="center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37" fontId="13" fillId="0" borderId="1" xfId="1" applyNumberFormat="1" applyFont="1" applyBorder="1" applyAlignment="1">
      <alignment horizontal="right" vertical="top"/>
    </xf>
    <xf numFmtId="37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zoomScale="145" zoomScaleNormal="145" workbookViewId="0">
      <selection activeCell="E76" sqref="E7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12" t="s">
        <v>412</v>
      </c>
      <c r="B1" s="213"/>
      <c r="C1" s="213"/>
      <c r="D1" s="213"/>
      <c r="E1" s="213"/>
      <c r="F1" s="214"/>
    </row>
    <row r="2" spans="1:6" ht="13.5" customHeight="1" x14ac:dyDescent="0.25">
      <c r="A2" s="215" t="s">
        <v>0</v>
      </c>
      <c r="B2" s="216"/>
      <c r="C2" s="216"/>
      <c r="D2" s="216"/>
      <c r="E2" s="216"/>
      <c r="F2" s="217"/>
    </row>
    <row r="3" spans="1:6" ht="11.25" customHeight="1" x14ac:dyDescent="0.25">
      <c r="A3" s="215" t="s">
        <v>470</v>
      </c>
      <c r="B3" s="216"/>
      <c r="C3" s="216"/>
      <c r="D3" s="216"/>
      <c r="E3" s="216"/>
      <c r="F3" s="217"/>
    </row>
    <row r="4" spans="1:6" ht="15.75" thickBot="1" x14ac:dyDescent="0.3">
      <c r="A4" s="209" t="s">
        <v>1</v>
      </c>
      <c r="B4" s="210"/>
      <c r="C4" s="210"/>
      <c r="D4" s="210"/>
      <c r="E4" s="210"/>
      <c r="F4" s="211"/>
    </row>
    <row r="5" spans="1:6" ht="30" customHeight="1" thickBot="1" x14ac:dyDescent="0.3">
      <c r="A5" s="2" t="s">
        <v>446</v>
      </c>
      <c r="B5" s="3" t="s">
        <v>471</v>
      </c>
      <c r="C5" s="3" t="s">
        <v>468</v>
      </c>
      <c r="D5" s="18"/>
      <c r="E5" s="3" t="s">
        <v>471</v>
      </c>
      <c r="F5" s="3" t="s">
        <v>468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10969622</v>
      </c>
      <c r="C8" s="137">
        <f>C9+C10+C11+C12+C13+C14+C15</f>
        <v>11362683</v>
      </c>
      <c r="D8" s="6" t="s">
        <v>7</v>
      </c>
      <c r="E8" s="137">
        <f>E9+E10+E11+E12+E13+E14+E15+E16+E17</f>
        <v>502036</v>
      </c>
      <c r="F8" s="137">
        <f>F9+F10+F11+F12+F13+F14+F15+F16+F17</f>
        <v>525399</v>
      </c>
    </row>
    <row r="9" spans="1:6" ht="11.1" customHeight="1" x14ac:dyDescent="0.25">
      <c r="A9" s="7" t="s">
        <v>8</v>
      </c>
      <c r="B9" s="137">
        <v>8805</v>
      </c>
      <c r="C9" s="92">
        <v>9465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7">
        <v>10960817</v>
      </c>
      <c r="C10" s="138">
        <v>11353218</v>
      </c>
      <c r="D10" s="6" t="s">
        <v>11</v>
      </c>
      <c r="E10" s="137">
        <v>496926</v>
      </c>
      <c r="F10" s="137">
        <v>360577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7">
        <v>5110</v>
      </c>
      <c r="F15" s="137">
        <v>164822</v>
      </c>
    </row>
    <row r="16" spans="1:6" ht="11.1" customHeight="1" x14ac:dyDescent="0.25">
      <c r="A16" s="8" t="s">
        <v>22</v>
      </c>
      <c r="B16" s="137">
        <f>B17+B18+B19+B20+B21+B22+B23</f>
        <v>657707</v>
      </c>
      <c r="C16" s="137">
        <f>C17+C18+C19+C20+C21+C22+C23</f>
        <v>701118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657707</v>
      </c>
      <c r="C19" s="137">
        <v>701118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7">
        <v>0</v>
      </c>
      <c r="C36" s="137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9">
        <f>B8+B16+B24+B30+B36+B37+B40</f>
        <v>11627329</v>
      </c>
      <c r="C46" s="139">
        <f>C8+C16+C24+C30+C36+C37+C40</f>
        <v>12845465</v>
      </c>
      <c r="D46" s="84" t="s">
        <v>81</v>
      </c>
      <c r="E46" s="139">
        <f>E8+E18+E22+E26+E30+E37+E41</f>
        <v>502036</v>
      </c>
      <c r="F46" s="139">
        <f>F8+F18+F22+F26+F30+F37+F41</f>
        <v>525399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124155724</v>
      </c>
      <c r="C53" s="137">
        <v>125787898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39">
        <f>E46+E57</f>
        <v>502036</v>
      </c>
      <c r="F59" s="139">
        <f>F46+F57</f>
        <v>525399</v>
      </c>
    </row>
    <row r="60" spans="1:6" ht="11.1" customHeight="1" x14ac:dyDescent="0.25">
      <c r="A60" s="4" t="s">
        <v>101</v>
      </c>
      <c r="B60" s="139">
        <f>B50+B51+B52+B53+B54+B55+B56+B57+B58</f>
        <v>138249891</v>
      </c>
      <c r="C60" s="139">
        <f>C50+C51+C52+C53+C54+C55+C56+C57+C58</f>
        <v>139882065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9">
        <f>B46+B60</f>
        <v>149877220</v>
      </c>
      <c r="C62" s="139">
        <f>C46+C60</f>
        <v>152727530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39">
        <f>E69+E70+E71+E72+E73</f>
        <v>149375184</v>
      </c>
      <c r="F68" s="139">
        <f>F69+F70+F71+F72+F73</f>
        <v>152202131</v>
      </c>
    </row>
    <row r="69" spans="1:6" ht="11.1" customHeight="1" x14ac:dyDescent="0.25">
      <c r="A69" s="7"/>
      <c r="B69" s="91"/>
      <c r="C69" s="91"/>
      <c r="D69" s="6" t="s">
        <v>109</v>
      </c>
      <c r="E69" s="137">
        <v>6108513</v>
      </c>
      <c r="F69" s="137">
        <v>9438187</v>
      </c>
    </row>
    <row r="70" spans="1:6" ht="11.1" customHeight="1" x14ac:dyDescent="0.25">
      <c r="A70" s="7"/>
      <c r="B70" s="91"/>
      <c r="C70" s="91"/>
      <c r="D70" s="6" t="s">
        <v>110</v>
      </c>
      <c r="E70" s="137">
        <v>5335848</v>
      </c>
      <c r="F70" s="137">
        <v>2881879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7">
        <v>137930823</v>
      </c>
      <c r="F73" s="137">
        <v>139882065</v>
      </c>
    </row>
    <row r="74" spans="1:6" ht="11.1" customHeight="1" x14ac:dyDescent="0.25">
      <c r="A74" s="7"/>
      <c r="B74" s="91"/>
      <c r="C74" s="91"/>
      <c r="D74" s="6"/>
      <c r="E74" s="92" t="s">
        <v>456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39">
        <f>E63+E68+E75</f>
        <v>149375184</v>
      </c>
      <c r="F79" s="139">
        <f>F63+F68+F75</f>
        <v>152202131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9">
        <f>E59+E79</f>
        <v>149877220</v>
      </c>
      <c r="F81" s="139">
        <f>F59+F79</f>
        <v>152727530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1"/>
      <c r="B86" s="183"/>
      <c r="C86" s="183"/>
      <c r="D86" s="181"/>
      <c r="E86" s="183"/>
      <c r="F86" s="183"/>
    </row>
    <row r="87" spans="1:6" ht="11.1" customHeight="1" x14ac:dyDescent="0.25">
      <c r="A87" s="181"/>
      <c r="B87" s="183"/>
      <c r="C87" s="183"/>
      <c r="D87" s="181"/>
      <c r="E87" s="183"/>
      <c r="F87" s="183"/>
    </row>
    <row r="88" spans="1:6" ht="9.75" customHeight="1" x14ac:dyDescent="0.25">
      <c r="A88" s="17"/>
    </row>
    <row r="89" spans="1:6" ht="9.75" customHeight="1" x14ac:dyDescent="0.25">
      <c r="A89" t="s">
        <v>433</v>
      </c>
      <c r="D89" t="s">
        <v>434</v>
      </c>
    </row>
    <row r="90" spans="1:6" ht="9.75" customHeight="1" x14ac:dyDescent="0.25">
      <c r="A90" s="140" t="s">
        <v>477</v>
      </c>
      <c r="B90" s="140"/>
      <c r="C90" s="140"/>
      <c r="D90" s="140" t="s">
        <v>482</v>
      </c>
    </row>
    <row r="91" spans="1:6" ht="9.75" customHeight="1" x14ac:dyDescent="0.25">
      <c r="A91" s="140" t="s">
        <v>459</v>
      </c>
      <c r="B91" s="140"/>
      <c r="C91" s="140"/>
      <c r="D91" s="140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3"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0" t="s">
        <v>408</v>
      </c>
      <c r="B1" s="221"/>
      <c r="C1" s="221"/>
      <c r="D1" s="221"/>
      <c r="E1" s="221"/>
      <c r="F1" s="221"/>
      <c r="G1" s="221"/>
      <c r="H1" s="221"/>
      <c r="I1" s="222"/>
    </row>
    <row r="2" spans="1:9" ht="15.75" thickBot="1" x14ac:dyDescent="0.3">
      <c r="A2" s="223" t="s">
        <v>119</v>
      </c>
      <c r="B2" s="224"/>
      <c r="C2" s="224"/>
      <c r="D2" s="224"/>
      <c r="E2" s="224"/>
      <c r="F2" s="224"/>
      <c r="G2" s="224"/>
      <c r="H2" s="224"/>
      <c r="I2" s="225"/>
    </row>
    <row r="3" spans="1:9" ht="15.75" thickBot="1" x14ac:dyDescent="0.3">
      <c r="A3" s="223" t="s">
        <v>472</v>
      </c>
      <c r="B3" s="224"/>
      <c r="C3" s="224"/>
      <c r="D3" s="224"/>
      <c r="E3" s="224"/>
      <c r="F3" s="224"/>
      <c r="G3" s="224"/>
      <c r="H3" s="224"/>
      <c r="I3" s="225"/>
    </row>
    <row r="4" spans="1:9" ht="13.5" customHeight="1" thickBot="1" x14ac:dyDescent="0.3">
      <c r="A4" s="223" t="s">
        <v>1</v>
      </c>
      <c r="B4" s="224"/>
      <c r="C4" s="224"/>
      <c r="D4" s="224"/>
      <c r="E4" s="224"/>
      <c r="F4" s="224"/>
      <c r="G4" s="224"/>
      <c r="H4" s="224"/>
      <c r="I4" s="225"/>
    </row>
    <row r="5" spans="1:9" ht="31.5" customHeight="1" x14ac:dyDescent="0.25">
      <c r="A5" s="226" t="s">
        <v>445</v>
      </c>
      <c r="B5" s="227"/>
      <c r="C5" s="19" t="s">
        <v>120</v>
      </c>
      <c r="D5" s="230" t="s">
        <v>413</v>
      </c>
      <c r="E5" s="230" t="s">
        <v>414</v>
      </c>
      <c r="F5" s="230" t="s">
        <v>415</v>
      </c>
      <c r="G5" s="19" t="s">
        <v>473</v>
      </c>
      <c r="H5" s="230" t="s">
        <v>416</v>
      </c>
      <c r="I5" s="230" t="s">
        <v>417</v>
      </c>
    </row>
    <row r="6" spans="1:9" ht="20.25" customHeight="1" thickBot="1" x14ac:dyDescent="0.3">
      <c r="A6" s="228"/>
      <c r="B6" s="229"/>
      <c r="C6" s="192" t="s">
        <v>469</v>
      </c>
      <c r="D6" s="231"/>
      <c r="E6" s="231"/>
      <c r="F6" s="231"/>
      <c r="G6" s="20" t="s">
        <v>121</v>
      </c>
      <c r="H6" s="231"/>
      <c r="I6" s="231"/>
    </row>
    <row r="7" spans="1:9" x14ac:dyDescent="0.25">
      <c r="A7" s="232"/>
      <c r="B7" s="233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8" t="s">
        <v>122</v>
      </c>
      <c r="B8" s="219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8" t="s">
        <v>123</v>
      </c>
      <c r="B9" s="219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8" t="s">
        <v>127</v>
      </c>
      <c r="B13" s="219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8" t="s">
        <v>131</v>
      </c>
      <c r="B17" s="219"/>
      <c r="C17" s="139">
        <v>525399</v>
      </c>
      <c r="D17" s="141"/>
      <c r="E17" s="141"/>
      <c r="F17" s="141"/>
      <c r="G17" s="139">
        <v>502036</v>
      </c>
      <c r="H17" s="142"/>
      <c r="I17" s="142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8" t="s">
        <v>132</v>
      </c>
      <c r="B19" s="219"/>
      <c r="C19" s="139">
        <f>+C8+C17</f>
        <v>525399</v>
      </c>
      <c r="D19" s="128">
        <v>0</v>
      </c>
      <c r="E19" s="128">
        <v>0</v>
      </c>
      <c r="F19" s="128">
        <f>F8+F17</f>
        <v>0</v>
      </c>
      <c r="G19" s="139">
        <f>+G8+G17</f>
        <v>502036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8"/>
      <c r="B20" s="219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8" t="s">
        <v>133</v>
      </c>
      <c r="B21" s="219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37" t="s">
        <v>134</v>
      </c>
      <c r="B22" s="238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7" t="s">
        <v>135</v>
      </c>
      <c r="B23" s="238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7" t="s">
        <v>136</v>
      </c>
      <c r="B24" s="238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44"/>
      <c r="B25" s="24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8" t="s">
        <v>137</v>
      </c>
      <c r="B26" s="219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37" t="s">
        <v>138</v>
      </c>
      <c r="B27" s="238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7" t="s">
        <v>139</v>
      </c>
      <c r="B28" s="238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7" t="s">
        <v>140</v>
      </c>
      <c r="B29" s="238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9"/>
      <c r="B30" s="24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6">
        <v>1</v>
      </c>
      <c r="B32" s="235" t="s">
        <v>141</v>
      </c>
      <c r="C32" s="235"/>
      <c r="D32" s="235"/>
      <c r="E32" s="235"/>
      <c r="F32" s="235"/>
      <c r="G32" s="235"/>
      <c r="H32" s="235"/>
      <c r="I32" s="235"/>
    </row>
    <row r="33" spans="1:9" ht="27" customHeight="1" x14ac:dyDescent="0.25">
      <c r="A33" s="146">
        <v>2</v>
      </c>
      <c r="B33" s="236" t="s">
        <v>142</v>
      </c>
      <c r="C33" s="236"/>
      <c r="D33" s="236"/>
      <c r="E33" s="236"/>
      <c r="F33" s="236"/>
      <c r="G33" s="236"/>
      <c r="H33" s="236"/>
      <c r="I33" s="23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41" t="s">
        <v>410</v>
      </c>
      <c r="B35" s="24" t="s">
        <v>143</v>
      </c>
      <c r="C35" s="24" t="s">
        <v>144</v>
      </c>
      <c r="D35" s="24" t="s">
        <v>146</v>
      </c>
      <c r="E35" s="230" t="s">
        <v>419</v>
      </c>
      <c r="F35" s="24" t="s">
        <v>147</v>
      </c>
    </row>
    <row r="36" spans="1:9" ht="12.75" customHeight="1" x14ac:dyDescent="0.25">
      <c r="A36" s="242"/>
      <c r="B36" s="19" t="s">
        <v>418</v>
      </c>
      <c r="C36" s="19" t="s">
        <v>145</v>
      </c>
      <c r="D36" s="19"/>
      <c r="E36" s="234"/>
      <c r="F36" s="19"/>
    </row>
    <row r="37" spans="1:9" ht="14.25" customHeight="1" thickBot="1" x14ac:dyDescent="0.3">
      <c r="A37" s="243"/>
      <c r="B37" s="25"/>
      <c r="C37" s="20"/>
      <c r="D37" s="25"/>
      <c r="E37" s="231"/>
      <c r="F37" s="25"/>
    </row>
    <row r="38" spans="1:9" ht="16.5" x14ac:dyDescent="0.25">
      <c r="A38" s="26" t="s">
        <v>148</v>
      </c>
      <c r="B38" s="143">
        <f>+B39+B40+B41</f>
        <v>0</v>
      </c>
      <c r="C38" s="143"/>
      <c r="D38" s="143">
        <f t="shared" ref="D38:F38" si="6">+D39+D40+D41</f>
        <v>0</v>
      </c>
      <c r="E38" s="143">
        <f t="shared" si="6"/>
        <v>0</v>
      </c>
      <c r="F38" s="143">
        <f t="shared" si="6"/>
        <v>0</v>
      </c>
    </row>
    <row r="39" spans="1:9" x14ac:dyDescent="0.25">
      <c r="A39" s="7" t="s">
        <v>149</v>
      </c>
      <c r="B39" s="144">
        <v>0</v>
      </c>
      <c r="C39" s="91"/>
      <c r="D39" s="144">
        <v>0</v>
      </c>
      <c r="E39" s="144">
        <v>0</v>
      </c>
      <c r="F39" s="144">
        <v>0</v>
      </c>
    </row>
    <row r="40" spans="1:9" x14ac:dyDescent="0.25">
      <c r="A40" s="7" t="s">
        <v>150</v>
      </c>
      <c r="B40" s="144">
        <v>0</v>
      </c>
      <c r="C40" s="91"/>
      <c r="D40" s="144">
        <v>0</v>
      </c>
      <c r="E40" s="144">
        <v>0</v>
      </c>
      <c r="F40" s="144">
        <v>0</v>
      </c>
    </row>
    <row r="41" spans="1:9" ht="15.75" thickBot="1" x14ac:dyDescent="0.3">
      <c r="A41" s="16" t="s">
        <v>151</v>
      </c>
      <c r="B41" s="145">
        <v>0</v>
      </c>
      <c r="C41" s="93"/>
      <c r="D41" s="145">
        <v>0</v>
      </c>
      <c r="E41" s="145">
        <v>0</v>
      </c>
      <c r="F41" s="145">
        <v>0</v>
      </c>
    </row>
    <row r="42" spans="1:9" x14ac:dyDescent="0.25">
      <c r="A42" s="181"/>
      <c r="B42" s="182"/>
      <c r="C42" s="183"/>
      <c r="D42" s="182"/>
      <c r="E42" s="182"/>
      <c r="F42" s="182"/>
    </row>
    <row r="43" spans="1:9" x14ac:dyDescent="0.25">
      <c r="A43" s="181"/>
      <c r="B43" s="182"/>
      <c r="C43" s="183"/>
      <c r="D43" s="182"/>
      <c r="E43" s="182"/>
      <c r="F43" s="182"/>
    </row>
    <row r="44" spans="1:9" x14ac:dyDescent="0.25">
      <c r="A44" s="181"/>
      <c r="B44" s="182"/>
      <c r="C44" s="183"/>
      <c r="D44" s="182"/>
      <c r="E44" s="182"/>
      <c r="F44" s="182"/>
    </row>
    <row r="45" spans="1:9" x14ac:dyDescent="0.25">
      <c r="B45" t="s">
        <v>435</v>
      </c>
      <c r="F45" t="s">
        <v>455</v>
      </c>
    </row>
    <row r="46" spans="1:9" ht="11.25" customHeight="1" x14ac:dyDescent="0.25">
      <c r="B46" s="140" t="s">
        <v>479</v>
      </c>
      <c r="F46" s="140" t="s">
        <v>483</v>
      </c>
    </row>
    <row r="47" spans="1:9" ht="9.75" customHeight="1" x14ac:dyDescent="0.25">
      <c r="B47" s="140" t="s">
        <v>460</v>
      </c>
      <c r="F47" s="140" t="s">
        <v>449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G26" sqref="G2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6" t="s">
        <v>408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2" ht="15.75" thickBot="1" x14ac:dyDescent="0.3">
      <c r="A2" s="249" t="s">
        <v>152</v>
      </c>
      <c r="B2" s="250"/>
      <c r="C2" s="250"/>
      <c r="D2" s="250"/>
      <c r="E2" s="250"/>
      <c r="F2" s="250"/>
      <c r="G2" s="250"/>
      <c r="H2" s="250"/>
      <c r="I2" s="250"/>
      <c r="J2" s="250"/>
      <c r="K2" s="251"/>
    </row>
    <row r="3" spans="1:12" ht="15.75" thickBot="1" x14ac:dyDescent="0.3">
      <c r="A3" s="249" t="s">
        <v>472</v>
      </c>
      <c r="B3" s="250"/>
      <c r="C3" s="250"/>
      <c r="D3" s="250"/>
      <c r="E3" s="250"/>
      <c r="F3" s="250"/>
      <c r="G3" s="250"/>
      <c r="H3" s="250"/>
      <c r="I3" s="250"/>
      <c r="J3" s="250"/>
      <c r="K3" s="251"/>
    </row>
    <row r="4" spans="1:12" ht="15.75" thickBot="1" x14ac:dyDescent="0.3">
      <c r="A4" s="249" t="s">
        <v>1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2" ht="62.25" customHeight="1" thickBot="1" x14ac:dyDescent="0.3">
      <c r="A5" s="173" t="s">
        <v>448</v>
      </c>
      <c r="B5" s="136" t="s">
        <v>420</v>
      </c>
      <c r="C5" s="136" t="s">
        <v>421</v>
      </c>
      <c r="D5" s="136" t="s">
        <v>422</v>
      </c>
      <c r="E5" s="136" t="s">
        <v>423</v>
      </c>
      <c r="F5" s="136" t="s">
        <v>424</v>
      </c>
      <c r="G5" s="136" t="s">
        <v>425</v>
      </c>
      <c r="H5" s="136" t="s">
        <v>426</v>
      </c>
      <c r="I5" s="170" t="s">
        <v>474</v>
      </c>
      <c r="J5" s="170" t="s">
        <v>475</v>
      </c>
      <c r="K5" s="170" t="s">
        <v>476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78"/>
      <c r="B21" s="179"/>
      <c r="C21" s="179"/>
      <c r="D21" s="179"/>
      <c r="E21" s="180"/>
      <c r="F21" s="180"/>
      <c r="G21" s="180"/>
      <c r="H21" s="180"/>
      <c r="I21" s="180"/>
      <c r="J21" s="180"/>
      <c r="K21" s="180"/>
    </row>
    <row r="22" spans="1:11" x14ac:dyDescent="0.25">
      <c r="A22" s="178"/>
      <c r="B22" s="179"/>
      <c r="C22" s="179"/>
      <c r="D22" s="179"/>
      <c r="E22" s="180"/>
      <c r="F22" s="180"/>
      <c r="G22" s="180"/>
      <c r="H22" s="180"/>
      <c r="I22" s="180"/>
      <c r="J22" s="180"/>
      <c r="K22" s="180"/>
    </row>
    <row r="23" spans="1:11" x14ac:dyDescent="0.25">
      <c r="A23" s="178"/>
      <c r="B23" s="179"/>
      <c r="C23" s="179"/>
      <c r="D23" s="179"/>
      <c r="E23" s="180"/>
      <c r="F23" s="180"/>
      <c r="G23" s="180"/>
      <c r="H23" s="180"/>
      <c r="I23" s="180"/>
      <c r="J23" s="180"/>
      <c r="K23" s="180"/>
    </row>
    <row r="24" spans="1:11" x14ac:dyDescent="0.25">
      <c r="A24" s="178"/>
      <c r="B24" s="179"/>
      <c r="C24" s="179"/>
      <c r="D24" s="179"/>
      <c r="E24" s="180"/>
      <c r="F24" s="180"/>
      <c r="G24" s="180"/>
      <c r="H24" s="180"/>
      <c r="I24" s="180"/>
      <c r="J24" s="180"/>
      <c r="K24" s="180"/>
    </row>
    <row r="25" spans="1:11" x14ac:dyDescent="0.25">
      <c r="A25" s="1"/>
      <c r="B25" t="s">
        <v>437</v>
      </c>
      <c r="G25" t="s">
        <v>443</v>
      </c>
    </row>
    <row r="26" spans="1:11" ht="10.5" customHeight="1" x14ac:dyDescent="0.25">
      <c r="B26" s="140" t="s">
        <v>480</v>
      </c>
      <c r="G26" s="140" t="s">
        <v>481</v>
      </c>
    </row>
    <row r="27" spans="1:11" ht="11.25" customHeight="1" x14ac:dyDescent="0.25">
      <c r="B27" s="140" t="s">
        <v>461</v>
      </c>
      <c r="G27" s="140" t="s">
        <v>450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5"/>
  <sheetViews>
    <sheetView zoomScale="115" zoomScaleNormal="115" workbookViewId="0">
      <selection activeCell="H76" sqref="H7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2" t="s">
        <v>408</v>
      </c>
      <c r="B1" s="253"/>
      <c r="C1" s="253"/>
      <c r="D1" s="253"/>
      <c r="E1" s="253"/>
    </row>
    <row r="2" spans="1:8" ht="9.75" customHeight="1" x14ac:dyDescent="0.25">
      <c r="A2" s="252" t="s">
        <v>164</v>
      </c>
      <c r="B2" s="253"/>
      <c r="C2" s="253"/>
      <c r="D2" s="253"/>
      <c r="E2" s="253"/>
    </row>
    <row r="3" spans="1:8" ht="9" customHeight="1" x14ac:dyDescent="0.25">
      <c r="A3" s="252" t="s">
        <v>472</v>
      </c>
      <c r="B3" s="253"/>
      <c r="C3" s="253"/>
      <c r="D3" s="253"/>
      <c r="E3" s="253"/>
    </row>
    <row r="4" spans="1:8" ht="9.75" customHeight="1" x14ac:dyDescent="0.25">
      <c r="A4" s="252" t="s">
        <v>1</v>
      </c>
      <c r="B4" s="253"/>
      <c r="C4" s="253"/>
      <c r="D4" s="253"/>
      <c r="E4" s="253"/>
    </row>
    <row r="5" spans="1:8" ht="8.25" customHeight="1" thickBot="1" x14ac:dyDescent="0.3">
      <c r="A5" s="37"/>
    </row>
    <row r="6" spans="1:8" ht="13.5" customHeight="1" x14ac:dyDescent="0.25">
      <c r="A6" s="256" t="s">
        <v>182</v>
      </c>
      <c r="B6" s="257"/>
      <c r="C6" s="38" t="s">
        <v>165</v>
      </c>
      <c r="D6" s="260" t="s">
        <v>166</v>
      </c>
      <c r="E6" s="38" t="s">
        <v>167</v>
      </c>
    </row>
    <row r="7" spans="1:8" ht="12" customHeight="1" thickBot="1" x14ac:dyDescent="0.3">
      <c r="A7" s="258"/>
      <c r="B7" s="259"/>
      <c r="C7" s="136" t="s">
        <v>183</v>
      </c>
      <c r="D7" s="261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9">
        <f>C10+C11+C12</f>
        <v>43759566</v>
      </c>
      <c r="D9" s="139">
        <f>D10+D11+D12</f>
        <v>33577922</v>
      </c>
      <c r="E9" s="139">
        <f>E10+E11+E12</f>
        <v>33577922</v>
      </c>
    </row>
    <row r="10" spans="1:8" ht="8.25" customHeight="1" x14ac:dyDescent="0.25">
      <c r="A10" s="39"/>
      <c r="B10" s="42" t="s">
        <v>170</v>
      </c>
      <c r="C10" s="137">
        <v>43759566</v>
      </c>
      <c r="D10" s="137">
        <v>31605927</v>
      </c>
      <c r="E10" s="137">
        <f>+D10</f>
        <v>31605927</v>
      </c>
    </row>
    <row r="11" spans="1:8" ht="8.25" customHeight="1" x14ac:dyDescent="0.25">
      <c r="A11" s="39"/>
      <c r="B11" s="42" t="s">
        <v>171</v>
      </c>
      <c r="C11" s="92">
        <v>0</v>
      </c>
      <c r="D11" s="137">
        <v>1971995</v>
      </c>
      <c r="E11" s="137">
        <f>+D11</f>
        <v>1971995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7"/>
      <c r="D13" s="101"/>
      <c r="E13" s="101"/>
    </row>
    <row r="14" spans="1:8" ht="10.5" customHeight="1" x14ac:dyDescent="0.25">
      <c r="A14" s="43"/>
      <c r="B14" s="41" t="s">
        <v>173</v>
      </c>
      <c r="C14" s="139">
        <f>C15+C16</f>
        <v>43759566</v>
      </c>
      <c r="D14" s="139">
        <f>D15+D16</f>
        <v>27469409</v>
      </c>
      <c r="E14" s="139">
        <f>E15+E16</f>
        <v>27469409</v>
      </c>
      <c r="G14" s="196"/>
    </row>
    <row r="15" spans="1:8" ht="7.5" customHeight="1" x14ac:dyDescent="0.25">
      <c r="A15" s="39"/>
      <c r="B15" s="42" t="s">
        <v>174</v>
      </c>
      <c r="C15" s="137">
        <v>43759566</v>
      </c>
      <c r="D15" s="137">
        <v>26731396</v>
      </c>
      <c r="E15" s="137">
        <f>+D15</f>
        <v>26731396</v>
      </c>
    </row>
    <row r="16" spans="1:8" ht="9" customHeight="1" x14ac:dyDescent="0.25">
      <c r="A16" s="39"/>
      <c r="B16" s="42" t="s">
        <v>175</v>
      </c>
      <c r="C16" s="92">
        <v>0</v>
      </c>
      <c r="D16" s="137">
        <v>738013</v>
      </c>
      <c r="E16" s="137">
        <f>+D16</f>
        <v>738013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9">
        <f>D9-D14+D18</f>
        <v>6108513</v>
      </c>
      <c r="E22" s="139">
        <f t="shared" ref="E22" si="0">E9-E14+E18</f>
        <v>6108513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9">
        <f>D22-D12</f>
        <v>6108513</v>
      </c>
      <c r="E23" s="139">
        <f t="shared" ref="E23" si="1">E22-E12</f>
        <v>6108513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9">
        <f t="shared" ref="D24:E24" si="2">D23-D18</f>
        <v>6108513</v>
      </c>
      <c r="E24" s="139">
        <f t="shared" si="2"/>
        <v>6108513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2" t="s">
        <v>182</v>
      </c>
      <c r="B27" s="263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9">
        <f t="shared" ref="D33:E33" si="4">D24+D29</f>
        <v>6108513</v>
      </c>
      <c r="E33" s="139">
        <f t="shared" si="4"/>
        <v>6108513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6" t="s">
        <v>182</v>
      </c>
      <c r="B36" s="257"/>
      <c r="C36" s="264" t="s">
        <v>189</v>
      </c>
      <c r="D36" s="266" t="s">
        <v>166</v>
      </c>
      <c r="E36" s="105" t="s">
        <v>167</v>
      </c>
    </row>
    <row r="37" spans="1:5" ht="9" customHeight="1" thickBot="1" x14ac:dyDescent="0.3">
      <c r="A37" s="258"/>
      <c r="B37" s="259"/>
      <c r="C37" s="265"/>
      <c r="D37" s="267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8"/>
      <c r="B46" s="270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9"/>
      <c r="B47" s="271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6" t="s">
        <v>182</v>
      </c>
      <c r="B49" s="257"/>
      <c r="C49" s="105" t="s">
        <v>165</v>
      </c>
      <c r="D49" s="266" t="s">
        <v>166</v>
      </c>
      <c r="E49" s="105" t="s">
        <v>167</v>
      </c>
    </row>
    <row r="50" spans="1:5" ht="10.5" customHeight="1" thickBot="1" x14ac:dyDescent="0.3">
      <c r="A50" s="258"/>
      <c r="B50" s="259"/>
      <c r="C50" s="106" t="s">
        <v>183</v>
      </c>
      <c r="D50" s="267"/>
      <c r="E50" s="106" t="s">
        <v>184</v>
      </c>
    </row>
    <row r="51" spans="1:5" ht="6" customHeight="1" x14ac:dyDescent="0.25">
      <c r="A51" s="254"/>
      <c r="B51" s="255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37">
        <f>C10</f>
        <v>43759566</v>
      </c>
      <c r="D52" s="137">
        <f>D10</f>
        <v>31605927</v>
      </c>
      <c r="E52" s="137">
        <f t="shared" ref="E52" si="7">E10</f>
        <v>31605927</v>
      </c>
    </row>
    <row r="53" spans="1:5" ht="9.75" customHeight="1" x14ac:dyDescent="0.25">
      <c r="A53" s="47"/>
      <c r="B53" s="52" t="s">
        <v>198</v>
      </c>
      <c r="C53" s="149">
        <f>+C54+C55</f>
        <v>0</v>
      </c>
      <c r="D53" s="149">
        <f t="shared" ref="D53:E53" si="8">+D54+D55</f>
        <v>0</v>
      </c>
      <c r="E53" s="149">
        <f t="shared" si="8"/>
        <v>0</v>
      </c>
    </row>
    <row r="54" spans="1:5" ht="9" customHeight="1" x14ac:dyDescent="0.25">
      <c r="A54" s="47"/>
      <c r="B54" s="51" t="s">
        <v>191</v>
      </c>
      <c r="C54" s="149">
        <v>0</v>
      </c>
      <c r="D54" s="149">
        <v>0</v>
      </c>
      <c r="E54" s="149">
        <v>0</v>
      </c>
    </row>
    <row r="55" spans="1:5" ht="9" customHeight="1" x14ac:dyDescent="0.25">
      <c r="A55" s="47"/>
      <c r="B55" s="51" t="s">
        <v>194</v>
      </c>
      <c r="C55" s="149">
        <f>C43</f>
        <v>0</v>
      </c>
      <c r="D55" s="149">
        <f t="shared" ref="D55:E55" si="9">D43</f>
        <v>0</v>
      </c>
      <c r="E55" s="149">
        <f t="shared" si="9"/>
        <v>0</v>
      </c>
    </row>
    <row r="56" spans="1:5" ht="6" customHeight="1" x14ac:dyDescent="0.25">
      <c r="A56" s="47"/>
      <c r="B56" s="48"/>
      <c r="C56" s="149"/>
      <c r="D56" s="149"/>
      <c r="E56" s="149"/>
    </row>
    <row r="57" spans="1:5" ht="8.25" customHeight="1" x14ac:dyDescent="0.25">
      <c r="A57" s="47"/>
      <c r="B57" s="48" t="s">
        <v>174</v>
      </c>
      <c r="C57" s="137">
        <f>C15</f>
        <v>43759566</v>
      </c>
      <c r="D57" s="137">
        <f t="shared" ref="D57:E57" si="10">D15</f>
        <v>26731396</v>
      </c>
      <c r="E57" s="137">
        <f t="shared" si="10"/>
        <v>26731396</v>
      </c>
    </row>
    <row r="58" spans="1:5" ht="5.25" customHeight="1" x14ac:dyDescent="0.25">
      <c r="A58" s="47"/>
      <c r="B58" s="48"/>
      <c r="C58" s="149"/>
      <c r="D58" s="149"/>
      <c r="E58" s="149"/>
    </row>
    <row r="59" spans="1:5" ht="8.25" customHeight="1" x14ac:dyDescent="0.25">
      <c r="A59" s="47"/>
      <c r="B59" s="48" t="s">
        <v>177</v>
      </c>
      <c r="C59" s="150"/>
      <c r="D59" s="149">
        <f t="shared" ref="D59:E59" si="11">D19</f>
        <v>0</v>
      </c>
      <c r="E59" s="149">
        <f t="shared" si="11"/>
        <v>0</v>
      </c>
    </row>
    <row r="60" spans="1:5" ht="6" customHeight="1" x14ac:dyDescent="0.25">
      <c r="A60" s="47"/>
      <c r="B60" s="48"/>
      <c r="C60" s="149"/>
      <c r="D60" s="149"/>
      <c r="E60" s="149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9">
        <f t="shared" ref="D61:E61" si="12">D52+D53-D57+D59</f>
        <v>4874531</v>
      </c>
      <c r="E61" s="139">
        <f t="shared" si="12"/>
        <v>4874531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9">
        <f t="shared" ref="D62:E62" si="13">D61-D53</f>
        <v>4874531</v>
      </c>
      <c r="E62" s="139">
        <f t="shared" si="13"/>
        <v>4874531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6" t="s">
        <v>182</v>
      </c>
      <c r="B65" s="257"/>
      <c r="C65" s="264" t="s">
        <v>189</v>
      </c>
      <c r="D65" s="266" t="s">
        <v>166</v>
      </c>
      <c r="E65" s="105" t="s">
        <v>167</v>
      </c>
    </row>
    <row r="66" spans="1:5" ht="8.25" customHeight="1" thickBot="1" x14ac:dyDescent="0.3">
      <c r="A66" s="258"/>
      <c r="B66" s="259"/>
      <c r="C66" s="265"/>
      <c r="D66" s="267"/>
      <c r="E66" s="106" t="s">
        <v>184</v>
      </c>
    </row>
    <row r="67" spans="1:5" ht="6.75" customHeight="1" x14ac:dyDescent="0.25">
      <c r="A67" s="254"/>
      <c r="B67" s="255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9">
        <f>C11</f>
        <v>0</v>
      </c>
      <c r="D68" s="137">
        <f t="shared" ref="D68:E68" si="14">D11</f>
        <v>1971995</v>
      </c>
      <c r="E68" s="137">
        <f t="shared" si="14"/>
        <v>1971995</v>
      </c>
    </row>
    <row r="69" spans="1:5" ht="10.5" customHeight="1" x14ac:dyDescent="0.25">
      <c r="A69" s="47"/>
      <c r="B69" s="52" t="s">
        <v>201</v>
      </c>
      <c r="C69" s="149">
        <f>C70-C71</f>
        <v>0</v>
      </c>
      <c r="D69" s="149">
        <f t="shared" ref="D69:E69" si="15">D70-D71</f>
        <v>0</v>
      </c>
      <c r="E69" s="149">
        <f t="shared" si="15"/>
        <v>0</v>
      </c>
    </row>
    <row r="70" spans="1:5" ht="9" customHeight="1" x14ac:dyDescent="0.25">
      <c r="A70" s="47"/>
      <c r="B70" s="55" t="s">
        <v>192</v>
      </c>
      <c r="C70" s="149"/>
      <c r="D70" s="149"/>
      <c r="E70" s="149"/>
    </row>
    <row r="71" spans="1:5" ht="8.25" customHeight="1" x14ac:dyDescent="0.25">
      <c r="A71" s="47"/>
      <c r="B71" s="55" t="s">
        <v>195</v>
      </c>
      <c r="C71" s="149"/>
      <c r="D71" s="149"/>
      <c r="E71" s="149"/>
    </row>
    <row r="72" spans="1:5" ht="6.75" customHeight="1" x14ac:dyDescent="0.25">
      <c r="A72" s="47"/>
      <c r="B72" s="48"/>
      <c r="C72" s="149"/>
      <c r="D72" s="149"/>
      <c r="E72" s="149"/>
    </row>
    <row r="73" spans="1:5" ht="7.5" customHeight="1" x14ac:dyDescent="0.25">
      <c r="A73" s="47"/>
      <c r="B73" s="48" t="s">
        <v>202</v>
      </c>
      <c r="C73" s="149">
        <f>C16</f>
        <v>0</v>
      </c>
      <c r="D73" s="137">
        <f t="shared" ref="D73:E73" si="16">D16</f>
        <v>738013</v>
      </c>
      <c r="E73" s="137">
        <f t="shared" si="16"/>
        <v>738013</v>
      </c>
    </row>
    <row r="74" spans="1:5" ht="5.25" customHeight="1" x14ac:dyDescent="0.25">
      <c r="A74" s="47"/>
      <c r="B74" s="48"/>
      <c r="C74" s="149"/>
      <c r="D74" s="149"/>
      <c r="E74" s="149"/>
    </row>
    <row r="75" spans="1:5" ht="7.5" customHeight="1" x14ac:dyDescent="0.25">
      <c r="A75" s="47"/>
      <c r="B75" s="48" t="s">
        <v>178</v>
      </c>
      <c r="C75" s="150"/>
      <c r="D75" s="149">
        <f t="shared" ref="D75:E75" si="17">D20</f>
        <v>0</v>
      </c>
      <c r="E75" s="149">
        <f t="shared" si="17"/>
        <v>0</v>
      </c>
    </row>
    <row r="76" spans="1:5" ht="5.25" customHeight="1" x14ac:dyDescent="0.25">
      <c r="A76" s="47"/>
      <c r="B76" s="48"/>
      <c r="C76" s="149"/>
      <c r="D76" s="149"/>
      <c r="E76" s="139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9">
        <f t="shared" ref="D77:E77" si="18">D68+D69-D73+D75</f>
        <v>1233982</v>
      </c>
      <c r="E77" s="139">
        <f t="shared" si="18"/>
        <v>1233982</v>
      </c>
    </row>
    <row r="78" spans="1:5" ht="10.5" customHeight="1" x14ac:dyDescent="0.25">
      <c r="A78" s="268"/>
      <c r="B78" s="272" t="s">
        <v>204</v>
      </c>
      <c r="C78" s="128">
        <f>C77-C69</f>
        <v>0</v>
      </c>
      <c r="D78" s="139">
        <f t="shared" ref="D78:E78" si="19">D77-D69</f>
        <v>1233982</v>
      </c>
      <c r="E78" s="139">
        <f t="shared" si="19"/>
        <v>1233982</v>
      </c>
    </row>
    <row r="79" spans="1:5" ht="7.5" customHeight="1" thickBot="1" x14ac:dyDescent="0.3">
      <c r="A79" s="269"/>
      <c r="B79" s="273"/>
      <c r="C79" s="198"/>
      <c r="D79" s="197"/>
      <c r="E79" s="197"/>
    </row>
    <row r="80" spans="1:5" ht="7.5" customHeight="1" x14ac:dyDescent="0.25">
      <c r="A80" s="174"/>
      <c r="B80" s="175"/>
      <c r="C80" s="176"/>
      <c r="D80" s="177"/>
      <c r="E80" s="177"/>
    </row>
    <row r="81" spans="1:7" ht="7.5" customHeight="1" x14ac:dyDescent="0.25">
      <c r="A81" s="174"/>
      <c r="B81" s="175"/>
      <c r="C81" s="176"/>
      <c r="D81" s="177"/>
      <c r="E81" s="177"/>
    </row>
    <row r="82" spans="1:7" ht="7.5" customHeight="1" x14ac:dyDescent="0.25">
      <c r="A82" s="174"/>
      <c r="B82" s="175"/>
      <c r="C82" s="176"/>
      <c r="D82" s="177"/>
      <c r="E82" s="177"/>
    </row>
    <row r="83" spans="1:7" x14ac:dyDescent="0.25">
      <c r="B83" t="s">
        <v>438</v>
      </c>
      <c r="C83" t="s">
        <v>436</v>
      </c>
      <c r="G83" s="128"/>
    </row>
    <row r="84" spans="1:7" ht="9" customHeight="1" x14ac:dyDescent="0.25">
      <c r="B84" s="140" t="s">
        <v>485</v>
      </c>
      <c r="C84" s="208" t="s">
        <v>484</v>
      </c>
    </row>
    <row r="85" spans="1:7" ht="7.5" customHeight="1" x14ac:dyDescent="0.25">
      <c r="B85" s="140" t="s">
        <v>462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topLeftCell="A34" workbookViewId="0">
      <selection activeCell="G36" sqref="G36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12" t="s">
        <v>409</v>
      </c>
      <c r="B1" s="213"/>
      <c r="C1" s="213"/>
      <c r="D1" s="213"/>
      <c r="E1" s="213"/>
      <c r="F1" s="213"/>
      <c r="G1" s="213"/>
      <c r="H1" s="213"/>
      <c r="I1" s="214"/>
    </row>
    <row r="2" spans="1:9" ht="12" customHeight="1" x14ac:dyDescent="0.25">
      <c r="A2" s="275" t="s">
        <v>205</v>
      </c>
      <c r="B2" s="276"/>
      <c r="C2" s="276"/>
      <c r="D2" s="276"/>
      <c r="E2" s="276"/>
      <c r="F2" s="276"/>
      <c r="G2" s="276"/>
      <c r="H2" s="276"/>
      <c r="I2" s="277"/>
    </row>
    <row r="3" spans="1:9" ht="11.25" customHeight="1" x14ac:dyDescent="0.25">
      <c r="A3" s="275" t="s">
        <v>472</v>
      </c>
      <c r="B3" s="276"/>
      <c r="C3" s="276"/>
      <c r="D3" s="276"/>
      <c r="E3" s="276"/>
      <c r="F3" s="276"/>
      <c r="G3" s="276"/>
      <c r="H3" s="276"/>
      <c r="I3" s="277"/>
    </row>
    <row r="4" spans="1:9" ht="9.75" customHeight="1" thickBot="1" x14ac:dyDescent="0.3">
      <c r="A4" s="278" t="s">
        <v>1</v>
      </c>
      <c r="B4" s="279"/>
      <c r="C4" s="279"/>
      <c r="D4" s="279"/>
      <c r="E4" s="279"/>
      <c r="F4" s="279"/>
      <c r="G4" s="279"/>
      <c r="H4" s="279"/>
      <c r="I4" s="280"/>
    </row>
    <row r="5" spans="1:9" ht="12.75" customHeight="1" thickBot="1" x14ac:dyDescent="0.3">
      <c r="A5" s="281"/>
      <c r="B5" s="282"/>
      <c r="C5" s="283"/>
      <c r="D5" s="246" t="s">
        <v>206</v>
      </c>
      <c r="E5" s="247"/>
      <c r="F5" s="247"/>
      <c r="G5" s="247"/>
      <c r="H5" s="248"/>
      <c r="I5" s="284" t="s">
        <v>429</v>
      </c>
    </row>
    <row r="6" spans="1:9" ht="12" customHeight="1" x14ac:dyDescent="0.25">
      <c r="A6" s="252" t="s">
        <v>182</v>
      </c>
      <c r="B6" s="253"/>
      <c r="C6" s="287"/>
      <c r="D6" s="284" t="s">
        <v>428</v>
      </c>
      <c r="E6" s="260" t="s">
        <v>207</v>
      </c>
      <c r="F6" s="284" t="s">
        <v>208</v>
      </c>
      <c r="G6" s="284" t="s">
        <v>166</v>
      </c>
      <c r="H6" s="284" t="s">
        <v>209</v>
      </c>
      <c r="I6" s="285"/>
    </row>
    <row r="7" spans="1:9" ht="10.5" customHeight="1" thickBot="1" x14ac:dyDescent="0.3">
      <c r="A7" s="288"/>
      <c r="B7" s="289"/>
      <c r="C7" s="290"/>
      <c r="D7" s="286"/>
      <c r="E7" s="261"/>
      <c r="F7" s="286"/>
      <c r="G7" s="286"/>
      <c r="H7" s="286"/>
      <c r="I7" s="286"/>
    </row>
    <row r="8" spans="1:9" ht="6.75" customHeight="1" x14ac:dyDescent="0.25">
      <c r="A8" s="293"/>
      <c r="B8" s="294"/>
      <c r="C8" s="295"/>
      <c r="D8" s="113"/>
      <c r="E8" s="113"/>
      <c r="F8" s="113"/>
      <c r="G8" s="113"/>
      <c r="H8" s="113"/>
      <c r="I8" s="113"/>
    </row>
    <row r="9" spans="1:9" ht="11.25" customHeight="1" x14ac:dyDescent="0.25">
      <c r="A9" s="296" t="s">
        <v>210</v>
      </c>
      <c r="B9" s="297"/>
      <c r="C9" s="298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91" t="s">
        <v>211</v>
      </c>
      <c r="C10" s="292"/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f>+D10-H10</f>
        <v>0</v>
      </c>
    </row>
    <row r="11" spans="1:9" ht="11.25" customHeight="1" x14ac:dyDescent="0.25">
      <c r="A11" s="56"/>
      <c r="B11" s="291" t="s">
        <v>212</v>
      </c>
      <c r="C11" s="292"/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f t="shared" ref="I11:I16" si="0">+D11-H11</f>
        <v>0</v>
      </c>
    </row>
    <row r="12" spans="1:9" ht="11.25" customHeight="1" x14ac:dyDescent="0.25">
      <c r="A12" s="56"/>
      <c r="B12" s="291" t="s">
        <v>213</v>
      </c>
      <c r="C12" s="292"/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f t="shared" si="0"/>
        <v>0</v>
      </c>
    </row>
    <row r="13" spans="1:9" ht="11.25" customHeight="1" x14ac:dyDescent="0.25">
      <c r="A13" s="56"/>
      <c r="B13" s="291" t="s">
        <v>214</v>
      </c>
      <c r="C13" s="292"/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f t="shared" si="0"/>
        <v>0</v>
      </c>
    </row>
    <row r="14" spans="1:9" ht="11.25" customHeight="1" x14ac:dyDescent="0.25">
      <c r="A14" s="56"/>
      <c r="B14" s="291" t="s">
        <v>215</v>
      </c>
      <c r="C14" s="292"/>
      <c r="D14" s="151">
        <v>0</v>
      </c>
      <c r="E14" s="193">
        <v>0</v>
      </c>
      <c r="F14" s="193">
        <v>0</v>
      </c>
      <c r="G14" s="152">
        <v>0</v>
      </c>
      <c r="H14" s="152">
        <f>+G14</f>
        <v>0</v>
      </c>
      <c r="I14" s="152">
        <f>+H14-D14</f>
        <v>0</v>
      </c>
    </row>
    <row r="15" spans="1:9" ht="11.25" customHeight="1" x14ac:dyDescent="0.25">
      <c r="A15" s="56"/>
      <c r="B15" s="291" t="s">
        <v>216</v>
      </c>
      <c r="C15" s="292"/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f t="shared" si="0"/>
        <v>0</v>
      </c>
    </row>
    <row r="16" spans="1:9" ht="11.25" customHeight="1" x14ac:dyDescent="0.25">
      <c r="A16" s="56"/>
      <c r="B16" s="291" t="s">
        <v>457</v>
      </c>
      <c r="C16" s="292"/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f t="shared" si="0"/>
        <v>0</v>
      </c>
    </row>
    <row r="17" spans="1:9" ht="11.25" customHeight="1" x14ac:dyDescent="0.25">
      <c r="A17" s="299"/>
      <c r="B17" s="291" t="s">
        <v>217</v>
      </c>
      <c r="C17" s="292"/>
      <c r="D17" s="300">
        <f>D19+D20+D21+D22+D23+D24+D25+D26+D27+D28+D29</f>
        <v>0</v>
      </c>
      <c r="E17" s="300">
        <f t="shared" ref="E17:F17" si="1">E19+E20+E21+E22+E23+E24+E25+E26+E27+E28+E29</f>
        <v>0</v>
      </c>
      <c r="F17" s="300">
        <f t="shared" si="1"/>
        <v>0</v>
      </c>
      <c r="G17" s="300">
        <f t="shared" ref="G17:I17" si="2">G19+G20+G21+G22+G23+G24+G25+G26+G27+G28+G29</f>
        <v>0</v>
      </c>
      <c r="H17" s="300">
        <f t="shared" si="2"/>
        <v>0</v>
      </c>
      <c r="I17" s="300">
        <f t="shared" si="2"/>
        <v>0</v>
      </c>
    </row>
    <row r="18" spans="1:9" ht="11.25" customHeight="1" x14ac:dyDescent="0.25">
      <c r="A18" s="299"/>
      <c r="B18" s="291" t="s">
        <v>218</v>
      </c>
      <c r="C18" s="292"/>
      <c r="D18" s="300"/>
      <c r="E18" s="300"/>
      <c r="F18" s="300"/>
      <c r="G18" s="300"/>
      <c r="H18" s="300"/>
      <c r="I18" s="300"/>
    </row>
    <row r="19" spans="1:9" ht="11.25" customHeight="1" x14ac:dyDescent="0.25">
      <c r="A19" s="56"/>
      <c r="B19" s="57"/>
      <c r="C19" s="58" t="s">
        <v>219</v>
      </c>
      <c r="D19" s="151">
        <v>0</v>
      </c>
      <c r="E19" s="151">
        <v>0</v>
      </c>
      <c r="F19" s="151">
        <f>+D19+E19</f>
        <v>0</v>
      </c>
      <c r="G19" s="151">
        <v>0</v>
      </c>
      <c r="H19" s="151">
        <f>+G19</f>
        <v>0</v>
      </c>
      <c r="I19" s="151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</row>
    <row r="21" spans="1:9" ht="11.25" customHeight="1" x14ac:dyDescent="0.25">
      <c r="A21" s="56"/>
      <c r="B21" s="57"/>
      <c r="C21" s="58" t="s">
        <v>221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</row>
    <row r="22" spans="1:9" ht="11.25" customHeight="1" x14ac:dyDescent="0.25">
      <c r="A22" s="56"/>
      <c r="B22" s="57"/>
      <c r="C22" s="58" t="s">
        <v>222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</row>
    <row r="23" spans="1:9" ht="11.25" customHeight="1" x14ac:dyDescent="0.25">
      <c r="A23" s="56"/>
      <c r="B23" s="57"/>
      <c r="C23" s="58" t="s">
        <v>223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</row>
    <row r="24" spans="1:9" ht="11.25" customHeight="1" x14ac:dyDescent="0.25">
      <c r="A24" s="56"/>
      <c r="B24" s="57"/>
      <c r="C24" s="58" t="s">
        <v>224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</row>
    <row r="25" spans="1:9" ht="11.25" customHeight="1" x14ac:dyDescent="0.25">
      <c r="A25" s="56"/>
      <c r="B25" s="57"/>
      <c r="C25" s="58" t="s">
        <v>225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</row>
    <row r="26" spans="1:9" ht="11.25" customHeight="1" x14ac:dyDescent="0.25">
      <c r="A26" s="56"/>
      <c r="B26" s="57"/>
      <c r="C26" s="58" t="s">
        <v>226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</row>
    <row r="27" spans="1:9" ht="11.25" customHeight="1" x14ac:dyDescent="0.25">
      <c r="A27" s="56"/>
      <c r="B27" s="57"/>
      <c r="C27" s="58" t="s">
        <v>227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</row>
    <row r="28" spans="1:9" ht="11.25" customHeight="1" x14ac:dyDescent="0.25">
      <c r="A28" s="56"/>
      <c r="B28" s="57"/>
      <c r="C28" s="58" t="s">
        <v>228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</row>
    <row r="29" spans="1:9" ht="18.75" customHeight="1" x14ac:dyDescent="0.25">
      <c r="A29" s="56"/>
      <c r="B29" s="57"/>
      <c r="C29" s="65" t="s">
        <v>229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</row>
    <row r="30" spans="1:9" ht="11.25" customHeight="1" x14ac:dyDescent="0.25">
      <c r="A30" s="56"/>
      <c r="B30" s="291" t="s">
        <v>230</v>
      </c>
      <c r="C30" s="292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</row>
    <row r="32" spans="1:9" ht="11.25" customHeight="1" x14ac:dyDescent="0.25">
      <c r="A32" s="56"/>
      <c r="B32" s="57"/>
      <c r="C32" s="58" t="s">
        <v>232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</row>
    <row r="33" spans="1:9" ht="11.25" customHeight="1" x14ac:dyDescent="0.25">
      <c r="A33" s="56"/>
      <c r="B33" s="57"/>
      <c r="C33" s="58" t="s">
        <v>233</v>
      </c>
      <c r="D33" s="151">
        <v>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</row>
    <row r="34" spans="1:9" ht="11.25" customHeight="1" x14ac:dyDescent="0.25">
      <c r="A34" s="56"/>
      <c r="B34" s="57"/>
      <c r="C34" s="58" t="s">
        <v>234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</row>
    <row r="35" spans="1:9" ht="11.25" customHeight="1" x14ac:dyDescent="0.25">
      <c r="A35" s="56"/>
      <c r="B35" s="57"/>
      <c r="C35" s="58" t="s">
        <v>235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</row>
    <row r="36" spans="1:9" ht="11.25" customHeight="1" x14ac:dyDescent="0.25">
      <c r="A36" s="56"/>
      <c r="B36" s="291" t="s">
        <v>458</v>
      </c>
      <c r="C36" s="292"/>
      <c r="D36" s="199">
        <v>43759566</v>
      </c>
      <c r="E36" s="151">
        <v>0</v>
      </c>
      <c r="F36" s="152">
        <f>+D36+E36</f>
        <v>43759566</v>
      </c>
      <c r="G36" s="152">
        <v>31605927</v>
      </c>
      <c r="H36" s="152">
        <f>+G36</f>
        <v>31605927</v>
      </c>
      <c r="I36" s="152">
        <f>+H36-D36</f>
        <v>-12153639</v>
      </c>
    </row>
    <row r="37" spans="1:9" ht="11.25" customHeight="1" x14ac:dyDescent="0.25">
      <c r="A37" s="56"/>
      <c r="B37" s="291" t="s">
        <v>236</v>
      </c>
      <c r="C37" s="292"/>
      <c r="D37" s="107">
        <v>0</v>
      </c>
      <c r="E37" s="151">
        <v>0</v>
      </c>
      <c r="F37" s="151">
        <f>+E37</f>
        <v>0</v>
      </c>
      <c r="G37" s="151">
        <v>0</v>
      </c>
      <c r="H37" s="151">
        <f>+G37</f>
        <v>0</v>
      </c>
      <c r="I37" s="151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91" t="s">
        <v>238</v>
      </c>
      <c r="C39" s="292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96" t="s">
        <v>241</v>
      </c>
      <c r="B43" s="297"/>
      <c r="C43" s="301"/>
      <c r="D43" s="302">
        <f>+D10+D11+D12+D13+D14+D15+D16+D17+D30+D36+D37+D39</f>
        <v>43759566</v>
      </c>
      <c r="E43" s="304">
        <f t="shared" ref="E43:I43" si="5">+E10+E11+E12+E13+E14+E15+E16+E17+E30+E36+E37+E39</f>
        <v>0</v>
      </c>
      <c r="F43" s="302">
        <f t="shared" si="5"/>
        <v>43759566</v>
      </c>
      <c r="G43" s="274">
        <f>+G10+G11+G12+G13+G14+G15+G16+G17+G30+G36+G37+G39</f>
        <v>31605927</v>
      </c>
      <c r="H43" s="274">
        <f t="shared" si="5"/>
        <v>31605927</v>
      </c>
      <c r="I43" s="302">
        <f t="shared" si="5"/>
        <v>-12153639</v>
      </c>
    </row>
    <row r="44" spans="1:9" ht="9" customHeight="1" x14ac:dyDescent="0.25">
      <c r="A44" s="296" t="s">
        <v>242</v>
      </c>
      <c r="B44" s="297"/>
      <c r="C44" s="301"/>
      <c r="D44" s="302"/>
      <c r="E44" s="304"/>
      <c r="F44" s="302"/>
      <c r="G44" s="274"/>
      <c r="H44" s="274"/>
      <c r="I44" s="302"/>
    </row>
    <row r="45" spans="1:9" ht="8.25" customHeight="1" x14ac:dyDescent="0.25">
      <c r="A45" s="296" t="s">
        <v>243</v>
      </c>
      <c r="B45" s="297"/>
      <c r="C45" s="301"/>
      <c r="D45" s="131"/>
      <c r="E45" s="153"/>
      <c r="F45" s="153"/>
      <c r="G45" s="153"/>
      <c r="H45" s="153"/>
      <c r="I45" s="153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96" t="s">
        <v>244</v>
      </c>
      <c r="B47" s="297"/>
      <c r="C47" s="301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91" t="s">
        <v>245</v>
      </c>
      <c r="C48" s="292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305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305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2"/>
      <c r="F56" s="152"/>
      <c r="G56" s="152"/>
      <c r="H56" s="152"/>
      <c r="I56" s="152"/>
    </row>
    <row r="57" spans="1:11" ht="11.25" customHeight="1" x14ac:dyDescent="0.25">
      <c r="A57" s="56"/>
      <c r="B57" s="291" t="s">
        <v>254</v>
      </c>
      <c r="C57" s="292"/>
      <c r="D57" s="107">
        <f>D58+D59+D60+D61</f>
        <v>0</v>
      </c>
      <c r="E57" s="152">
        <f t="shared" ref="E57:H57" si="7">E58+E59+E60+E61</f>
        <v>1971995</v>
      </c>
      <c r="F57" s="152">
        <f>+D57+E57</f>
        <v>1971995</v>
      </c>
      <c r="G57" s="152">
        <f t="shared" si="7"/>
        <v>1971995</v>
      </c>
      <c r="H57" s="152">
        <f t="shared" si="7"/>
        <v>1971995</v>
      </c>
      <c r="I57" s="152">
        <f>H57-D57</f>
        <v>1971995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96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52">
        <v>1971995</v>
      </c>
      <c r="F61" s="152">
        <f>+E61</f>
        <v>1971995</v>
      </c>
      <c r="G61" s="152">
        <v>1971995</v>
      </c>
      <c r="H61" s="152">
        <v>1971995</v>
      </c>
      <c r="I61" s="152">
        <f>H61-D61</f>
        <v>1971995</v>
      </c>
    </row>
    <row r="62" spans="1:11" ht="11.25" customHeight="1" x14ac:dyDescent="0.25">
      <c r="A62" s="56"/>
      <c r="B62" s="291" t="s">
        <v>259</v>
      </c>
      <c r="C62" s="292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308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308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1" ht="11.25" customHeight="1" x14ac:dyDescent="0.25">
      <c r="A65" s="56"/>
      <c r="B65" s="291" t="s">
        <v>262</v>
      </c>
      <c r="C65" s="292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1" ht="11.25" customHeight="1" x14ac:dyDescent="0.25">
      <c r="A66" s="56"/>
      <c r="B66" s="291" t="s">
        <v>263</v>
      </c>
      <c r="C66" s="292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1" ht="8.25" customHeight="1" x14ac:dyDescent="0.25">
      <c r="A67" s="59"/>
      <c r="B67" s="311"/>
      <c r="C67" s="312"/>
      <c r="D67" s="107"/>
      <c r="E67" s="111"/>
      <c r="F67" s="107"/>
      <c r="G67" s="107"/>
      <c r="H67" s="107"/>
      <c r="I67" s="107"/>
    </row>
    <row r="68" spans="1:11" ht="11.25" customHeight="1" x14ac:dyDescent="0.25">
      <c r="A68" s="296" t="s">
        <v>264</v>
      </c>
      <c r="B68" s="297"/>
      <c r="C68" s="301"/>
      <c r="D68" s="111">
        <f>D48+D57+D62+D65+D66</f>
        <v>0</v>
      </c>
      <c r="E68" s="148">
        <f t="shared" ref="E68:H68" si="9">E48+E57+E62+E65+E66</f>
        <v>1971995</v>
      </c>
      <c r="F68" s="148">
        <f t="shared" si="9"/>
        <v>1971995</v>
      </c>
      <c r="G68" s="148">
        <f t="shared" si="9"/>
        <v>1971995</v>
      </c>
      <c r="H68" s="148">
        <f t="shared" si="9"/>
        <v>1971995</v>
      </c>
      <c r="I68" s="274">
        <f>H68-D68</f>
        <v>1971995</v>
      </c>
    </row>
    <row r="69" spans="1:11" ht="9" customHeight="1" x14ac:dyDescent="0.25">
      <c r="A69" s="59"/>
      <c r="B69" s="311"/>
      <c r="C69" s="312"/>
      <c r="D69" s="111"/>
      <c r="E69" s="111"/>
      <c r="F69" s="111"/>
      <c r="G69" s="111"/>
      <c r="H69" s="111"/>
      <c r="I69" s="274"/>
    </row>
    <row r="70" spans="1:11" ht="11.25" customHeight="1" x14ac:dyDescent="0.25">
      <c r="A70" s="296" t="s">
        <v>265</v>
      </c>
      <c r="B70" s="297"/>
      <c r="C70" s="301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305">
        <f>H70-D70</f>
        <v>0</v>
      </c>
    </row>
    <row r="71" spans="1:11" ht="11.25" customHeight="1" x14ac:dyDescent="0.25">
      <c r="A71" s="56"/>
      <c r="B71" s="291" t="s">
        <v>266</v>
      </c>
      <c r="C71" s="292"/>
      <c r="D71" s="111"/>
      <c r="E71" s="111"/>
      <c r="F71" s="111"/>
      <c r="G71" s="111"/>
      <c r="H71" s="111"/>
      <c r="I71" s="305"/>
      <c r="K71" s="111"/>
    </row>
    <row r="72" spans="1:11" ht="8.25" customHeight="1" x14ac:dyDescent="0.25">
      <c r="A72" s="59"/>
      <c r="B72" s="311"/>
      <c r="C72" s="312"/>
      <c r="D72" s="111"/>
      <c r="E72" s="111"/>
      <c r="F72" s="111"/>
      <c r="G72" s="111"/>
      <c r="H72" s="111"/>
      <c r="I72" s="111"/>
    </row>
    <row r="73" spans="1:11" ht="11.25" customHeight="1" x14ac:dyDescent="0.25">
      <c r="A73" s="296" t="s">
        <v>267</v>
      </c>
      <c r="B73" s="297"/>
      <c r="C73" s="301"/>
      <c r="D73" s="148">
        <f>+D70+D68+D43</f>
        <v>43759566</v>
      </c>
      <c r="E73" s="148">
        <f t="shared" ref="E73:G73" si="11">+E70+E68+E43</f>
        <v>1971995</v>
      </c>
      <c r="F73" s="148">
        <f t="shared" si="11"/>
        <v>45731561</v>
      </c>
      <c r="G73" s="148">
        <f t="shared" si="11"/>
        <v>33577922</v>
      </c>
      <c r="H73" s="148">
        <f>+H70+H68+H43</f>
        <v>33577922</v>
      </c>
      <c r="I73" s="274">
        <f>+I70+I68+I43</f>
        <v>-10181644</v>
      </c>
    </row>
    <row r="74" spans="1:11" ht="8.25" customHeight="1" x14ac:dyDescent="0.25">
      <c r="A74" s="59"/>
      <c r="B74" s="311"/>
      <c r="C74" s="312"/>
      <c r="D74" s="107"/>
      <c r="E74" s="107"/>
      <c r="F74" s="107"/>
      <c r="G74" s="107"/>
      <c r="H74" s="107"/>
      <c r="I74" s="274"/>
    </row>
    <row r="75" spans="1:11" ht="11.25" customHeight="1" x14ac:dyDescent="0.25">
      <c r="A75" s="56"/>
      <c r="B75" s="303" t="s">
        <v>268</v>
      </c>
      <c r="C75" s="301"/>
      <c r="D75" s="107"/>
      <c r="E75" s="107"/>
      <c r="F75" s="107"/>
      <c r="G75" s="107"/>
      <c r="H75" s="107"/>
      <c r="I75" s="107"/>
    </row>
    <row r="76" spans="1:11" ht="19.5" customHeight="1" x14ac:dyDescent="0.25">
      <c r="A76" s="56"/>
      <c r="B76" s="313" t="s">
        <v>269</v>
      </c>
      <c r="C76" s="314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1" ht="18" customHeight="1" x14ac:dyDescent="0.25">
      <c r="A77" s="56"/>
      <c r="B77" s="313" t="s">
        <v>270</v>
      </c>
      <c r="C77" s="314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1" ht="11.25" customHeight="1" x14ac:dyDescent="0.25">
      <c r="A78" s="56"/>
      <c r="B78" s="303" t="s">
        <v>271</v>
      </c>
      <c r="C78" s="301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306">
        <f>H78-D78</f>
        <v>0</v>
      </c>
    </row>
    <row r="79" spans="1:11" ht="4.5" customHeight="1" thickBot="1" x14ac:dyDescent="0.3">
      <c r="A79" s="62"/>
      <c r="B79" s="309"/>
      <c r="C79" s="310"/>
      <c r="D79" s="134"/>
      <c r="E79" s="135"/>
      <c r="F79" s="135"/>
      <c r="G79" s="135"/>
      <c r="H79" s="135"/>
      <c r="I79" s="307"/>
    </row>
    <row r="80" spans="1:11" ht="4.5" customHeight="1" x14ac:dyDescent="0.25">
      <c r="A80" s="184"/>
      <c r="B80" s="184"/>
      <c r="C80" s="184"/>
      <c r="D80" s="185"/>
      <c r="E80" s="185"/>
      <c r="F80" s="185"/>
      <c r="G80" s="185"/>
      <c r="H80" s="185"/>
      <c r="I80" s="186"/>
    </row>
    <row r="81" spans="1:9" ht="4.5" customHeight="1" x14ac:dyDescent="0.25">
      <c r="A81" s="184"/>
      <c r="B81" s="184"/>
      <c r="C81" s="184"/>
      <c r="D81" s="185"/>
      <c r="E81" s="185"/>
      <c r="F81" s="185"/>
      <c r="G81" s="185"/>
      <c r="H81" s="185"/>
      <c r="I81" s="186"/>
    </row>
    <row r="82" spans="1:9" x14ac:dyDescent="0.25">
      <c r="C82" t="s">
        <v>439</v>
      </c>
      <c r="F82" t="s">
        <v>451</v>
      </c>
    </row>
    <row r="83" spans="1:9" ht="9.75" customHeight="1" x14ac:dyDescent="0.25">
      <c r="C83" s="154" t="s">
        <v>486</v>
      </c>
      <c r="D83" s="154"/>
      <c r="E83" s="154"/>
      <c r="F83" s="154" t="s">
        <v>489</v>
      </c>
    </row>
    <row r="84" spans="1:9" ht="9.75" customHeight="1" x14ac:dyDescent="0.25">
      <c r="C84" s="154" t="s">
        <v>463</v>
      </c>
      <c r="D84" s="154"/>
      <c r="E84" s="154"/>
      <c r="F84" s="154" t="s">
        <v>427</v>
      </c>
    </row>
  </sheetData>
  <mergeCells count="70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H17:H18"/>
    <mergeCell ref="I17:I18"/>
    <mergeCell ref="B30:C30"/>
    <mergeCell ref="D17:D18"/>
    <mergeCell ref="E17:E18"/>
    <mergeCell ref="A17:A18"/>
    <mergeCell ref="B17:C17"/>
    <mergeCell ref="B18:C18"/>
    <mergeCell ref="F17:F18"/>
    <mergeCell ref="G17:G18"/>
    <mergeCell ref="B12:C12"/>
    <mergeCell ref="B13:C13"/>
    <mergeCell ref="B14:C14"/>
    <mergeCell ref="B36:C36"/>
    <mergeCell ref="B16:C16"/>
    <mergeCell ref="H6:H7"/>
    <mergeCell ref="A8:C8"/>
    <mergeCell ref="A9:C9"/>
    <mergeCell ref="B10:C10"/>
    <mergeCell ref="B11:C11"/>
    <mergeCell ref="I73:I74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8"/>
  <sheetViews>
    <sheetView topLeftCell="A7" zoomScale="145" zoomScaleNormal="145" workbookViewId="0">
      <selection activeCell="F85" sqref="F8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4" t="s">
        <v>409</v>
      </c>
      <c r="B1" s="325"/>
      <c r="C1" s="325"/>
      <c r="D1" s="325"/>
      <c r="E1" s="325"/>
      <c r="F1" s="325"/>
      <c r="G1" s="325"/>
      <c r="H1" s="326"/>
    </row>
    <row r="2" spans="1:8" ht="12" customHeight="1" x14ac:dyDescent="0.25">
      <c r="A2" s="331" t="s">
        <v>272</v>
      </c>
      <c r="B2" s="332"/>
      <c r="C2" s="332"/>
      <c r="D2" s="332"/>
      <c r="E2" s="332"/>
      <c r="F2" s="332"/>
      <c r="G2" s="332"/>
      <c r="H2" s="333"/>
    </row>
    <row r="3" spans="1:8" ht="12" customHeight="1" x14ac:dyDescent="0.25">
      <c r="A3" s="331" t="s">
        <v>273</v>
      </c>
      <c r="B3" s="332"/>
      <c r="C3" s="332"/>
      <c r="D3" s="332"/>
      <c r="E3" s="332"/>
      <c r="F3" s="332"/>
      <c r="G3" s="332"/>
      <c r="H3" s="333"/>
    </row>
    <row r="4" spans="1:8" ht="10.5" customHeight="1" x14ac:dyDescent="0.25">
      <c r="A4" s="331" t="s">
        <v>472</v>
      </c>
      <c r="B4" s="332"/>
      <c r="C4" s="332"/>
      <c r="D4" s="332"/>
      <c r="E4" s="332"/>
      <c r="F4" s="332"/>
      <c r="G4" s="332"/>
      <c r="H4" s="333"/>
    </row>
    <row r="5" spans="1:8" ht="9.75" customHeight="1" thickBot="1" x14ac:dyDescent="0.3">
      <c r="A5" s="334" t="s">
        <v>1</v>
      </c>
      <c r="B5" s="335"/>
      <c r="C5" s="335"/>
      <c r="D5" s="335"/>
      <c r="E5" s="335"/>
      <c r="F5" s="335"/>
      <c r="G5" s="335"/>
      <c r="H5" s="336"/>
    </row>
    <row r="6" spans="1:8" ht="15.75" thickBot="1" x14ac:dyDescent="0.3">
      <c r="A6" s="337" t="s">
        <v>446</v>
      </c>
      <c r="B6" s="338"/>
      <c r="C6" s="341" t="s">
        <v>274</v>
      </c>
      <c r="D6" s="342"/>
      <c r="E6" s="342"/>
      <c r="F6" s="342"/>
      <c r="G6" s="343"/>
      <c r="H6" s="327" t="s">
        <v>430</v>
      </c>
    </row>
    <row r="7" spans="1:8" ht="23.25" customHeight="1" thickBot="1" x14ac:dyDescent="0.3">
      <c r="A7" s="339"/>
      <c r="B7" s="340"/>
      <c r="C7" s="169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8"/>
    </row>
    <row r="8" spans="1:8" ht="7.5" customHeight="1" x14ac:dyDescent="0.25">
      <c r="A8" s="322" t="s">
        <v>277</v>
      </c>
      <c r="B8" s="323"/>
      <c r="C8" s="155">
        <f>C9+C17+C27+C37+C47+C57+C61+C70+C74</f>
        <v>43759566</v>
      </c>
      <c r="D8" s="201">
        <f t="shared" ref="D8:H8" si="0">D9+D17+D27+D37+D47+D57+D61+D70+D74</f>
        <v>0</v>
      </c>
      <c r="E8" s="155">
        <f>E9+E17+E27+E37+E47+E57+E61+E70+E74</f>
        <v>43759566</v>
      </c>
      <c r="F8" s="200">
        <f t="shared" si="0"/>
        <v>26731436</v>
      </c>
      <c r="G8" s="155">
        <f t="shared" si="0"/>
        <v>26731436</v>
      </c>
      <c r="H8" s="155">
        <f t="shared" si="0"/>
        <v>17028130</v>
      </c>
    </row>
    <row r="9" spans="1:8" ht="9" customHeight="1" x14ac:dyDescent="0.25">
      <c r="A9" s="315" t="s">
        <v>278</v>
      </c>
      <c r="B9" s="316"/>
      <c r="C9" s="156">
        <f>C10+C11+C12+C13+C14+C15+C16</f>
        <v>26754376</v>
      </c>
      <c r="D9" s="116">
        <f t="shared" ref="D9:H9" si="1">D10+D11+D12+D13+D14+D15+D16</f>
        <v>0</v>
      </c>
      <c r="E9" s="156">
        <f>E10+E11+E12+E13+E14+E15+E16</f>
        <v>26754376</v>
      </c>
      <c r="F9" s="156">
        <f t="shared" si="1"/>
        <v>18912244</v>
      </c>
      <c r="G9" s="156">
        <f t="shared" si="1"/>
        <v>18912244</v>
      </c>
      <c r="H9" s="156">
        <f t="shared" si="1"/>
        <v>7842132</v>
      </c>
    </row>
    <row r="10" spans="1:8" ht="9" customHeight="1" x14ac:dyDescent="0.25">
      <c r="A10" s="68"/>
      <c r="B10" s="67" t="s">
        <v>279</v>
      </c>
      <c r="C10" s="156">
        <v>5092559</v>
      </c>
      <c r="D10" s="116">
        <v>0</v>
      </c>
      <c r="E10" s="158">
        <f>+C10+D10</f>
        <v>5092559</v>
      </c>
      <c r="F10" s="157">
        <v>3555367</v>
      </c>
      <c r="G10" s="157">
        <f>+F10</f>
        <v>3555367</v>
      </c>
      <c r="H10" s="157">
        <f>+E10-F10</f>
        <v>1537192</v>
      </c>
    </row>
    <row r="11" spans="1:8" ht="9" customHeight="1" x14ac:dyDescent="0.25">
      <c r="A11" s="68"/>
      <c r="B11" s="67" t="s">
        <v>280</v>
      </c>
      <c r="C11" s="156">
        <v>12927540</v>
      </c>
      <c r="D11" s="116">
        <v>0</v>
      </c>
      <c r="E11" s="158">
        <f t="shared" ref="E11:E14" si="2">+C11+D11</f>
        <v>12927540</v>
      </c>
      <c r="F11" s="157">
        <v>9291621</v>
      </c>
      <c r="G11" s="157">
        <f t="shared" ref="G11:G14" si="3">+F11</f>
        <v>9291621</v>
      </c>
      <c r="H11" s="157">
        <f t="shared" ref="H11:H14" si="4">+E11-F11</f>
        <v>3635919</v>
      </c>
    </row>
    <row r="12" spans="1:8" ht="9" customHeight="1" x14ac:dyDescent="0.25">
      <c r="A12" s="68"/>
      <c r="B12" s="67" t="s">
        <v>281</v>
      </c>
      <c r="C12" s="156">
        <v>1121778</v>
      </c>
      <c r="D12" s="116">
        <v>0</v>
      </c>
      <c r="E12" s="158">
        <f t="shared" si="2"/>
        <v>1121778</v>
      </c>
      <c r="F12" s="157">
        <v>894989</v>
      </c>
      <c r="G12" s="157">
        <f t="shared" si="3"/>
        <v>894989</v>
      </c>
      <c r="H12" s="157">
        <f t="shared" si="4"/>
        <v>226789</v>
      </c>
    </row>
    <row r="13" spans="1:8" ht="9" customHeight="1" x14ac:dyDescent="0.25">
      <c r="A13" s="68"/>
      <c r="B13" s="67" t="s">
        <v>282</v>
      </c>
      <c r="C13" s="156">
        <v>567897</v>
      </c>
      <c r="D13" s="116">
        <v>0</v>
      </c>
      <c r="E13" s="158">
        <f t="shared" si="2"/>
        <v>567897</v>
      </c>
      <c r="F13" s="157">
        <v>476283</v>
      </c>
      <c r="G13" s="157">
        <f t="shared" si="3"/>
        <v>476283</v>
      </c>
      <c r="H13" s="157">
        <f t="shared" si="4"/>
        <v>91614</v>
      </c>
    </row>
    <row r="14" spans="1:8" ht="9" customHeight="1" x14ac:dyDescent="0.25">
      <c r="A14" s="68"/>
      <c r="B14" s="67" t="s">
        <v>283</v>
      </c>
      <c r="C14" s="156">
        <v>7044602</v>
      </c>
      <c r="D14" s="116">
        <v>0</v>
      </c>
      <c r="E14" s="158">
        <f t="shared" si="2"/>
        <v>7044602</v>
      </c>
      <c r="F14" s="157">
        <v>4693984</v>
      </c>
      <c r="G14" s="157">
        <f t="shared" si="3"/>
        <v>4693984</v>
      </c>
      <c r="H14" s="157">
        <f t="shared" si="4"/>
        <v>2350618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11" ht="9" customHeight="1" x14ac:dyDescent="0.25">
      <c r="A17" s="315" t="s">
        <v>286</v>
      </c>
      <c r="B17" s="316"/>
      <c r="C17" s="156">
        <f>C18+C19+C20+C21+C22+C23+C24+C25+C26</f>
        <v>3463581</v>
      </c>
      <c r="D17" s="116">
        <f t="shared" ref="D17:G17" si="6">D18+D19+D20+D21+D22+D23+D24+D25+D26</f>
        <v>0</v>
      </c>
      <c r="E17" s="156">
        <f t="shared" si="6"/>
        <v>3463581</v>
      </c>
      <c r="F17" s="156">
        <f t="shared" si="6"/>
        <v>1191226</v>
      </c>
      <c r="G17" s="156">
        <f t="shared" si="6"/>
        <v>1191226</v>
      </c>
      <c r="H17" s="156">
        <f>E17-F17</f>
        <v>2272355</v>
      </c>
    </row>
    <row r="18" spans="1:11" ht="9" customHeight="1" x14ac:dyDescent="0.25">
      <c r="A18" s="68"/>
      <c r="B18" s="67" t="s">
        <v>287</v>
      </c>
      <c r="C18" s="156">
        <v>1985000</v>
      </c>
      <c r="D18" s="116">
        <v>0</v>
      </c>
      <c r="E18" s="156">
        <f>+C18+D18</f>
        <v>1985000</v>
      </c>
      <c r="F18" s="156">
        <v>740158</v>
      </c>
      <c r="G18" s="156">
        <f>+F18</f>
        <v>740158</v>
      </c>
      <c r="H18" s="156">
        <f>+E18-F18</f>
        <v>1244842</v>
      </c>
      <c r="J18" s="204"/>
      <c r="K18" s="196"/>
    </row>
    <row r="19" spans="1:11" ht="9" customHeight="1" x14ac:dyDescent="0.25">
      <c r="A19" s="68"/>
      <c r="B19" s="67" t="s">
        <v>288</v>
      </c>
      <c r="C19" s="156">
        <v>238305</v>
      </c>
      <c r="D19" s="116">
        <v>0</v>
      </c>
      <c r="E19" s="156">
        <f t="shared" ref="E19:E26" si="7">+C19+D19</f>
        <v>238305</v>
      </c>
      <c r="F19" s="156">
        <v>104691</v>
      </c>
      <c r="G19" s="156">
        <f t="shared" ref="G19:G26" si="8">+F19</f>
        <v>104691</v>
      </c>
      <c r="H19" s="156">
        <f t="shared" ref="H19:H26" si="9">+E19-F19</f>
        <v>133614</v>
      </c>
    </row>
    <row r="20" spans="1:11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5">
        <v>0</v>
      </c>
      <c r="G20" s="194">
        <f t="shared" si="8"/>
        <v>0</v>
      </c>
      <c r="H20" s="116">
        <f t="shared" si="9"/>
        <v>0</v>
      </c>
    </row>
    <row r="21" spans="1:11" ht="9" customHeight="1" x14ac:dyDescent="0.25">
      <c r="A21" s="68"/>
      <c r="B21" s="67" t="s">
        <v>290</v>
      </c>
      <c r="C21" s="156">
        <v>150276</v>
      </c>
      <c r="D21" s="116">
        <v>0</v>
      </c>
      <c r="E21" s="156">
        <f t="shared" si="7"/>
        <v>150276</v>
      </c>
      <c r="F21" s="156">
        <v>29188</v>
      </c>
      <c r="G21" s="156">
        <f t="shared" si="8"/>
        <v>29188</v>
      </c>
      <c r="H21" s="156">
        <f t="shared" si="9"/>
        <v>121088</v>
      </c>
    </row>
    <row r="22" spans="1:11" ht="9" customHeight="1" x14ac:dyDescent="0.25">
      <c r="A22" s="68"/>
      <c r="B22" s="67" t="s">
        <v>291</v>
      </c>
      <c r="C22" s="156">
        <v>215000</v>
      </c>
      <c r="D22" s="116">
        <v>0</v>
      </c>
      <c r="E22" s="156">
        <f t="shared" si="7"/>
        <v>215000</v>
      </c>
      <c r="F22" s="156">
        <v>70273</v>
      </c>
      <c r="G22" s="156">
        <f t="shared" si="8"/>
        <v>70273</v>
      </c>
      <c r="H22" s="156">
        <f t="shared" si="9"/>
        <v>144727</v>
      </c>
    </row>
    <row r="23" spans="1:11" ht="9" customHeight="1" x14ac:dyDescent="0.25">
      <c r="A23" s="68"/>
      <c r="B23" s="67" t="s">
        <v>292</v>
      </c>
      <c r="C23" s="156">
        <v>460000</v>
      </c>
      <c r="D23" s="116">
        <v>0</v>
      </c>
      <c r="E23" s="156">
        <f t="shared" si="7"/>
        <v>460000</v>
      </c>
      <c r="F23" s="156">
        <v>227558</v>
      </c>
      <c r="G23" s="156">
        <f t="shared" si="8"/>
        <v>227558</v>
      </c>
      <c r="H23" s="156">
        <f t="shared" si="9"/>
        <v>232442</v>
      </c>
    </row>
    <row r="24" spans="1:11" ht="9" customHeight="1" x14ac:dyDescent="0.25">
      <c r="A24" s="68"/>
      <c r="B24" s="67" t="s">
        <v>293</v>
      </c>
      <c r="C24" s="156">
        <v>100000</v>
      </c>
      <c r="D24" s="116">
        <v>0</v>
      </c>
      <c r="E24" s="156">
        <f t="shared" si="7"/>
        <v>100000</v>
      </c>
      <c r="F24" s="116">
        <v>0</v>
      </c>
      <c r="G24" s="194">
        <f t="shared" si="8"/>
        <v>0</v>
      </c>
      <c r="H24" s="156">
        <f t="shared" si="9"/>
        <v>100000</v>
      </c>
    </row>
    <row r="25" spans="1:11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4">
        <f t="shared" si="8"/>
        <v>0</v>
      </c>
      <c r="H25" s="116">
        <f t="shared" si="9"/>
        <v>0</v>
      </c>
    </row>
    <row r="26" spans="1:11" ht="9" customHeight="1" x14ac:dyDescent="0.25">
      <c r="A26" s="68"/>
      <c r="B26" s="67" t="s">
        <v>295</v>
      </c>
      <c r="C26" s="156">
        <v>315000</v>
      </c>
      <c r="D26" s="116">
        <v>0</v>
      </c>
      <c r="E26" s="156">
        <f t="shared" si="7"/>
        <v>315000</v>
      </c>
      <c r="F26" s="157">
        <v>19358</v>
      </c>
      <c r="G26" s="157">
        <f t="shared" si="8"/>
        <v>19358</v>
      </c>
      <c r="H26" s="156">
        <f t="shared" si="9"/>
        <v>295642</v>
      </c>
      <c r="J26" s="202"/>
    </row>
    <row r="27" spans="1:11" ht="9" customHeight="1" x14ac:dyDescent="0.25">
      <c r="A27" s="315" t="s">
        <v>296</v>
      </c>
      <c r="B27" s="316"/>
      <c r="C27" s="156">
        <f>C28+C29+C30+C31+C32+C33+C34+C35+C36</f>
        <v>9962573</v>
      </c>
      <c r="D27" s="116">
        <f>D28+D29+D30+D31+D32+D33+D34+D35+D36</f>
        <v>0</v>
      </c>
      <c r="E27" s="156">
        <f>E28+E29+E30+E31+E32+E33+E34+E35+E36</f>
        <v>9962573</v>
      </c>
      <c r="F27" s="156">
        <f>F28+F29+F30+F31+F32+F33+F34+F35+F36</f>
        <v>5504249</v>
      </c>
      <c r="G27" s="156">
        <f t="shared" ref="G27:H27" si="10">G28+G29+G30+G31+G32+G33+G34+G35+G36</f>
        <v>5504249</v>
      </c>
      <c r="H27" s="156">
        <f t="shared" si="10"/>
        <v>4458324</v>
      </c>
      <c r="J27" s="202"/>
      <c r="K27" s="202"/>
    </row>
    <row r="28" spans="1:11" ht="9" customHeight="1" x14ac:dyDescent="0.25">
      <c r="A28" s="68"/>
      <c r="B28" s="67" t="s">
        <v>297</v>
      </c>
      <c r="C28" s="156">
        <v>2060012</v>
      </c>
      <c r="D28" s="116">
        <v>0</v>
      </c>
      <c r="E28" s="156">
        <f>+C28+D28</f>
        <v>2060012</v>
      </c>
      <c r="F28" s="156">
        <v>1110249</v>
      </c>
      <c r="G28" s="156">
        <f>+F28</f>
        <v>1110249</v>
      </c>
      <c r="H28" s="156">
        <f>+E28-F28</f>
        <v>949763</v>
      </c>
      <c r="J28" s="202"/>
      <c r="K28" s="203"/>
    </row>
    <row r="29" spans="1:11" ht="9" customHeight="1" x14ac:dyDescent="0.25">
      <c r="A29" s="68"/>
      <c r="B29" s="67" t="s">
        <v>298</v>
      </c>
      <c r="C29" s="156">
        <v>276000</v>
      </c>
      <c r="D29" s="116">
        <v>0</v>
      </c>
      <c r="E29" s="156">
        <f t="shared" ref="E29:E35" si="11">+C29+D29</f>
        <v>276000</v>
      </c>
      <c r="F29" s="156">
        <v>85653</v>
      </c>
      <c r="G29" s="156">
        <f t="shared" ref="G29:G36" si="12">+F29</f>
        <v>85653</v>
      </c>
      <c r="H29" s="156">
        <f t="shared" ref="H29:H36" si="13">+E29-F29</f>
        <v>190347</v>
      </c>
      <c r="J29" s="202"/>
      <c r="K29" s="202"/>
    </row>
    <row r="30" spans="1:11" ht="9" customHeight="1" x14ac:dyDescent="0.25">
      <c r="A30" s="68"/>
      <c r="B30" s="67" t="s">
        <v>299</v>
      </c>
      <c r="C30" s="156">
        <v>1269492</v>
      </c>
      <c r="D30" s="116">
        <v>0</v>
      </c>
      <c r="E30" s="156">
        <f t="shared" si="11"/>
        <v>1269492</v>
      </c>
      <c r="F30" s="156">
        <v>779025</v>
      </c>
      <c r="G30" s="156">
        <f t="shared" si="12"/>
        <v>779025</v>
      </c>
      <c r="H30" s="156">
        <f t="shared" si="13"/>
        <v>490467</v>
      </c>
      <c r="J30" s="202"/>
      <c r="K30" s="203"/>
    </row>
    <row r="31" spans="1:11" ht="9" customHeight="1" x14ac:dyDescent="0.25">
      <c r="A31" s="68"/>
      <c r="B31" s="67" t="s">
        <v>300</v>
      </c>
      <c r="C31" s="156">
        <v>335844</v>
      </c>
      <c r="D31" s="116">
        <v>0</v>
      </c>
      <c r="E31" s="156">
        <f t="shared" si="11"/>
        <v>335844</v>
      </c>
      <c r="F31" s="156">
        <v>184873</v>
      </c>
      <c r="G31" s="156">
        <f t="shared" si="12"/>
        <v>184873</v>
      </c>
      <c r="H31" s="156">
        <f t="shared" si="13"/>
        <v>150971</v>
      </c>
      <c r="J31" s="202"/>
      <c r="K31" s="202"/>
    </row>
    <row r="32" spans="1:11" ht="9" customHeight="1" x14ac:dyDescent="0.25">
      <c r="A32" s="68"/>
      <c r="B32" s="67" t="s">
        <v>301</v>
      </c>
      <c r="C32" s="156">
        <v>1407950</v>
      </c>
      <c r="D32" s="116">
        <v>0</v>
      </c>
      <c r="E32" s="156">
        <f t="shared" si="11"/>
        <v>1407950</v>
      </c>
      <c r="F32" s="156">
        <v>521111</v>
      </c>
      <c r="G32" s="156">
        <f t="shared" si="12"/>
        <v>521111</v>
      </c>
      <c r="H32" s="156">
        <f t="shared" si="13"/>
        <v>886839</v>
      </c>
      <c r="J32" s="202"/>
      <c r="K32" s="202"/>
    </row>
    <row r="33" spans="1:11" ht="9" customHeight="1" x14ac:dyDescent="0.25">
      <c r="A33" s="68"/>
      <c r="B33" s="67" t="s">
        <v>302</v>
      </c>
      <c r="C33" s="156">
        <v>410800</v>
      </c>
      <c r="D33" s="116">
        <v>0</v>
      </c>
      <c r="E33" s="156">
        <f t="shared" si="11"/>
        <v>410800</v>
      </c>
      <c r="F33" s="156">
        <v>249552</v>
      </c>
      <c r="G33" s="156">
        <f t="shared" si="12"/>
        <v>249552</v>
      </c>
      <c r="H33" s="156">
        <f t="shared" si="13"/>
        <v>161248</v>
      </c>
      <c r="I33" s="94"/>
      <c r="J33" s="202"/>
      <c r="K33" s="202"/>
    </row>
    <row r="34" spans="1:11" ht="9" customHeight="1" x14ac:dyDescent="0.25">
      <c r="A34" s="68"/>
      <c r="B34" s="67" t="s">
        <v>303</v>
      </c>
      <c r="C34" s="156">
        <v>80000</v>
      </c>
      <c r="D34" s="116">
        <v>0</v>
      </c>
      <c r="E34" s="156">
        <f t="shared" si="11"/>
        <v>80000</v>
      </c>
      <c r="F34" s="156">
        <v>19600</v>
      </c>
      <c r="G34" s="156">
        <f t="shared" si="12"/>
        <v>19600</v>
      </c>
      <c r="H34" s="156">
        <f t="shared" si="13"/>
        <v>60400</v>
      </c>
      <c r="J34" s="202"/>
      <c r="K34" s="202"/>
    </row>
    <row r="35" spans="1:11" ht="9" customHeight="1" x14ac:dyDescent="0.25">
      <c r="A35" s="68"/>
      <c r="B35" s="67" t="s">
        <v>304</v>
      </c>
      <c r="C35" s="156">
        <v>3472775</v>
      </c>
      <c r="D35" s="116">
        <v>0</v>
      </c>
      <c r="E35" s="156">
        <f t="shared" si="11"/>
        <v>3472775</v>
      </c>
      <c r="F35" s="156">
        <v>2178266</v>
      </c>
      <c r="G35" s="156">
        <f t="shared" si="12"/>
        <v>2178266</v>
      </c>
      <c r="H35" s="156">
        <f t="shared" si="13"/>
        <v>1294509</v>
      </c>
      <c r="I35" s="94"/>
      <c r="J35" s="202"/>
      <c r="K35" s="203"/>
    </row>
    <row r="36" spans="1:11" ht="9" customHeight="1" x14ac:dyDescent="0.25">
      <c r="A36" s="68"/>
      <c r="B36" s="67" t="s">
        <v>305</v>
      </c>
      <c r="C36" s="156">
        <v>649700</v>
      </c>
      <c r="D36" s="116">
        <v>0</v>
      </c>
      <c r="E36" s="156">
        <f>+C36+D36</f>
        <v>649700</v>
      </c>
      <c r="F36" s="156">
        <v>375920</v>
      </c>
      <c r="G36" s="156">
        <f t="shared" si="12"/>
        <v>375920</v>
      </c>
      <c r="H36" s="156">
        <f t="shared" si="13"/>
        <v>273780</v>
      </c>
      <c r="J36" s="202"/>
    </row>
    <row r="37" spans="1:11" ht="9" customHeight="1" x14ac:dyDescent="0.25">
      <c r="A37" s="315" t="s">
        <v>306</v>
      </c>
      <c r="B37" s="316"/>
      <c r="C37" s="156">
        <f>C38+C39+C40+C41+C42+C43+C44+C45+C46</f>
        <v>3579036</v>
      </c>
      <c r="D37" s="116">
        <f t="shared" ref="D37:G37" si="14">D38+D39+D40+D41+D42+D43+D44+D45+D46</f>
        <v>0</v>
      </c>
      <c r="E37" s="156">
        <f t="shared" si="14"/>
        <v>3579036</v>
      </c>
      <c r="F37" s="156">
        <f t="shared" si="14"/>
        <v>1123717</v>
      </c>
      <c r="G37" s="156">
        <f t="shared" si="14"/>
        <v>1123717</v>
      </c>
      <c r="H37" s="156">
        <f>E37-F37</f>
        <v>2455319</v>
      </c>
    </row>
    <row r="38" spans="1:11" ht="9" customHeight="1" x14ac:dyDescent="0.25">
      <c r="A38" s="68"/>
      <c r="B38" s="67" t="s">
        <v>307</v>
      </c>
      <c r="C38" s="156">
        <v>3579036</v>
      </c>
      <c r="D38" s="116">
        <v>0</v>
      </c>
      <c r="E38" s="156">
        <f>+C38+D38</f>
        <v>3579036</v>
      </c>
      <c r="F38" s="156">
        <v>1123717</v>
      </c>
      <c r="G38" s="156">
        <f>+F38</f>
        <v>1123717</v>
      </c>
      <c r="H38" s="156">
        <f>+E38-F38</f>
        <v>2455319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15" t="s">
        <v>316</v>
      </c>
      <c r="B47" s="316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15" t="s">
        <v>326</v>
      </c>
      <c r="B57" s="316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15" t="s">
        <v>330</v>
      </c>
      <c r="B61" s="316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15" t="s">
        <v>339</v>
      </c>
      <c r="B70" s="316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15" t="s">
        <v>343</v>
      </c>
      <c r="B74" s="316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9"/>
      <c r="B82" s="330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22"/>
      <c r="B84" s="323"/>
      <c r="C84" s="120"/>
      <c r="D84" s="120"/>
      <c r="E84" s="120"/>
      <c r="F84" s="120"/>
      <c r="G84" s="120"/>
      <c r="H84" s="120"/>
    </row>
    <row r="85" spans="1:8" ht="9" customHeight="1" x14ac:dyDescent="0.25">
      <c r="A85" s="317" t="s">
        <v>351</v>
      </c>
      <c r="B85" s="318"/>
      <c r="C85" s="121">
        <f>C86+C94+C104+C114+C124+C134+C138+C147+C151</f>
        <v>0</v>
      </c>
      <c r="D85" s="159">
        <f t="shared" ref="D85:G85" si="20">D86+D94+D104+D114+D124+D134+D138+D147+D151</f>
        <v>1971995</v>
      </c>
      <c r="E85" s="159">
        <f t="shared" si="20"/>
        <v>1971995</v>
      </c>
      <c r="F85" s="159">
        <f>F86+F94+F104+F114+F124+F134+F138+F147+F151</f>
        <v>738013</v>
      </c>
      <c r="G85" s="159">
        <f t="shared" si="20"/>
        <v>738013</v>
      </c>
      <c r="H85" s="159">
        <f>E85-F85</f>
        <v>1233982</v>
      </c>
    </row>
    <row r="86" spans="1:8" ht="9" customHeight="1" x14ac:dyDescent="0.25">
      <c r="A86" s="319" t="s">
        <v>278</v>
      </c>
      <c r="B86" s="320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19" t="s">
        <v>286</v>
      </c>
      <c r="B94" s="320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19" t="s">
        <v>296</v>
      </c>
      <c r="B104" s="320"/>
      <c r="C104" s="115">
        <f t="shared" ref="C104:G104" si="25">C105+C106+C107+C108+C109+C110+C111+C112+C113</f>
        <v>0</v>
      </c>
      <c r="D104" s="156">
        <f>SUM(D105:D113)</f>
        <v>1971995</v>
      </c>
      <c r="E104" s="156">
        <f>SUM(E105:E113)</f>
        <v>1971995</v>
      </c>
      <c r="F104" s="156">
        <f>SUM(F105:F113)</f>
        <v>738013</v>
      </c>
      <c r="G104" s="156">
        <f t="shared" si="25"/>
        <v>738013</v>
      </c>
      <c r="H104" s="156">
        <f t="shared" si="24"/>
        <v>1233982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56">
        <v>1971995</v>
      </c>
      <c r="E112" s="156">
        <f>+C112+D112</f>
        <v>1971995</v>
      </c>
      <c r="F112" s="156">
        <v>738013</v>
      </c>
      <c r="G112" s="156">
        <f>+F112</f>
        <v>738013</v>
      </c>
      <c r="H112" s="156">
        <f t="shared" si="24"/>
        <v>1233982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15" t="s">
        <v>306</v>
      </c>
      <c r="B114" s="321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19" t="s">
        <v>316</v>
      </c>
      <c r="B124" s="320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19" t="s">
        <v>326</v>
      </c>
      <c r="B134" s="320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19" t="s">
        <v>330</v>
      </c>
      <c r="B138" s="320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19" t="s">
        <v>339</v>
      </c>
      <c r="B147" s="320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19" t="s">
        <v>343</v>
      </c>
      <c r="B151" s="320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206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17" t="s">
        <v>352</v>
      </c>
      <c r="B160" s="318"/>
      <c r="C160" s="159">
        <f>C8+C85</f>
        <v>43759566</v>
      </c>
      <c r="D160" s="207">
        <f t="shared" ref="D160:G160" si="33">D8+D85</f>
        <v>1971995</v>
      </c>
      <c r="E160" s="159">
        <f t="shared" si="33"/>
        <v>45731561</v>
      </c>
      <c r="F160" s="159">
        <f>F8+F85</f>
        <v>27469449</v>
      </c>
      <c r="G160" s="159">
        <f t="shared" si="33"/>
        <v>27469449</v>
      </c>
      <c r="H160" s="160">
        <f>E160-F160</f>
        <v>18262112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71"/>
      <c r="B162" s="171"/>
      <c r="C162" s="187"/>
      <c r="D162" s="187"/>
      <c r="E162" s="187"/>
      <c r="F162" s="187"/>
      <c r="G162" s="187"/>
      <c r="H162" s="187"/>
    </row>
    <row r="163" spans="1:10" ht="9" customHeight="1" x14ac:dyDescent="0.25">
      <c r="A163" s="171"/>
      <c r="B163" s="171"/>
      <c r="C163" s="187"/>
      <c r="D163" s="187"/>
      <c r="E163" s="187"/>
      <c r="F163" s="187"/>
      <c r="G163" s="187"/>
      <c r="H163" s="187"/>
    </row>
    <row r="164" spans="1:10" x14ac:dyDescent="0.25">
      <c r="A164" s="1"/>
      <c r="B164" t="s">
        <v>440</v>
      </c>
      <c r="E164" t="s">
        <v>455</v>
      </c>
      <c r="J164" s="196"/>
    </row>
    <row r="165" spans="1:10" ht="10.5" customHeight="1" x14ac:dyDescent="0.25">
      <c r="B165" s="140" t="s">
        <v>478</v>
      </c>
      <c r="C165" s="140"/>
      <c r="D165" s="140"/>
      <c r="E165" s="140" t="s">
        <v>490</v>
      </c>
    </row>
    <row r="166" spans="1:10" ht="9.75" customHeight="1" x14ac:dyDescent="0.25">
      <c r="B166" s="140" t="s">
        <v>464</v>
      </c>
      <c r="C166" s="140"/>
      <c r="D166" s="140"/>
      <c r="E166" s="140" t="s">
        <v>452</v>
      </c>
    </row>
    <row r="168" spans="1:10" x14ac:dyDescent="0.25">
      <c r="F168" s="196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opLeftCell="A7" zoomScale="145" zoomScaleNormal="145" workbookViewId="0">
      <selection activeCell="B31" sqref="B3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6" t="s">
        <v>408</v>
      </c>
      <c r="B1" s="347"/>
      <c r="C1" s="347"/>
      <c r="D1" s="347"/>
      <c r="E1" s="347"/>
      <c r="F1" s="347"/>
      <c r="G1" s="348"/>
    </row>
    <row r="2" spans="1:7" ht="10.5" customHeight="1" x14ac:dyDescent="0.25">
      <c r="A2" s="349" t="s">
        <v>272</v>
      </c>
      <c r="B2" s="350"/>
      <c r="C2" s="350"/>
      <c r="D2" s="350"/>
      <c r="E2" s="350"/>
      <c r="F2" s="350"/>
      <c r="G2" s="351"/>
    </row>
    <row r="3" spans="1:7" ht="10.5" customHeight="1" x14ac:dyDescent="0.25">
      <c r="A3" s="349" t="s">
        <v>353</v>
      </c>
      <c r="B3" s="350"/>
      <c r="C3" s="350"/>
      <c r="D3" s="350"/>
      <c r="E3" s="350"/>
      <c r="F3" s="350"/>
      <c r="G3" s="351"/>
    </row>
    <row r="4" spans="1:7" ht="10.5" customHeight="1" x14ac:dyDescent="0.25">
      <c r="A4" s="349" t="s">
        <v>472</v>
      </c>
      <c r="B4" s="350"/>
      <c r="C4" s="350"/>
      <c r="D4" s="350"/>
      <c r="E4" s="350"/>
      <c r="F4" s="350"/>
      <c r="G4" s="351"/>
    </row>
    <row r="5" spans="1:7" ht="15.75" thickBot="1" x14ac:dyDescent="0.3">
      <c r="A5" s="352" t="s">
        <v>1</v>
      </c>
      <c r="B5" s="353"/>
      <c r="C5" s="353"/>
      <c r="D5" s="353"/>
      <c r="E5" s="353"/>
      <c r="F5" s="353"/>
      <c r="G5" s="354"/>
    </row>
    <row r="6" spans="1:7" ht="15.75" thickBot="1" x14ac:dyDescent="0.3">
      <c r="A6" s="260" t="s">
        <v>182</v>
      </c>
      <c r="B6" s="249" t="s">
        <v>274</v>
      </c>
      <c r="C6" s="250"/>
      <c r="D6" s="250"/>
      <c r="E6" s="250"/>
      <c r="F6" s="251"/>
      <c r="G6" s="260" t="s">
        <v>430</v>
      </c>
    </row>
    <row r="7" spans="1:7" ht="22.5" customHeight="1" thickBot="1" x14ac:dyDescent="0.3">
      <c r="A7" s="261"/>
      <c r="B7" s="172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1"/>
    </row>
    <row r="8" spans="1:7" x14ac:dyDescent="0.25">
      <c r="A8" s="29" t="s">
        <v>354</v>
      </c>
      <c r="B8" s="344">
        <f>B10+B11+B12+B13+B14+B15+B16+B17</f>
        <v>43759566</v>
      </c>
      <c r="C8" s="355">
        <f t="shared" ref="C8:F8" si="0">C10+C11+C12+C13+C14+C15+C16+C17</f>
        <v>0</v>
      </c>
      <c r="D8" s="344">
        <f t="shared" si="0"/>
        <v>43759566</v>
      </c>
      <c r="E8" s="344">
        <f t="shared" si="0"/>
        <v>26731436</v>
      </c>
      <c r="F8" s="344">
        <f t="shared" si="0"/>
        <v>26731436</v>
      </c>
      <c r="G8" s="344">
        <f>D8-E8</f>
        <v>17028130</v>
      </c>
    </row>
    <row r="9" spans="1:7" x14ac:dyDescent="0.25">
      <c r="A9" s="29" t="s">
        <v>355</v>
      </c>
      <c r="B9" s="345"/>
      <c r="C9" s="356"/>
      <c r="D9" s="345"/>
      <c r="E9" s="345"/>
      <c r="F9" s="345"/>
      <c r="G9" s="345"/>
    </row>
    <row r="10" spans="1:7" x14ac:dyDescent="0.25">
      <c r="A10" s="71" t="s">
        <v>431</v>
      </c>
      <c r="B10" s="156">
        <v>43759566</v>
      </c>
      <c r="C10" s="116">
        <v>0</v>
      </c>
      <c r="D10" s="156">
        <f>+B10+C10</f>
        <v>43759566</v>
      </c>
      <c r="E10" s="156">
        <v>26731436</v>
      </c>
      <c r="F10" s="156">
        <f>+E10</f>
        <v>26731436</v>
      </c>
      <c r="G10" s="156">
        <f>+D10-E10</f>
        <v>17028130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0"/>
    </row>
    <row r="20" spans="1:7" x14ac:dyDescent="0.25">
      <c r="A20" s="72" t="s">
        <v>357</v>
      </c>
      <c r="B20" s="122">
        <f>B21+B22+B23+B24+B25+B26+B27+B28</f>
        <v>0</v>
      </c>
      <c r="C20" s="159">
        <f t="shared" ref="C20:F20" si="1">C21+C22+C23+C24+C25+C26+C27+C28</f>
        <v>1971995</v>
      </c>
      <c r="D20" s="159">
        <f t="shared" si="1"/>
        <v>1971995</v>
      </c>
      <c r="E20" s="159">
        <f t="shared" si="1"/>
        <v>738013</v>
      </c>
      <c r="F20" s="159">
        <f t="shared" si="1"/>
        <v>738013</v>
      </c>
      <c r="G20" s="159">
        <f>D20-E20</f>
        <v>1233982</v>
      </c>
    </row>
    <row r="21" spans="1:7" x14ac:dyDescent="0.25">
      <c r="A21" s="71" t="s">
        <v>432</v>
      </c>
      <c r="B21" s="116">
        <v>0</v>
      </c>
      <c r="C21" s="156">
        <v>1971995</v>
      </c>
      <c r="D21" s="156">
        <f>+B21+C21</f>
        <v>1971995</v>
      </c>
      <c r="E21" s="156">
        <v>738013</v>
      </c>
      <c r="F21" s="156">
        <f>+E21</f>
        <v>738013</v>
      </c>
      <c r="G21" s="156">
        <f>+D21-E21</f>
        <v>1233982</v>
      </c>
    </row>
    <row r="22" spans="1:7" x14ac:dyDescent="0.25">
      <c r="A22" s="71"/>
      <c r="B22" s="114"/>
      <c r="C22" s="114"/>
      <c r="D22" s="114"/>
      <c r="E22" s="160"/>
      <c r="F22" s="160"/>
      <c r="G22" s="114"/>
    </row>
    <row r="23" spans="1:7" x14ac:dyDescent="0.25">
      <c r="A23" s="71"/>
      <c r="B23" s="114"/>
      <c r="C23" s="114"/>
      <c r="D23" s="114"/>
      <c r="E23" s="157"/>
      <c r="F23" s="157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59">
        <f>+B20+B8</f>
        <v>43759566</v>
      </c>
      <c r="C30" s="159">
        <f>C8+C20</f>
        <v>1971995</v>
      </c>
      <c r="D30" s="159">
        <f>D8+D20</f>
        <v>45731561</v>
      </c>
      <c r="E30" s="159">
        <f t="shared" ref="E30:F30" si="2">E8+E20</f>
        <v>27469449</v>
      </c>
      <c r="F30" s="159">
        <f t="shared" si="2"/>
        <v>27469449</v>
      </c>
      <c r="G30" s="159">
        <f>D30-E30</f>
        <v>18262112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78"/>
      <c r="B32" s="188"/>
      <c r="C32" s="188"/>
      <c r="D32" s="188"/>
      <c r="E32" s="188"/>
      <c r="F32" s="188"/>
      <c r="G32" s="188"/>
    </row>
    <row r="33" spans="1:5" ht="26.25" customHeight="1" x14ac:dyDescent="0.25">
      <c r="A33" s="17" t="s">
        <v>441</v>
      </c>
      <c r="E33" t="s">
        <v>438</v>
      </c>
    </row>
    <row r="34" spans="1:5" ht="10.5" customHeight="1" x14ac:dyDescent="0.25">
      <c r="A34" s="140" t="s">
        <v>487</v>
      </c>
      <c r="B34" s="140"/>
      <c r="C34" s="140"/>
      <c r="D34" s="140"/>
      <c r="E34" s="140" t="s">
        <v>491</v>
      </c>
    </row>
    <row r="35" spans="1:5" ht="10.5" customHeight="1" x14ac:dyDescent="0.25">
      <c r="A35" s="140" t="s">
        <v>465</v>
      </c>
      <c r="B35" s="140"/>
      <c r="C35" s="140"/>
      <c r="D35" s="140"/>
      <c r="E35" s="140" t="s">
        <v>453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topLeftCell="A16" zoomScale="130" zoomScaleNormal="130" workbookViewId="0">
      <selection activeCell="J59" sqref="J59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81" t="s">
        <v>408</v>
      </c>
      <c r="B1" s="282"/>
      <c r="C1" s="282"/>
      <c r="D1" s="282"/>
      <c r="E1" s="282"/>
      <c r="F1" s="282"/>
      <c r="G1" s="282"/>
      <c r="H1" s="362"/>
    </row>
    <row r="2" spans="1:8" ht="9.75" customHeight="1" x14ac:dyDescent="0.25">
      <c r="A2" s="252" t="s">
        <v>272</v>
      </c>
      <c r="B2" s="253"/>
      <c r="C2" s="253"/>
      <c r="D2" s="253"/>
      <c r="E2" s="253"/>
      <c r="F2" s="253"/>
      <c r="G2" s="253"/>
      <c r="H2" s="363"/>
    </row>
    <row r="3" spans="1:8" ht="9" customHeight="1" x14ac:dyDescent="0.25">
      <c r="A3" s="252" t="s">
        <v>358</v>
      </c>
      <c r="B3" s="253"/>
      <c r="C3" s="253"/>
      <c r="D3" s="253"/>
      <c r="E3" s="253"/>
      <c r="F3" s="253"/>
      <c r="G3" s="253"/>
      <c r="H3" s="363"/>
    </row>
    <row r="4" spans="1:8" ht="9" customHeight="1" x14ac:dyDescent="0.25">
      <c r="A4" s="252" t="s">
        <v>472</v>
      </c>
      <c r="B4" s="253"/>
      <c r="C4" s="253"/>
      <c r="D4" s="253"/>
      <c r="E4" s="253"/>
      <c r="F4" s="253"/>
      <c r="G4" s="253"/>
      <c r="H4" s="363"/>
    </row>
    <row r="5" spans="1:8" ht="11.25" customHeight="1" thickBot="1" x14ac:dyDescent="0.3">
      <c r="A5" s="288" t="s">
        <v>1</v>
      </c>
      <c r="B5" s="289"/>
      <c r="C5" s="289"/>
      <c r="D5" s="289"/>
      <c r="E5" s="289"/>
      <c r="F5" s="289"/>
      <c r="G5" s="289"/>
      <c r="H5" s="364"/>
    </row>
    <row r="6" spans="1:8" ht="12" customHeight="1" thickBot="1" x14ac:dyDescent="0.3">
      <c r="A6" s="281" t="s">
        <v>182</v>
      </c>
      <c r="B6" s="283"/>
      <c r="C6" s="249" t="s">
        <v>274</v>
      </c>
      <c r="D6" s="250"/>
      <c r="E6" s="250"/>
      <c r="F6" s="250"/>
      <c r="G6" s="251"/>
      <c r="H6" s="260" t="s">
        <v>430</v>
      </c>
    </row>
    <row r="7" spans="1:8" ht="12.75" customHeight="1" thickBot="1" x14ac:dyDescent="0.3">
      <c r="A7" s="288"/>
      <c r="B7" s="290"/>
      <c r="C7" s="172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61"/>
    </row>
    <row r="8" spans="1:8" ht="9.75" customHeight="1" x14ac:dyDescent="0.25">
      <c r="A8" s="359"/>
      <c r="B8" s="360"/>
      <c r="C8" s="126"/>
      <c r="D8" s="121"/>
      <c r="E8" s="126"/>
      <c r="F8" s="126"/>
      <c r="G8" s="126"/>
      <c r="H8" s="126"/>
    </row>
    <row r="9" spans="1:8" ht="13.5" customHeight="1" x14ac:dyDescent="0.25">
      <c r="A9" s="357" t="s">
        <v>359</v>
      </c>
      <c r="B9" s="361"/>
      <c r="C9" s="159">
        <f>C10+C20+C29+C40</f>
        <v>43759566</v>
      </c>
      <c r="D9" s="121">
        <f t="shared" ref="D9:G9" si="0">D10+D20+D29+D40</f>
        <v>0</v>
      </c>
      <c r="E9" s="159">
        <f t="shared" si="0"/>
        <v>43759566</v>
      </c>
      <c r="F9" s="159">
        <f t="shared" si="0"/>
        <v>26731436</v>
      </c>
      <c r="G9" s="159">
        <f t="shared" si="0"/>
        <v>26731436</v>
      </c>
      <c r="H9" s="159">
        <f>E9-F9</f>
        <v>17028130</v>
      </c>
    </row>
    <row r="10" spans="1:8" ht="9.75" customHeight="1" x14ac:dyDescent="0.25">
      <c r="A10" s="296" t="s">
        <v>360</v>
      </c>
      <c r="B10" s="298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96" t="s">
        <v>369</v>
      </c>
      <c r="B20" s="298"/>
      <c r="C20" s="159">
        <f>C21+C22+C23+C24+C25+C26+C27</f>
        <v>43759566</v>
      </c>
      <c r="D20" s="121">
        <f t="shared" ref="D20:G20" si="2">D21+D22+D23+D24+D25+D26+D27</f>
        <v>0</v>
      </c>
      <c r="E20" s="159">
        <f t="shared" si="2"/>
        <v>43759566</v>
      </c>
      <c r="F20" s="159">
        <f t="shared" si="2"/>
        <v>26731436</v>
      </c>
      <c r="G20" s="159">
        <f t="shared" si="2"/>
        <v>26731436</v>
      </c>
      <c r="H20" s="159">
        <f>E20-F20</f>
        <v>17028130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6">
        <v>43759566</v>
      </c>
      <c r="D24" s="115">
        <v>0</v>
      </c>
      <c r="E24" s="156">
        <f>+C24+D24</f>
        <v>43759566</v>
      </c>
      <c r="F24" s="156">
        <v>26731436</v>
      </c>
      <c r="G24" s="156">
        <f>+F24</f>
        <v>26731436</v>
      </c>
      <c r="H24" s="156">
        <f>+E24-F24</f>
        <v>17028130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57" t="s">
        <v>377</v>
      </c>
      <c r="B29" s="358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57" t="s">
        <v>387</v>
      </c>
      <c r="B40" s="358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96" t="s">
        <v>392</v>
      </c>
      <c r="B46" s="298"/>
      <c r="C46" s="121">
        <f>C47+C57+C66+C77</f>
        <v>0</v>
      </c>
      <c r="D46" s="159">
        <f t="shared" ref="D46:G46" si="5">D47+D57+D66+D77</f>
        <v>1971995</v>
      </c>
      <c r="E46" s="159">
        <f t="shared" si="5"/>
        <v>1971995</v>
      </c>
      <c r="F46" s="159">
        <f t="shared" si="5"/>
        <v>738013</v>
      </c>
      <c r="G46" s="159">
        <f t="shared" si="5"/>
        <v>738013</v>
      </c>
      <c r="H46" s="159">
        <f>E46-F46</f>
        <v>1233982</v>
      </c>
    </row>
    <row r="47" spans="1:8" ht="9.75" customHeight="1" x14ac:dyDescent="0.25">
      <c r="A47" s="296" t="s">
        <v>360</v>
      </c>
      <c r="B47" s="298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96" t="s">
        <v>369</v>
      </c>
      <c r="B57" s="298"/>
      <c r="C57" s="121">
        <f>C58+C59+C60+C61+C62+C63+C64</f>
        <v>0</v>
      </c>
      <c r="D57" s="159">
        <f t="shared" ref="D57:H57" si="7">D58+D59+D60+D61+D62+D63+D64</f>
        <v>1971995</v>
      </c>
      <c r="E57" s="159">
        <f t="shared" si="7"/>
        <v>1971995</v>
      </c>
      <c r="F57" s="159">
        <f t="shared" si="7"/>
        <v>738013</v>
      </c>
      <c r="G57" s="159">
        <f t="shared" si="7"/>
        <v>738013</v>
      </c>
      <c r="H57" s="159">
        <f t="shared" si="7"/>
        <v>1233982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56">
        <v>1971995</v>
      </c>
      <c r="E61" s="156">
        <f>+D61</f>
        <v>1971995</v>
      </c>
      <c r="F61" s="156">
        <v>738013</v>
      </c>
      <c r="G61" s="156">
        <f>+F61</f>
        <v>738013</v>
      </c>
      <c r="H61" s="156">
        <f>+E61-F61</f>
        <v>1233982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57" t="s">
        <v>377</v>
      </c>
      <c r="B66" s="358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57" t="s">
        <v>387</v>
      </c>
      <c r="B77" s="358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96" t="s">
        <v>352</v>
      </c>
      <c r="B83" s="298"/>
      <c r="C83" s="159">
        <f>C9+C46</f>
        <v>43759566</v>
      </c>
      <c r="D83" s="121">
        <f t="shared" ref="D83:G83" si="10">D9+D46</f>
        <v>1971995</v>
      </c>
      <c r="E83" s="159">
        <f t="shared" si="10"/>
        <v>45731561</v>
      </c>
      <c r="F83" s="159">
        <f t="shared" si="10"/>
        <v>27469449</v>
      </c>
      <c r="G83" s="159">
        <f t="shared" si="10"/>
        <v>27469449</v>
      </c>
      <c r="H83" s="159">
        <f>E83-F83</f>
        <v>18262112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89"/>
      <c r="B85" s="189"/>
      <c r="C85" s="190"/>
      <c r="D85" s="190"/>
      <c r="E85" s="190"/>
      <c r="F85" s="190"/>
      <c r="G85" s="190"/>
      <c r="H85" s="190"/>
    </row>
    <row r="86" spans="1:8" ht="22.5" customHeight="1" x14ac:dyDescent="0.25">
      <c r="A86" s="1"/>
      <c r="B86" t="s">
        <v>442</v>
      </c>
      <c r="F86" t="s">
        <v>443</v>
      </c>
    </row>
    <row r="87" spans="1:8" ht="10.5" customHeight="1" x14ac:dyDescent="0.25">
      <c r="B87" s="140" t="s">
        <v>488</v>
      </c>
      <c r="C87" s="140"/>
      <c r="D87" s="140"/>
      <c r="E87" s="140"/>
      <c r="F87" s="140" t="s">
        <v>492</v>
      </c>
    </row>
    <row r="88" spans="1:8" ht="11.25" customHeight="1" x14ac:dyDescent="0.25">
      <c r="B88" s="140" t="s">
        <v>466</v>
      </c>
      <c r="C88" s="140"/>
      <c r="D88" s="140"/>
      <c r="E88" s="140"/>
      <c r="F88" s="140" t="s">
        <v>449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D20" sqref="D2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12" t="s">
        <v>408</v>
      </c>
      <c r="B1" s="213"/>
      <c r="C1" s="213"/>
      <c r="D1" s="213"/>
      <c r="E1" s="213"/>
      <c r="F1" s="213"/>
      <c r="G1" s="365"/>
    </row>
    <row r="2" spans="1:7" ht="11.25" customHeight="1" x14ac:dyDescent="0.25">
      <c r="A2" s="275" t="s">
        <v>272</v>
      </c>
      <c r="B2" s="276"/>
      <c r="C2" s="276"/>
      <c r="D2" s="276"/>
      <c r="E2" s="276"/>
      <c r="F2" s="276"/>
      <c r="G2" s="366"/>
    </row>
    <row r="3" spans="1:7" ht="12.75" customHeight="1" x14ac:dyDescent="0.25">
      <c r="A3" s="275" t="s">
        <v>393</v>
      </c>
      <c r="B3" s="276"/>
      <c r="C3" s="276"/>
      <c r="D3" s="276"/>
      <c r="E3" s="276"/>
      <c r="F3" s="276"/>
      <c r="G3" s="366"/>
    </row>
    <row r="4" spans="1:7" ht="10.5" customHeight="1" x14ac:dyDescent="0.25">
      <c r="A4" s="275" t="s">
        <v>472</v>
      </c>
      <c r="B4" s="276"/>
      <c r="C4" s="276"/>
      <c r="D4" s="276"/>
      <c r="E4" s="276"/>
      <c r="F4" s="276"/>
      <c r="G4" s="366"/>
    </row>
    <row r="5" spans="1:7" ht="9.75" customHeight="1" thickBot="1" x14ac:dyDescent="0.3">
      <c r="A5" s="278" t="s">
        <v>1</v>
      </c>
      <c r="B5" s="279"/>
      <c r="C5" s="279"/>
      <c r="D5" s="279"/>
      <c r="E5" s="279"/>
      <c r="F5" s="279"/>
      <c r="G5" s="368"/>
    </row>
    <row r="6" spans="1:7" ht="16.5" customHeight="1" thickBot="1" x14ac:dyDescent="0.3">
      <c r="A6" s="284" t="s">
        <v>182</v>
      </c>
      <c r="B6" s="249" t="s">
        <v>274</v>
      </c>
      <c r="C6" s="250"/>
      <c r="D6" s="250"/>
      <c r="E6" s="250"/>
      <c r="F6" s="251"/>
      <c r="G6" s="260" t="s">
        <v>430</v>
      </c>
    </row>
    <row r="7" spans="1:7" ht="21" customHeight="1" thickBot="1" x14ac:dyDescent="0.3">
      <c r="A7" s="286"/>
      <c r="B7" s="172" t="s">
        <v>447</v>
      </c>
      <c r="C7" s="28" t="s">
        <v>275</v>
      </c>
      <c r="D7" s="28" t="s">
        <v>276</v>
      </c>
      <c r="E7" s="28" t="s">
        <v>394</v>
      </c>
      <c r="F7" s="28" t="s">
        <v>184</v>
      </c>
      <c r="G7" s="261"/>
    </row>
    <row r="8" spans="1:7" ht="12.75" customHeight="1" x14ac:dyDescent="0.25">
      <c r="A8" s="81" t="s">
        <v>395</v>
      </c>
      <c r="B8" s="161">
        <f>B9+B10+B11+B14+B15+B18</f>
        <v>26754376</v>
      </c>
      <c r="C8" s="205">
        <f t="shared" ref="C8:G8" si="0">C9+C10+C11+C14+C15+C18</f>
        <v>0</v>
      </c>
      <c r="D8" s="161">
        <f t="shared" si="0"/>
        <v>26754376</v>
      </c>
      <c r="E8" s="161">
        <f t="shared" si="0"/>
        <v>18912244</v>
      </c>
      <c r="F8" s="161">
        <f t="shared" si="0"/>
        <v>18912244</v>
      </c>
      <c r="G8" s="161">
        <f t="shared" si="0"/>
        <v>7842132</v>
      </c>
    </row>
    <row r="9" spans="1:7" ht="12.75" customHeight="1" x14ac:dyDescent="0.25">
      <c r="A9" s="80" t="s">
        <v>396</v>
      </c>
      <c r="B9" s="162">
        <v>26754376</v>
      </c>
      <c r="C9" s="165">
        <v>0</v>
      </c>
      <c r="D9" s="163">
        <f>+B9+C9</f>
        <v>26754376</v>
      </c>
      <c r="E9" s="163">
        <v>18912244</v>
      </c>
      <c r="F9" s="163">
        <f>+E9</f>
        <v>18912244</v>
      </c>
      <c r="G9" s="163">
        <f>+D9-E9</f>
        <v>7842132</v>
      </c>
    </row>
    <row r="10" spans="1:7" x14ac:dyDescent="0.25">
      <c r="A10" s="80" t="s">
        <v>397</v>
      </c>
      <c r="B10" s="164">
        <v>0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</row>
    <row r="11" spans="1:7" x14ac:dyDescent="0.25">
      <c r="A11" s="80" t="s">
        <v>398</v>
      </c>
      <c r="B11" s="166">
        <v>0</v>
      </c>
      <c r="C11" s="166">
        <v>0</v>
      </c>
      <c r="D11" s="166">
        <v>0</v>
      </c>
      <c r="E11" s="166">
        <v>0</v>
      </c>
      <c r="F11" s="166">
        <v>0</v>
      </c>
      <c r="G11" s="40">
        <f>D11-E11</f>
        <v>0</v>
      </c>
    </row>
    <row r="12" spans="1:7" x14ac:dyDescent="0.25">
      <c r="A12" s="80" t="s">
        <v>399</v>
      </c>
      <c r="B12" s="166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6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6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6">
        <f>B16+B17</f>
        <v>0</v>
      </c>
      <c r="C15" s="166">
        <f t="shared" ref="C15:F15" si="1">C16+C17</f>
        <v>0</v>
      </c>
      <c r="D15" s="166">
        <f t="shared" si="1"/>
        <v>0</v>
      </c>
      <c r="E15" s="166">
        <f t="shared" si="1"/>
        <v>0</v>
      </c>
      <c r="F15" s="166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6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6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6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6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6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6">
        <f>B24+B25</f>
        <v>0</v>
      </c>
      <c r="C23" s="166">
        <f t="shared" ref="C23:G23" si="3">C24+C25</f>
        <v>0</v>
      </c>
      <c r="D23" s="166">
        <f t="shared" si="3"/>
        <v>0</v>
      </c>
      <c r="E23" s="166">
        <f t="shared" si="3"/>
        <v>0</v>
      </c>
      <c r="F23" s="166">
        <f t="shared" si="3"/>
        <v>0</v>
      </c>
      <c r="G23" s="166">
        <f t="shared" si="3"/>
        <v>0</v>
      </c>
    </row>
    <row r="24" spans="1:7" x14ac:dyDescent="0.25">
      <c r="A24" s="80" t="s">
        <v>399</v>
      </c>
      <c r="B24" s="166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6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6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6">
        <f>B28+B29</f>
        <v>0</v>
      </c>
      <c r="C27" s="166">
        <f t="shared" ref="C27:G27" si="4">C28+C29</f>
        <v>0</v>
      </c>
      <c r="D27" s="166">
        <f t="shared" si="4"/>
        <v>0</v>
      </c>
      <c r="E27" s="166">
        <f t="shared" si="4"/>
        <v>0</v>
      </c>
      <c r="F27" s="166">
        <f t="shared" si="4"/>
        <v>0</v>
      </c>
      <c r="G27" s="166">
        <f t="shared" si="4"/>
        <v>0</v>
      </c>
    </row>
    <row r="28" spans="1:7" x14ac:dyDescent="0.25">
      <c r="A28" s="82" t="s">
        <v>403</v>
      </c>
      <c r="B28" s="166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6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6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7">
        <f>B8+B20</f>
        <v>26754376</v>
      </c>
      <c r="C31" s="88">
        <f t="shared" ref="C31:F31" si="5">C8+C20</f>
        <v>0</v>
      </c>
      <c r="D31" s="167">
        <f t="shared" si="5"/>
        <v>26754376</v>
      </c>
      <c r="E31" s="167">
        <f t="shared" si="5"/>
        <v>18912244</v>
      </c>
      <c r="F31" s="167">
        <f t="shared" si="5"/>
        <v>18912244</v>
      </c>
      <c r="G31" s="168">
        <f>D31-E31</f>
        <v>7842132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1"/>
      <c r="B33" s="175"/>
      <c r="C33" s="175"/>
      <c r="D33" s="175"/>
      <c r="E33" s="175"/>
      <c r="F33" s="175"/>
      <c r="G33" s="175"/>
    </row>
    <row r="34" spans="1:7" x14ac:dyDescent="0.25">
      <c r="A34" s="191"/>
      <c r="B34" s="175"/>
      <c r="C34" s="175"/>
      <c r="D34" s="175"/>
      <c r="E34" s="175"/>
      <c r="F34" s="175"/>
      <c r="G34" s="175"/>
    </row>
    <row r="35" spans="1:7" ht="23.25" customHeight="1" x14ac:dyDescent="0.25">
      <c r="A35" s="367" t="s">
        <v>444</v>
      </c>
      <c r="B35" s="367"/>
      <c r="E35" t="s">
        <v>455</v>
      </c>
    </row>
    <row r="36" spans="1:7" ht="10.5" customHeight="1" x14ac:dyDescent="0.25">
      <c r="A36" s="140" t="s">
        <v>493</v>
      </c>
      <c r="B36" s="140"/>
      <c r="C36" s="140"/>
      <c r="D36" s="140"/>
      <c r="E36" s="140" t="s">
        <v>491</v>
      </c>
    </row>
    <row r="37" spans="1:7" ht="9.75" customHeight="1" x14ac:dyDescent="0.25">
      <c r="A37" s="140" t="s">
        <v>467</v>
      </c>
      <c r="B37" s="140"/>
      <c r="C37" s="140"/>
      <c r="D37" s="140"/>
      <c r="E37" s="140" t="s">
        <v>454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2021-10-05T16:34:04Z</cp:lastPrinted>
  <dcterms:created xsi:type="dcterms:W3CDTF">2016-11-22T16:32:05Z</dcterms:created>
  <dcterms:modified xsi:type="dcterms:W3CDTF">2021-10-20T15:26:13Z</dcterms:modified>
</cp:coreProperties>
</file>