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AUTÓNOMOS Y PODERES\PODER LEGISLATIVO\"/>
    </mc:Choice>
  </mc:AlternateContent>
  <xr:revisionPtr revIDLastSave="0" documentId="10_ncr:8100000_{C9C2BF8B-51EE-4B5E-9898-5B9B7833F6E0}" xr6:coauthVersionLast="32" xr6:coauthVersionMax="47" xr10:uidLastSave="{00000000-0000-0000-0000-000000000000}"/>
  <bookViews>
    <workbookView xWindow="-120" yWindow="-120" windowWidth="29040" windowHeight="1572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E8" i="16" l="1"/>
  <c r="G54" i="6"/>
  <c r="E54" i="6"/>
  <c r="H54" i="6" s="1"/>
  <c r="G53" i="6"/>
  <c r="E53" i="6"/>
  <c r="H53" i="6" s="1"/>
  <c r="H52" i="6"/>
  <c r="G52" i="6"/>
  <c r="E52" i="6"/>
  <c r="H51" i="6"/>
  <c r="G51" i="6"/>
  <c r="G50" i="6"/>
  <c r="E50" i="6"/>
  <c r="H50" i="6" s="1"/>
  <c r="H49" i="6"/>
  <c r="G49" i="6"/>
  <c r="E49" i="6"/>
  <c r="G48" i="6"/>
  <c r="E48" i="6"/>
  <c r="H48" i="6" s="1"/>
  <c r="F47" i="6"/>
  <c r="D47" i="6"/>
  <c r="C47" i="6"/>
  <c r="E47" i="6" s="1"/>
  <c r="H47" i="6" s="1"/>
  <c r="E46" i="6"/>
  <c r="H46" i="6" s="1"/>
  <c r="E45" i="6"/>
  <c r="H45" i="6" s="1"/>
  <c r="E44" i="6"/>
  <c r="H44" i="6" s="1"/>
  <c r="E43" i="6"/>
  <c r="H43" i="6" s="1"/>
  <c r="E42" i="6"/>
  <c r="H42" i="6" s="1"/>
  <c r="G41" i="6"/>
  <c r="G37" i="6" s="1"/>
  <c r="E41" i="6"/>
  <c r="H41" i="6" s="1"/>
  <c r="H40" i="6"/>
  <c r="E40" i="6"/>
  <c r="E39" i="6"/>
  <c r="H39" i="6" s="1"/>
  <c r="E38" i="6"/>
  <c r="H38" i="6" s="1"/>
  <c r="F37" i="6"/>
  <c r="D37" i="6"/>
  <c r="C37" i="6"/>
  <c r="E37" i="6" s="1"/>
  <c r="H37" i="6" s="1"/>
  <c r="H36" i="6"/>
  <c r="G35" i="6"/>
  <c r="E35" i="6"/>
  <c r="H35" i="6" s="1"/>
  <c r="H34" i="6"/>
  <c r="G34" i="6"/>
  <c r="E34" i="6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E29" i="6"/>
  <c r="F29" i="6" s="1"/>
  <c r="E28" i="6"/>
  <c r="D27" i="6"/>
  <c r="C27" i="6"/>
  <c r="E27" i="6" s="1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H22" i="6"/>
  <c r="G22" i="6"/>
  <c r="E22" i="6"/>
  <c r="G21" i="6"/>
  <c r="E21" i="6"/>
  <c r="H21" i="6" s="1"/>
  <c r="G20" i="6"/>
  <c r="E20" i="6"/>
  <c r="H20" i="6" s="1"/>
  <c r="G19" i="6"/>
  <c r="G17" i="6" s="1"/>
  <c r="E19" i="6"/>
  <c r="H19" i="6" s="1"/>
  <c r="G18" i="6"/>
  <c r="E18" i="6"/>
  <c r="H18" i="6" s="1"/>
  <c r="F17" i="6"/>
  <c r="D17" i="6"/>
  <c r="C17" i="6"/>
  <c r="E17" i="6" s="1"/>
  <c r="G16" i="6"/>
  <c r="E16" i="6"/>
  <c r="H16" i="6" s="1"/>
  <c r="G15" i="6"/>
  <c r="E15" i="6"/>
  <c r="H15" i="6" s="1"/>
  <c r="E14" i="6"/>
  <c r="H14" i="6" s="1"/>
  <c r="G13" i="6"/>
  <c r="E13" i="6"/>
  <c r="H13" i="6" s="1"/>
  <c r="H12" i="6"/>
  <c r="G12" i="6"/>
  <c r="E12" i="6"/>
  <c r="G11" i="6"/>
  <c r="E11" i="6"/>
  <c r="H11" i="6" s="1"/>
  <c r="G10" i="6"/>
  <c r="E10" i="6"/>
  <c r="H10" i="6" s="1"/>
  <c r="F9" i="6"/>
  <c r="D9" i="6"/>
  <c r="C9" i="6"/>
  <c r="E9" i="6" s="1"/>
  <c r="H9" i="6" s="1"/>
  <c r="H17" i="6" l="1"/>
  <c r="G9" i="6"/>
  <c r="H29" i="6"/>
  <c r="G29" i="6"/>
  <c r="G27" i="6" s="1"/>
  <c r="F28" i="6"/>
  <c r="F27" i="6" s="1"/>
  <c r="H27" i="6" s="1"/>
  <c r="H28" i="6" l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G55" i="6"/>
  <c r="G47" i="6" s="1"/>
  <c r="E55" i="6"/>
  <c r="H55" i="6" s="1"/>
  <c r="C61" i="6"/>
  <c r="E61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G36" i="5"/>
  <c r="D21" i="4"/>
  <c r="E57" i="6" l="1"/>
  <c r="H57" i="6" s="1"/>
  <c r="E73" i="6"/>
  <c r="E69" i="6"/>
  <c r="H69" i="6" s="1"/>
  <c r="H73" i="6"/>
  <c r="H61" i="6"/>
  <c r="E46" i="16" l="1"/>
  <c r="E58" i="16" s="1"/>
  <c r="E80" i="16" s="1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36" i="5" l="1"/>
  <c r="F14" i="5"/>
  <c r="G14" i="5" s="1"/>
  <c r="H14" i="5" s="1"/>
  <c r="I14" i="5" s="1"/>
  <c r="H36" i="5" l="1"/>
  <c r="I36" i="5" l="1"/>
  <c r="H15" i="5"/>
  <c r="H43" i="5" s="1"/>
  <c r="G43" i="5"/>
  <c r="E62" i="16" l="1"/>
  <c r="F35" i="2" l="1"/>
  <c r="E35" i="2"/>
  <c r="D35" i="2"/>
  <c r="C35" i="2"/>
  <c r="C40" i="16" l="1"/>
  <c r="I15" i="5" l="1"/>
  <c r="I43" i="5" s="1"/>
  <c r="E9" i="4"/>
  <c r="F62" i="16"/>
  <c r="C24" i="16"/>
  <c r="C46" i="16" s="1"/>
  <c r="F43" i="5" l="1"/>
  <c r="G8" i="6" l="1"/>
  <c r="H8" i="6"/>
  <c r="E53" i="4"/>
  <c r="D70" i="4" l="1"/>
  <c r="D55" i="4"/>
  <c r="E41" i="16" l="1"/>
  <c r="C83" i="6" l="1"/>
  <c r="E8" i="4" l="1"/>
  <c r="F74" i="16" l="1"/>
  <c r="F78" i="16" s="1"/>
  <c r="E74" i="16"/>
  <c r="E78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46" i="16"/>
  <c r="F58" i="16" s="1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E11" i="7" s="1"/>
  <c r="G83" i="6"/>
  <c r="G159" i="6" s="1"/>
  <c r="F11" i="7" s="1"/>
  <c r="H83" i="6"/>
  <c r="H159" i="6" s="1"/>
  <c r="G11" i="7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D31" i="4" s="1"/>
  <c r="E57" i="4"/>
  <c r="E58" i="4" s="1"/>
  <c r="E21" i="4"/>
  <c r="E22" i="4" s="1"/>
  <c r="E23" i="4" s="1"/>
  <c r="E31" i="4" s="1"/>
  <c r="E159" i="6"/>
  <c r="D11" i="7" s="1"/>
  <c r="D159" i="6"/>
  <c r="C11" i="7" s="1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<sst xmlns="http://schemas.openxmlformats.org/spreadsheetml/2006/main" count="697" uniqueCount="465">
  <si>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</si>
  <si>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</si>
  <si>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</si>
  <si>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</si>
  <si>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</si>
  <si>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</si>
  <si>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</si>
  <si>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</si>
  <si>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</si>
  <si>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</si>
  <si>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</si>
  <si>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</si>
  <si>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</si>
  <si>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</si>
  <si>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</si>
  <si>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</si>
  <si>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</si>
  <si>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</si>
  <si>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</si>
  <si>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</si>
  <si>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</si>
  <si>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</si>
  <si>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</si>
  <si>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</si>
  <si>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</si>
  <si>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</si>
  <si>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</si>
  <si>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</si>
  <si>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</si>
  <si>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</si>
  <si>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</si>
  <si>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</si>
  <si>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</si>
  <si>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</si>
  <si>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</si>
  <si>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</si>
  <si>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</si>
  <si>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</si>
  <si>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</si>
  <si>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</si>
  <si>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</si>
  <si>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</si>
  <si>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</si>
  <si>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</si>
  <si>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</si>
  <si>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</si>
  <si>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</si>
  <si>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</si>
  <si>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</si>
  <si>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</si>
  <si>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</si>
  <si>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</si>
  <si>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</si>
  <si>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</si>
  <si>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</si>
  <si>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</si>
  <si>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</si>
  <si>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</si>
  <si>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</si>
  <si>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</si>
  <si>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</si>
  <si>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</si>
  <si>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</si>
  <si>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</si>
  <si>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</si>
  <si>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</si>
  <si>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</si>
  <si>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</si>
  <si>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</si>
  <si>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</si>
  <si>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</si>
  <si>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</si>
  <si>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</si>
  <si>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</si>
  <si>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</si>
  <si>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</si>
  <si>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</si>
  <si>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</si>
  <si>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</si>
  <si>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</si>
  <si>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</si>
  <si>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</si>
  <si>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</si>
  <si>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</si>
  <si>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</si>
  <si>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</si>
  <si>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</si>
  <si>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</si>
  <si>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</si>
  <si>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</si>
  <si>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</si>
  <si>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</si>
  <si>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</si>
  <si>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</si>
  <si>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</si>
  <si>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</si>
  <si>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</si>
  <si>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</si>
  <si>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</si>
  <si>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</si>
  <si>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</si>
  <si>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</si>
  <si>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</si>
  <si>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</si>
  <si>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</si>
  <si>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</si>
  <si>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</si>
  <si>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</si>
  <si>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</si>
  <si>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</si>
  <si>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</si>
  <si>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</si>
  <si>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</si>
  <si>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</si>
  <si>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</si>
  <si>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</si>
  <si>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</si>
  <si>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</si>
  <si>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</si>
  <si>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</si>
  <si>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</si>
  <si>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</si>
  <si>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</si>
  <si>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</si>
  <si>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</si>
  <si>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</si>
  <si>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</si>
  <si>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</si>
  <si>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</si>
  <si>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</si>
  <si>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</si>
  <si>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</si>
  <si>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</si>
  <si>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</si>
  <si>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</si>
  <si>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</si>
  <si>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</si>
  <si>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</si>
  <si>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</si>
  <si>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</si>
  <si>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</si>
  <si>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</si>
  <si>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</si>
  <si>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</si>
  <si>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</si>
  <si>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</si>
  <si>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</si>
  <si>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</si>
  <si>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</si>
  <si>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</si>
  <si>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</si>
  <si>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</si>
  <si>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</si>
  <si>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</si>
  <si>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</si>
  <si>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</si>
  <si>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</si>
  <si>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</si>
  <si>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</si>
  <si>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</si>
  <si>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</si>
  <si>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</si>
  <si>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</si>
  <si>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</si>
  <si>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</si>
  <si>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</si>
  <si>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</si>
  <si>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</si>
  <si>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</si>
  <si>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</si>
  <si>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</si>
  <si>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</si>
  <si>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</si>
  <si>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</si>
  <si>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</si>
  <si>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</si>
  <si>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</si>
  <si>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</si>
  <si>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</si>
  <si>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</si>
  <si>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</si>
  <si>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</si>
  <si>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</si>
  <si>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</si>
  <si>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</si>
  <si>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</si>
  <si>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</si>
  <si>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</si>
  <si>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</si>
  <si>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</si>
  <si>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</si>
  <si>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</si>
  <si>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</si>
  <si>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</si>
  <si>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</si>
  <si>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</si>
  <si>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</si>
  <si>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</si>
  <si>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</si>
  <si>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</si>
  <si>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</si>
  <si>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</si>
  <si>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</si>
  <si>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</si>
  <si>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</si>
  <si>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</si>
  <si>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</si>
  <si>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</si>
  <si>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</si>
  <si>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</si>
  <si>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</si>
  <si>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</si>
  <si>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</si>
  <si>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</si>
  <si>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</si>
  <si>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</si>
  <si>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</si>
  <si>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</si>
  <si>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</si>
  <si>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</si>
  <si>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</si>
  <si>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</si>
  <si>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</si>
  <si>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</si>
  <si>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</si>
  <si>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</si>
  <si>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</si>
  <si>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</si>
  <si>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</si>
  <si>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</si>
  <si>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</si>
  <si>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</si>
  <si>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</si>
  <si>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</si>
  <si>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</si>
  <si>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</si>
  <si>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</si>
  <si>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</si>
  <si>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</si>
  <si>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</si>
  <si>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</si>
  <si>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</si>
  <si>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</si>
  <si>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</si>
  <si>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</si>
  <si>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</si>
  <si>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</si>
  <si>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</si>
  <si>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</si>
  <si>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</si>
  <si>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</si>
  <si>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</si>
  <si>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</si>
  <si>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</si>
  <si>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</si>
  <si>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</si>
  <si>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</si>
  <si>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</si>
  <si>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</si>
  <si>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</si>
  <si>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</si>
  <si>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</si>
  <si>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</si>
  <si>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</si>
  <si>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</si>
  <si>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</si>
  <si>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</si>
  <si>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</si>
  <si>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</si>
  <si>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</si>
  <si>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</si>
  <si>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</si>
  <si>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</si>
  <si>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</si>
  <si>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</si>
  <si>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</si>
  <si>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</si>
  <si>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</si>
  <si>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</si>
  <si>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</si>
  <si>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</si>
  <si>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</si>
  <si>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</si>
  <si>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</si>
  <si>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</si>
  <si>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</si>
  <si>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</si>
  <si>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</si>
  <si>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</si>
  <si>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</si>
  <si>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</si>
  <si>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</si>
  <si>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</si>
  <si>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</si>
  <si>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</si>
  <si>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</si>
  <si>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</si>
  <si>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</si>
  <si>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</si>
  <si>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</si>
  <si>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</si>
  <si>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</si>
  <si>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</si>
  <si>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</si>
  <si>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</si>
  <si>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</si>
  <si>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</si>
  <si>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</si>
  <si>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</si>
  <si>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</si>
  <si>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</si>
  <si>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</si>
  <si>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</si>
  <si>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</si>
  <si>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</si>
  <si>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</si>
  <si>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</si>
  <si>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</si>
  <si>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</si>
  <si>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</si>
  <si>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</si>
  <si>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</si>
  <si>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</si>
  <si>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</si>
  <si>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</si>
  <si>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</si>
  <si>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</si>
  <si>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</si>
  <si>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</si>
  <si>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</si>
  <si>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</si>
  <si>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</si>
  <si>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</si>
  <si>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</si>
  <si>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</si>
  <si>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</si>
  <si>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</si>
  <si>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</si>
  <si>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</si>
  <si>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</si>
  <si>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</si>
  <si>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</si>
  <si>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</si>
  <si>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</si>
  <si>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</si>
  <si>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</si>
  <si>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</si>
  <si>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</si>
  <si>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</si>
  <si>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</si>
  <si>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</si>
  <si>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</si>
  <si>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</si>
  <si>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</si>
  <si>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</si>
  <si>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</si>
  <si>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</si>
  <si>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</si>
  <si>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</si>
  <si>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</si>
  <si>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</si>
  <si>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</si>
  <si>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</si>
  <si>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</si>
  <si>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</si>
  <si>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</si>
  <si>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</si>
  <si>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</si>
  <si>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</si>
  <si>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</si>
  <si>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</si>
  <si>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</si>
  <si>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</si>
  <si>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</si>
  <si>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</si>
  <si>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</si>
  <si>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</si>
  <si>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</si>
  <si>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</si>
  <si>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</si>
  <si>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</si>
  <si>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</si>
  <si>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</si>
  <si>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</si>
  <si>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</si>
  <si>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</si>
  <si>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</si>
  <si>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</si>
  <si>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</si>
  <si>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</si>
  <si>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</si>
  <si>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</si>
  <si>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</si>
  <si>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</si>
  <si>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</si>
  <si>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</si>
  <si>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</si>
  <si>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</si>
  <si>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</si>
  <si>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</si>
  <si>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</si>
  <si>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</si>
  <si>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</si>
  <si>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</si>
  <si>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</si>
  <si>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</si>
  <si>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</si>
  <si>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</si>
  <si>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</si>
  <si>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</si>
  <si>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</si>
  <si>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</si>
  <si>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</si>
  <si>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</si>
  <si>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</si>
  <si>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</si>
  <si>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</si>
  <si>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</si>
  <si>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</si>
  <si>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</si>
  <si>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</si>
  <si>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</si>
  <si>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</si>
  <si>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</si>
  <si>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</si>
  <si>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</si>
  <si>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</si>
  <si>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</si>
  <si>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</si>
  <si>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</si>
  <si>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</si>
  <si>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</si>
  <si>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</si>
  <si>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</si>
  <si>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</si>
  <si>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</si>
  <si>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</si>
  <si>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</si>
  <si>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</si>
  <si>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</si>
  <si>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</si>
  <si>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</si>
  <si>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</si>
  <si>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</si>
  <si>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</si>
  <si>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</si>
  <si>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</si>
  <si>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</si>
  <si>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</si>
  <si>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</si>
  <si>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</si>
  <si>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</si>
  <si>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</si>
  <si>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</si>
  <si>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31 de Diciembre de 2021</t>
  </si>
  <si>
    <t>31 de Diciembre  de 2021</t>
  </si>
  <si>
    <t>al 31 de diciembre de 2021-1 (d)</t>
  </si>
  <si>
    <t>Al 31 de Diciembre de 2022 y al 31 de Diciembre de 2021</t>
  </si>
  <si>
    <t>31 de Diciembre 2022</t>
  </si>
  <si>
    <t>Al 31 de Diciembre de 2022 y al 31 de Diciembre de 2021 (b)</t>
  </si>
  <si>
    <t>Del 1 de Enero al 31 de Diciembre de 2022 (b)</t>
  </si>
  <si>
    <t>Del 1 de Enero Al 31 de Diciembre de 2022 (b)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</si>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</sst>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15" zoomScaleNormal="115" workbookViewId="0">
      <selection activeCell="C17" sqref="C17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85" bestFit="1" customWidth="1"/>
  </cols>
  <sheetData>
    <row r="1" spans="1:9">
      <c r="A1" s="186" t="s">
        <v>437</v>
      </c>
      <c r="B1" s="187"/>
      <c r="C1" s="187"/>
      <c r="D1" s="187"/>
      <c r="E1" s="187"/>
      <c r="F1" s="188"/>
      <c r="G1" s="1"/>
      <c r="H1" s="86"/>
      <c r="I1" s="86"/>
    </row>
    <row r="2" spans="1:9">
      <c r="A2" s="189" t="s">
        <v>440</v>
      </c>
      <c r="B2" s="190"/>
      <c r="C2" s="190"/>
      <c r="D2" s="190"/>
      <c r="E2" s="190"/>
      <c r="F2" s="191"/>
      <c r="G2" s="1"/>
      <c r="H2" s="86"/>
      <c r="I2" s="86"/>
    </row>
    <row r="3" spans="1:9">
      <c r="A3" s="189" t="s">
        <v>457</v>
      </c>
      <c r="B3" s="190"/>
      <c r="C3" s="190"/>
      <c r="D3" s="190"/>
      <c r="E3" s="190"/>
      <c r="F3" s="191"/>
      <c r="G3" s="1"/>
      <c r="H3" s="86"/>
      <c r="I3" s="86"/>
    </row>
    <row r="4" spans="1:9" ht="15.75" thickBot="1">
      <c r="A4" s="192" t="s">
        <v>0</v>
      </c>
      <c r="B4" s="193"/>
      <c r="C4" s="193"/>
      <c r="D4" s="193"/>
      <c r="E4" s="193"/>
      <c r="F4" s="194"/>
      <c r="G4" s="1"/>
      <c r="H4" s="86"/>
      <c r="I4" s="86"/>
    </row>
    <row r="5" spans="1:9" ht="34.5" thickBot="1">
      <c r="A5" s="92" t="s">
        <v>1</v>
      </c>
      <c r="B5" s="93" t="s">
        <v>458</v>
      </c>
      <c r="C5" s="93" t="s">
        <v>454</v>
      </c>
      <c r="D5" s="92" t="s">
        <v>1</v>
      </c>
      <c r="E5" s="93" t="s">
        <v>458</v>
      </c>
      <c r="F5" s="93" t="s">
        <v>455</v>
      </c>
    </row>
    <row r="6" spans="1:9">
      <c r="A6" s="2" t="s">
        <v>2</v>
      </c>
      <c r="B6" s="56"/>
      <c r="C6" s="56"/>
      <c r="D6" s="3" t="s">
        <v>3</v>
      </c>
      <c r="E6" s="60"/>
      <c r="F6" s="60"/>
    </row>
    <row r="7" spans="1:9">
      <c r="A7" s="2" t="s">
        <v>4</v>
      </c>
      <c r="B7" s="119"/>
      <c r="C7" s="119"/>
      <c r="D7" s="3" t="s">
        <v>5</v>
      </c>
      <c r="E7" s="61"/>
      <c r="F7" s="57"/>
    </row>
    <row r="8" spans="1:9" ht="22.5">
      <c r="A8" s="5" t="s">
        <v>6</v>
      </c>
      <c r="B8" s="127">
        <f>SUM(B9:B15)</f>
        <v>2723954</v>
      </c>
      <c r="C8" s="127">
        <f>SUM(C9:C15)</f>
        <v>7564137</v>
      </c>
      <c r="D8" s="90" t="s">
        <v>7</v>
      </c>
      <c r="E8" s="127">
        <f>SUM(E9:E15)</f>
        <v>5731633</v>
      </c>
      <c r="F8" s="127">
        <v>3419714</v>
      </c>
    </row>
    <row r="9" spans="1:9">
      <c r="A9" s="5" t="s">
        <v>8</v>
      </c>
      <c r="B9" s="119">
        <v>0</v>
      </c>
      <c r="C9" s="119">
        <v>0</v>
      </c>
      <c r="D9" s="90" t="s">
        <v>9</v>
      </c>
      <c r="E9" s="119">
        <v>241654</v>
      </c>
      <c r="F9" s="119">
        <v>2739</v>
      </c>
    </row>
    <row r="10" spans="1:9">
      <c r="A10" s="5" t="s">
        <v>10</v>
      </c>
      <c r="B10" s="127">
        <v>2723954</v>
      </c>
      <c r="C10" s="127">
        <v>7564137</v>
      </c>
      <c r="D10" s="90" t="s">
        <v>11</v>
      </c>
      <c r="E10" s="119">
        <v>355884</v>
      </c>
      <c r="F10" s="119">
        <v>9606</v>
      </c>
    </row>
    <row r="11" spans="1:9" ht="22.5">
      <c r="A11" s="5" t="s">
        <v>12</v>
      </c>
      <c r="B11" s="119">
        <v>0</v>
      </c>
      <c r="C11" s="119">
        <v>0</v>
      </c>
      <c r="D11" s="90" t="s">
        <v>13</v>
      </c>
      <c r="E11" s="119">
        <v>0</v>
      </c>
      <c r="F11" s="119">
        <v>0</v>
      </c>
    </row>
    <row r="12" spans="1:9" ht="22.5">
      <c r="A12" s="5" t="s">
        <v>14</v>
      </c>
      <c r="B12" s="119">
        <v>0</v>
      </c>
      <c r="C12" s="119">
        <v>0</v>
      </c>
      <c r="D12" s="90" t="s">
        <v>15</v>
      </c>
      <c r="E12" s="119">
        <v>0</v>
      </c>
      <c r="F12" s="119">
        <v>0</v>
      </c>
    </row>
    <row r="13" spans="1:9" ht="22.5">
      <c r="A13" s="5" t="s">
        <v>16</v>
      </c>
      <c r="B13" s="119">
        <v>0</v>
      </c>
      <c r="C13" s="119">
        <v>0</v>
      </c>
      <c r="D13" s="90" t="s">
        <v>17</v>
      </c>
      <c r="E13" s="119">
        <v>0</v>
      </c>
      <c r="F13" s="119">
        <v>0</v>
      </c>
    </row>
    <row r="14" spans="1:9" ht="22.5">
      <c r="A14" s="5" t="s">
        <v>18</v>
      </c>
      <c r="B14" s="119">
        <v>0</v>
      </c>
      <c r="C14" s="119">
        <v>0</v>
      </c>
      <c r="D14" s="90" t="s">
        <v>19</v>
      </c>
      <c r="E14" s="119">
        <v>0</v>
      </c>
      <c r="F14" s="119">
        <v>0</v>
      </c>
    </row>
    <row r="15" spans="1:9" ht="22.5">
      <c r="A15" s="5" t="s">
        <v>20</v>
      </c>
      <c r="B15" s="119">
        <v>0</v>
      </c>
      <c r="C15" s="119">
        <v>0</v>
      </c>
      <c r="D15" s="90" t="s">
        <v>21</v>
      </c>
      <c r="E15" s="127">
        <v>5134095</v>
      </c>
      <c r="F15" s="127">
        <v>3407369</v>
      </c>
    </row>
    <row r="16" spans="1:9" ht="22.5">
      <c r="A16" s="5" t="s">
        <v>22</v>
      </c>
      <c r="B16" s="127">
        <v>0</v>
      </c>
      <c r="C16" s="119">
        <v>0</v>
      </c>
      <c r="D16" s="90" t="s">
        <v>23</v>
      </c>
      <c r="E16" s="119">
        <v>0</v>
      </c>
      <c r="F16" s="119">
        <v>0</v>
      </c>
    </row>
    <row r="17" spans="1:6">
      <c r="A17" s="5" t="s">
        <v>24</v>
      </c>
      <c r="B17" s="119">
        <v>0</v>
      </c>
      <c r="C17" s="129">
        <v>0</v>
      </c>
      <c r="D17" s="90" t="s">
        <v>25</v>
      </c>
      <c r="E17" s="119">
        <v>0</v>
      </c>
      <c r="F17" s="119">
        <v>0</v>
      </c>
    </row>
    <row r="18" spans="1:6">
      <c r="A18" s="5" t="s">
        <v>26</v>
      </c>
      <c r="B18" s="119">
        <v>0</v>
      </c>
      <c r="C18" s="129">
        <v>0</v>
      </c>
      <c r="D18" s="90" t="s">
        <v>27</v>
      </c>
      <c r="E18" s="127">
        <f>SUM(E19:E21)</f>
        <v>0</v>
      </c>
      <c r="F18" s="119">
        <f>+F19+F20+F21</f>
        <v>0</v>
      </c>
    </row>
    <row r="19" spans="1:6">
      <c r="A19" s="5" t="s">
        <v>28</v>
      </c>
      <c r="B19" s="127">
        <v>0</v>
      </c>
      <c r="C19" s="129">
        <v>0</v>
      </c>
      <c r="D19" s="90" t="s">
        <v>29</v>
      </c>
      <c r="E19" s="119">
        <v>0</v>
      </c>
      <c r="F19" s="119">
        <v>0</v>
      </c>
    </row>
    <row r="20" spans="1:6" ht="22.5">
      <c r="A20" s="5" t="s">
        <v>30</v>
      </c>
      <c r="B20" s="119">
        <v>0</v>
      </c>
      <c r="C20" s="129">
        <v>0</v>
      </c>
      <c r="D20" s="90" t="s">
        <v>31</v>
      </c>
      <c r="E20" s="119">
        <v>0</v>
      </c>
      <c r="F20" s="119">
        <v>0</v>
      </c>
    </row>
    <row r="21" spans="1:6" ht="22.5">
      <c r="A21" s="5" t="s">
        <v>32</v>
      </c>
      <c r="B21" s="119">
        <v>0</v>
      </c>
      <c r="C21" s="129">
        <v>0</v>
      </c>
      <c r="D21" s="90" t="s">
        <v>33</v>
      </c>
      <c r="E21" s="119">
        <v>0</v>
      </c>
      <c r="F21" s="119">
        <v>0</v>
      </c>
    </row>
    <row r="22" spans="1:6" ht="22.5">
      <c r="A22" s="5" t="s">
        <v>34</v>
      </c>
      <c r="B22" s="128">
        <v>0</v>
      </c>
      <c r="C22" s="129">
        <v>0</v>
      </c>
      <c r="D22" s="90" t="s">
        <v>35</v>
      </c>
      <c r="E22" s="119">
        <f>+E23+E24</f>
        <v>0</v>
      </c>
      <c r="F22" s="119">
        <f>+F23+F24</f>
        <v>0</v>
      </c>
    </row>
    <row r="23" spans="1:6" ht="22.5">
      <c r="A23" s="5" t="s">
        <v>36</v>
      </c>
      <c r="B23" s="119">
        <v>0</v>
      </c>
      <c r="C23" s="129">
        <v>0</v>
      </c>
      <c r="D23" s="90" t="s">
        <v>37</v>
      </c>
      <c r="E23" s="119">
        <v>0</v>
      </c>
      <c r="F23" s="119">
        <v>0</v>
      </c>
    </row>
    <row r="24" spans="1:6" ht="22.5">
      <c r="A24" s="5" t="s">
        <v>38</v>
      </c>
      <c r="B24" s="119">
        <v>4000000</v>
      </c>
      <c r="C24" s="119">
        <f>SUM(C25:C29)</f>
        <v>0</v>
      </c>
      <c r="D24" s="90" t="s">
        <v>39</v>
      </c>
      <c r="E24" s="119">
        <v>0</v>
      </c>
      <c r="F24" s="119">
        <v>0</v>
      </c>
    </row>
    <row r="25" spans="1:6" ht="22.5">
      <c r="A25" s="5" t="s">
        <v>40</v>
      </c>
      <c r="B25" s="119">
        <v>4000000</v>
      </c>
      <c r="C25" s="119">
        <v>0</v>
      </c>
      <c r="D25" s="90" t="s">
        <v>41</v>
      </c>
      <c r="E25" s="119">
        <v>0</v>
      </c>
      <c r="F25" s="119">
        <v>0</v>
      </c>
    </row>
    <row r="26" spans="1:6" ht="22.5">
      <c r="A26" s="5" t="s">
        <v>42</v>
      </c>
      <c r="B26" s="119">
        <v>0</v>
      </c>
      <c r="C26" s="129">
        <v>0</v>
      </c>
      <c r="D26" s="90" t="s">
        <v>43</v>
      </c>
      <c r="E26" s="119">
        <f>+E27+E28+E29</f>
        <v>0</v>
      </c>
      <c r="F26" s="119">
        <f>+F27+F28+F29</f>
        <v>0</v>
      </c>
    </row>
    <row r="27" spans="1:6" ht="22.5">
      <c r="A27" s="5" t="s">
        <v>44</v>
      </c>
      <c r="B27" s="119">
        <v>0</v>
      </c>
      <c r="C27" s="129">
        <v>0</v>
      </c>
      <c r="D27" s="90" t="s">
        <v>45</v>
      </c>
      <c r="E27" s="119">
        <v>0</v>
      </c>
      <c r="F27" s="119">
        <v>0</v>
      </c>
    </row>
    <row r="28" spans="1:6" ht="22.5">
      <c r="A28" s="5" t="s">
        <v>46</v>
      </c>
      <c r="B28" s="119">
        <v>0</v>
      </c>
      <c r="C28" s="129">
        <v>0</v>
      </c>
      <c r="D28" s="90" t="s">
        <v>47</v>
      </c>
      <c r="E28" s="119">
        <v>0</v>
      </c>
      <c r="F28" s="119">
        <v>0</v>
      </c>
    </row>
    <row r="29" spans="1:6" ht="22.5">
      <c r="A29" s="5" t="s">
        <v>48</v>
      </c>
      <c r="B29" s="119">
        <v>0</v>
      </c>
      <c r="C29" s="129">
        <v>0</v>
      </c>
      <c r="D29" s="90" t="s">
        <v>49</v>
      </c>
      <c r="E29" s="119">
        <v>0</v>
      </c>
      <c r="F29" s="119">
        <v>0</v>
      </c>
    </row>
    <row r="30" spans="1:6" ht="22.5">
      <c r="A30" s="5" t="s">
        <v>50</v>
      </c>
      <c r="B30" s="119">
        <f>SUM(B31:B35)</f>
        <v>0</v>
      </c>
      <c r="C30" s="119">
        <v>0</v>
      </c>
      <c r="D30" s="90" t="s">
        <v>51</v>
      </c>
      <c r="E30" s="119">
        <f>+E31+E32+E33+E34+E35+E36</f>
        <v>0</v>
      </c>
      <c r="F30" s="119">
        <f>+F31+F32+F33+F34+F35+F36</f>
        <v>0</v>
      </c>
    </row>
    <row r="31" spans="1:6">
      <c r="A31" s="5" t="s">
        <v>52</v>
      </c>
      <c r="B31" s="119">
        <v>0</v>
      </c>
      <c r="C31" s="129">
        <v>0</v>
      </c>
      <c r="D31" s="90" t="s">
        <v>53</v>
      </c>
      <c r="E31" s="119">
        <v>0</v>
      </c>
      <c r="F31" s="119">
        <v>0</v>
      </c>
    </row>
    <row r="32" spans="1:6">
      <c r="A32" s="5" t="s">
        <v>54</v>
      </c>
      <c r="B32" s="119">
        <v>0</v>
      </c>
      <c r="C32" s="129">
        <v>0</v>
      </c>
      <c r="D32" s="90" t="s">
        <v>55</v>
      </c>
      <c r="E32" s="119">
        <v>0</v>
      </c>
      <c r="F32" s="119">
        <v>0</v>
      </c>
    </row>
    <row r="33" spans="1:6" ht="22.5">
      <c r="A33" s="5" t="s">
        <v>56</v>
      </c>
      <c r="B33" s="119">
        <v>0</v>
      </c>
      <c r="C33" s="129">
        <v>0</v>
      </c>
      <c r="D33" s="90" t="s">
        <v>57</v>
      </c>
      <c r="E33" s="119">
        <v>0</v>
      </c>
      <c r="F33" s="119">
        <v>0</v>
      </c>
    </row>
    <row r="34" spans="1:6" ht="22.5">
      <c r="A34" s="5" t="s">
        <v>58</v>
      </c>
      <c r="B34" s="119">
        <v>0</v>
      </c>
      <c r="C34" s="129">
        <v>0</v>
      </c>
      <c r="D34" s="90" t="s">
        <v>59</v>
      </c>
      <c r="E34" s="119">
        <v>0</v>
      </c>
      <c r="F34" s="119">
        <v>0</v>
      </c>
    </row>
    <row r="35" spans="1:6" ht="22.5">
      <c r="A35" s="5" t="s">
        <v>60</v>
      </c>
      <c r="B35" s="119">
        <v>0</v>
      </c>
      <c r="C35" s="129">
        <v>0</v>
      </c>
      <c r="D35" s="90" t="s">
        <v>61</v>
      </c>
      <c r="E35" s="119">
        <v>0</v>
      </c>
      <c r="F35" s="119">
        <v>0</v>
      </c>
    </row>
    <row r="36" spans="1:6">
      <c r="A36" s="5" t="s">
        <v>62</v>
      </c>
      <c r="B36" s="119">
        <v>0</v>
      </c>
      <c r="C36" s="119">
        <v>0</v>
      </c>
      <c r="D36" s="90" t="s">
        <v>63</v>
      </c>
      <c r="E36" s="119">
        <v>0</v>
      </c>
      <c r="F36" s="119">
        <v>0</v>
      </c>
    </row>
    <row r="37" spans="1:6" ht="22.5">
      <c r="A37" s="5" t="s">
        <v>64</v>
      </c>
      <c r="B37" s="119">
        <f>SUM(B38:B39)</f>
        <v>0</v>
      </c>
      <c r="C37" s="119">
        <v>0</v>
      </c>
      <c r="D37" s="90" t="s">
        <v>65</v>
      </c>
      <c r="E37" s="119">
        <f>+E38+E39+E40</f>
        <v>0</v>
      </c>
      <c r="F37" s="119">
        <f>+F38+F39+F40</f>
        <v>0</v>
      </c>
    </row>
    <row r="38" spans="1:6" ht="22.5">
      <c r="A38" s="5" t="s">
        <v>66</v>
      </c>
      <c r="B38" s="119">
        <v>0</v>
      </c>
      <c r="C38" s="119">
        <v>0</v>
      </c>
      <c r="D38" s="90" t="s">
        <v>67</v>
      </c>
      <c r="E38" s="119">
        <v>0</v>
      </c>
      <c r="F38" s="119">
        <v>0</v>
      </c>
    </row>
    <row r="39" spans="1:6">
      <c r="A39" s="5" t="s">
        <v>68</v>
      </c>
      <c r="B39" s="119">
        <v>0</v>
      </c>
      <c r="C39" s="119">
        <v>0</v>
      </c>
      <c r="D39" s="90" t="s">
        <v>69</v>
      </c>
      <c r="E39" s="119">
        <v>0</v>
      </c>
      <c r="F39" s="119">
        <v>0</v>
      </c>
    </row>
    <row r="40" spans="1:6">
      <c r="A40" s="5" t="s">
        <v>70</v>
      </c>
      <c r="B40" s="119">
        <f>SUM(B41:B44)</f>
        <v>0</v>
      </c>
      <c r="C40" s="119">
        <f>SUM(C41:C44)</f>
        <v>0</v>
      </c>
      <c r="D40" s="90" t="s">
        <v>71</v>
      </c>
      <c r="E40" s="119">
        <v>0</v>
      </c>
      <c r="F40" s="119">
        <v>0</v>
      </c>
    </row>
    <row r="41" spans="1:6">
      <c r="A41" s="5" t="s">
        <v>72</v>
      </c>
      <c r="B41" s="119">
        <v>0</v>
      </c>
      <c r="C41" s="119">
        <v>0</v>
      </c>
      <c r="D41" s="90" t="s">
        <v>73</v>
      </c>
      <c r="E41" s="119">
        <f>+E42+E43+E44</f>
        <v>0</v>
      </c>
      <c r="F41" s="119">
        <f>+F42+F43+F44</f>
        <v>0</v>
      </c>
    </row>
    <row r="42" spans="1:6" ht="22.5">
      <c r="A42" s="5" t="s">
        <v>74</v>
      </c>
      <c r="B42" s="119">
        <v>0</v>
      </c>
      <c r="C42" s="119">
        <v>0</v>
      </c>
      <c r="D42" s="90" t="s">
        <v>75</v>
      </c>
      <c r="E42" s="119">
        <v>0</v>
      </c>
      <c r="F42" s="119">
        <v>0</v>
      </c>
    </row>
    <row r="43" spans="1:6" ht="22.5">
      <c r="A43" s="5" t="s">
        <v>76</v>
      </c>
      <c r="B43" s="119">
        <v>0</v>
      </c>
      <c r="C43" s="119">
        <v>0</v>
      </c>
      <c r="D43" s="90" t="s">
        <v>77</v>
      </c>
      <c r="E43" s="119">
        <v>0</v>
      </c>
      <c r="F43" s="119">
        <v>0</v>
      </c>
    </row>
    <row r="44" spans="1:6">
      <c r="A44" s="5" t="s">
        <v>78</v>
      </c>
      <c r="B44" s="119">
        <v>0</v>
      </c>
      <c r="C44" s="119">
        <v>0</v>
      </c>
      <c r="D44" s="90" t="s">
        <v>79</v>
      </c>
      <c r="E44" s="119">
        <v>0</v>
      </c>
      <c r="F44" s="119">
        <v>0</v>
      </c>
    </row>
    <row r="45" spans="1:6">
      <c r="A45" s="5"/>
      <c r="B45" s="128"/>
      <c r="C45" s="129"/>
      <c r="D45" s="90"/>
      <c r="E45" s="119"/>
      <c r="F45" s="133"/>
    </row>
    <row r="46" spans="1:6" ht="22.5">
      <c r="A46" s="10" t="s">
        <v>80</v>
      </c>
      <c r="B46" s="130">
        <f>+B8+B16+B24+B30+B36+B37+B40</f>
        <v>6723954</v>
      </c>
      <c r="C46" s="130">
        <f>+C8+C16+C24+C30+C36+C37+C40</f>
        <v>7564137</v>
      </c>
      <c r="D46" s="89" t="s">
        <v>81</v>
      </c>
      <c r="E46" s="130">
        <f>+E8+E18+E22+E25+E26+E30+E37+E41</f>
        <v>5731633</v>
      </c>
      <c r="F46" s="130">
        <f>+F8+F18+F22+F25+F26+F30+F37+F41</f>
        <v>3419714</v>
      </c>
    </row>
    <row r="47" spans="1:6" ht="15.75" thickBot="1">
      <c r="A47" s="6"/>
      <c r="B47" s="131"/>
      <c r="C47" s="132"/>
      <c r="D47" s="91"/>
      <c r="E47" s="62"/>
      <c r="F47" s="63"/>
    </row>
    <row r="48" spans="1:6">
      <c r="A48" s="11" t="s">
        <v>82</v>
      </c>
      <c r="B48" s="116"/>
      <c r="C48" s="124"/>
      <c r="D48" s="12" t="s">
        <v>83</v>
      </c>
      <c r="E48" s="64"/>
      <c r="F48" s="65"/>
    </row>
    <row r="49" spans="1:6">
      <c r="A49" s="5" t="s">
        <v>84</v>
      </c>
      <c r="B49" s="119">
        <v>0</v>
      </c>
      <c r="C49" s="129">
        <v>0</v>
      </c>
      <c r="D49" s="90" t="s">
        <v>85</v>
      </c>
      <c r="E49" s="119">
        <v>0</v>
      </c>
      <c r="F49" s="119">
        <v>0</v>
      </c>
    </row>
    <row r="50" spans="1:6" ht="22.5">
      <c r="A50" s="5" t="s">
        <v>86</v>
      </c>
      <c r="B50" s="119">
        <v>0</v>
      </c>
      <c r="C50" s="129">
        <v>0</v>
      </c>
      <c r="D50" s="90" t="s">
        <v>87</v>
      </c>
      <c r="E50" s="119">
        <v>0</v>
      </c>
      <c r="F50" s="119">
        <v>0</v>
      </c>
    </row>
    <row r="51" spans="1:6" ht="22.5">
      <c r="A51" s="5" t="s">
        <v>88</v>
      </c>
      <c r="B51" s="127">
        <v>7605492</v>
      </c>
      <c r="C51" s="127">
        <v>7605492</v>
      </c>
      <c r="D51" s="90" t="s">
        <v>89</v>
      </c>
      <c r="E51" s="119">
        <v>0</v>
      </c>
      <c r="F51" s="119">
        <v>0</v>
      </c>
    </row>
    <row r="52" spans="1:6">
      <c r="A52" s="5" t="s">
        <v>90</v>
      </c>
      <c r="B52" s="127">
        <v>22808772</v>
      </c>
      <c r="C52" s="127">
        <v>21314414</v>
      </c>
      <c r="D52" s="90" t="s">
        <v>91</v>
      </c>
      <c r="E52" s="119">
        <v>0</v>
      </c>
      <c r="F52" s="119">
        <v>0</v>
      </c>
    </row>
    <row r="53" spans="1:6" ht="22.5">
      <c r="A53" s="5" t="s">
        <v>92</v>
      </c>
      <c r="B53" s="127">
        <v>297356</v>
      </c>
      <c r="C53" s="127">
        <v>297356</v>
      </c>
      <c r="D53" s="90" t="s">
        <v>93</v>
      </c>
      <c r="E53" s="119">
        <v>0</v>
      </c>
      <c r="F53" s="119">
        <v>0</v>
      </c>
    </row>
    <row r="54" spans="1:6" ht="22.5">
      <c r="A54" s="5" t="s">
        <v>94</v>
      </c>
      <c r="B54" s="119">
        <v>0</v>
      </c>
      <c r="C54" s="119">
        <v>0</v>
      </c>
      <c r="D54" s="90" t="s">
        <v>95</v>
      </c>
      <c r="E54" s="119">
        <v>0</v>
      </c>
      <c r="F54" s="119">
        <v>0</v>
      </c>
    </row>
    <row r="55" spans="1:6">
      <c r="A55" s="5" t="s">
        <v>96</v>
      </c>
      <c r="B55" s="119">
        <v>0</v>
      </c>
      <c r="C55" s="119">
        <v>0</v>
      </c>
      <c r="D55" s="89"/>
      <c r="E55" s="119"/>
      <c r="F55" s="119"/>
    </row>
    <row r="56" spans="1:6" ht="22.5">
      <c r="A56" s="5" t="s">
        <v>97</v>
      </c>
      <c r="B56" s="119">
        <v>0</v>
      </c>
      <c r="C56" s="119">
        <v>0</v>
      </c>
      <c r="D56" s="89" t="s">
        <v>98</v>
      </c>
      <c r="E56" s="119">
        <f>SUM(E49:E54)</f>
        <v>0</v>
      </c>
      <c r="F56" s="119">
        <f>SUM(F49:F54)</f>
        <v>0</v>
      </c>
    </row>
    <row r="57" spans="1:6">
      <c r="A57" s="5" t="s">
        <v>99</v>
      </c>
      <c r="B57" s="119">
        <v>0</v>
      </c>
      <c r="C57" s="119">
        <v>0</v>
      </c>
      <c r="D57" s="88"/>
      <c r="E57" s="134"/>
      <c r="F57" s="133"/>
    </row>
    <row r="58" spans="1:6">
      <c r="A58" s="5"/>
      <c r="B58" s="128"/>
      <c r="C58" s="129"/>
      <c r="D58" s="89" t="s">
        <v>100</v>
      </c>
      <c r="E58" s="130">
        <f>+E56+E46</f>
        <v>5731633</v>
      </c>
      <c r="F58" s="130">
        <f>+F56+F46</f>
        <v>3419714</v>
      </c>
    </row>
    <row r="59" spans="1:6" ht="22.5">
      <c r="A59" s="10" t="s">
        <v>101</v>
      </c>
      <c r="B59" s="130">
        <f>SUM(B49:B57)</f>
        <v>30711620</v>
      </c>
      <c r="C59" s="120">
        <f>SUM(C49:C57)</f>
        <v>29217262</v>
      </c>
      <c r="D59" s="90"/>
      <c r="E59" s="134"/>
      <c r="F59" s="133"/>
    </row>
    <row r="60" spans="1:6">
      <c r="A60" s="5"/>
      <c r="B60" s="128"/>
      <c r="C60" s="129"/>
      <c r="D60" s="89" t="s">
        <v>102</v>
      </c>
      <c r="E60" s="134"/>
      <c r="F60" s="133"/>
    </row>
    <row r="61" spans="1:6">
      <c r="A61" s="10" t="s">
        <v>103</v>
      </c>
      <c r="B61" s="130">
        <f>+B46+B59</f>
        <v>37435574</v>
      </c>
      <c r="C61" s="130">
        <f>+C46+C59</f>
        <v>36781399</v>
      </c>
      <c r="D61" s="89"/>
      <c r="E61" s="134"/>
      <c r="F61" s="133"/>
    </row>
    <row r="62" spans="1:6" ht="22.5">
      <c r="A62" s="5"/>
      <c r="B62" s="55"/>
      <c r="C62" s="55"/>
      <c r="D62" s="89" t="s">
        <v>104</v>
      </c>
      <c r="E62" s="130">
        <f>SUM(E63:E65)</f>
        <v>2834861</v>
      </c>
      <c r="F62" s="130">
        <f>SUM(F63:F65)</f>
        <v>2834861</v>
      </c>
    </row>
    <row r="63" spans="1:6">
      <c r="A63" s="5"/>
      <c r="B63" s="55"/>
      <c r="C63" s="55"/>
      <c r="D63" s="90" t="s">
        <v>105</v>
      </c>
      <c r="E63" s="134"/>
      <c r="F63" s="133"/>
    </row>
    <row r="64" spans="1:6">
      <c r="A64" s="5"/>
      <c r="B64" s="55"/>
      <c r="C64" s="55"/>
      <c r="D64" s="90" t="s">
        <v>106</v>
      </c>
      <c r="E64" s="119"/>
      <c r="F64" s="119"/>
    </row>
    <row r="65" spans="1:9">
      <c r="A65" s="5"/>
      <c r="B65" s="14"/>
      <c r="C65" s="14"/>
      <c r="D65" s="90" t="s">
        <v>107</v>
      </c>
      <c r="E65" s="127">
        <v>2834861</v>
      </c>
      <c r="F65" s="127">
        <v>2834861</v>
      </c>
    </row>
    <row r="66" spans="1:9">
      <c r="A66" s="5"/>
      <c r="B66" s="14"/>
      <c r="C66" s="14"/>
      <c r="D66" s="90"/>
      <c r="E66" s="119"/>
      <c r="F66" s="119"/>
    </row>
    <row r="67" spans="1:9" ht="22.5">
      <c r="A67" s="5"/>
      <c r="B67" s="14"/>
      <c r="C67" s="14"/>
      <c r="D67" s="89" t="s">
        <v>108</v>
      </c>
      <c r="E67" s="120">
        <f>SUM(E68:E72)</f>
        <v>28869080</v>
      </c>
      <c r="F67" s="120">
        <f>SUM(F68:F72)</f>
        <v>30526824</v>
      </c>
    </row>
    <row r="68" spans="1:9">
      <c r="A68" s="5"/>
      <c r="B68" s="14"/>
      <c r="C68" s="14"/>
      <c r="D68" s="90" t="s">
        <v>109</v>
      </c>
      <c r="E68" s="127">
        <v>-1657247</v>
      </c>
      <c r="F68" s="127">
        <v>6455431</v>
      </c>
    </row>
    <row r="69" spans="1:9">
      <c r="A69" s="5"/>
      <c r="B69" s="14"/>
      <c r="C69" s="14"/>
      <c r="D69" s="90" t="s">
        <v>110</v>
      </c>
      <c r="E69" s="127">
        <v>30526327</v>
      </c>
      <c r="F69" s="127">
        <v>24071393</v>
      </c>
    </row>
    <row r="70" spans="1:9">
      <c r="A70" s="5"/>
      <c r="B70" s="14"/>
      <c r="C70" s="14"/>
      <c r="D70" s="90" t="s">
        <v>111</v>
      </c>
      <c r="E70" s="119">
        <v>0</v>
      </c>
      <c r="F70" s="129">
        <v>0</v>
      </c>
    </row>
    <row r="71" spans="1:9">
      <c r="A71" s="5"/>
      <c r="B71" s="14"/>
      <c r="C71" s="14"/>
      <c r="D71" s="90" t="s">
        <v>112</v>
      </c>
      <c r="E71" s="119">
        <v>0</v>
      </c>
      <c r="F71" s="129">
        <v>0</v>
      </c>
    </row>
    <row r="72" spans="1:9" ht="22.5">
      <c r="A72" s="5"/>
      <c r="B72" s="14"/>
      <c r="C72" s="14"/>
      <c r="D72" s="90" t="s">
        <v>113</v>
      </c>
      <c r="E72" s="119">
        <v>0</v>
      </c>
      <c r="F72" s="129">
        <v>0</v>
      </c>
    </row>
    <row r="73" spans="1:9">
      <c r="A73" s="5"/>
      <c r="B73" s="14"/>
      <c r="C73" s="14"/>
      <c r="D73" s="90"/>
      <c r="E73" s="119"/>
      <c r="F73" s="119"/>
    </row>
    <row r="74" spans="1:9" ht="22.5">
      <c r="A74" s="5"/>
      <c r="B74" s="14"/>
      <c r="C74" s="14"/>
      <c r="D74" s="89" t="s">
        <v>114</v>
      </c>
      <c r="E74" s="119">
        <f>SUM(E75:E76)</f>
        <v>0</v>
      </c>
      <c r="F74" s="119">
        <f>SUM(F75:F76)</f>
        <v>0</v>
      </c>
    </row>
    <row r="75" spans="1:9">
      <c r="A75" s="5"/>
      <c r="B75" s="14"/>
      <c r="C75" s="14"/>
      <c r="D75" s="90" t="s">
        <v>115</v>
      </c>
      <c r="E75" s="119">
        <v>0</v>
      </c>
      <c r="F75" s="119">
        <v>0</v>
      </c>
    </row>
    <row r="76" spans="1:9">
      <c r="A76" s="5"/>
      <c r="B76" s="14"/>
      <c r="C76" s="14"/>
      <c r="D76" s="90" t="s">
        <v>116</v>
      </c>
      <c r="E76" s="119">
        <v>0</v>
      </c>
      <c r="F76" s="129">
        <v>0</v>
      </c>
    </row>
    <row r="77" spans="1:9">
      <c r="A77" s="5"/>
      <c r="B77" s="14"/>
      <c r="C77" s="14"/>
      <c r="D77" s="90"/>
      <c r="E77" s="134"/>
      <c r="F77" s="133"/>
    </row>
    <row r="78" spans="1:9" ht="22.5">
      <c r="A78" s="5"/>
      <c r="B78" s="14"/>
      <c r="C78" s="14"/>
      <c r="D78" s="89" t="s">
        <v>117</v>
      </c>
      <c r="E78" s="120">
        <f>+E62+E67+E74</f>
        <v>31703941</v>
      </c>
      <c r="F78" s="130">
        <f>+F62+F67+F74</f>
        <v>33361685</v>
      </c>
    </row>
    <row r="79" spans="1:9">
      <c r="A79" s="5"/>
      <c r="B79" s="14"/>
      <c r="C79" s="14"/>
      <c r="D79" s="90"/>
      <c r="E79" s="135"/>
      <c r="F79" s="135"/>
    </row>
    <row r="80" spans="1:9" ht="22.5">
      <c r="A80" s="5"/>
      <c r="B80" s="14"/>
      <c r="C80" s="14"/>
      <c r="D80" s="89" t="s">
        <v>118</v>
      </c>
      <c r="E80" s="120">
        <f>+E78+E58</f>
        <v>37435574</v>
      </c>
      <c r="F80" s="130">
        <f>+F78+F58</f>
        <v>36781399</v>
      </c>
      <c r="G80" s="47"/>
      <c r="H80" s="50"/>
      <c r="I80" s="50"/>
    </row>
    <row r="81" spans="1:7">
      <c r="A81" s="5"/>
      <c r="B81" s="14"/>
      <c r="C81" s="14"/>
      <c r="D81" s="90"/>
      <c r="E81" s="133"/>
      <c r="F81" s="133"/>
      <c r="G81" s="47"/>
    </row>
    <row r="82" spans="1:7">
      <c r="A82" s="5"/>
      <c r="B82" s="14"/>
      <c r="C82" s="14"/>
      <c r="D82" s="90"/>
      <c r="E82" s="90"/>
      <c r="F82" s="90"/>
    </row>
    <row r="83" spans="1:7" ht="15.75" thickBot="1">
      <c r="A83" s="6"/>
      <c r="B83" s="100"/>
      <c r="C83" s="100"/>
      <c r="D83" s="94"/>
      <c r="E83" s="94"/>
      <c r="F83" s="94"/>
    </row>
    <row r="84" spans="1:7">
      <c r="A84" s="13"/>
      <c r="B84" s="103"/>
      <c r="C84" s="103"/>
      <c r="D84" s="13"/>
      <c r="E84" s="13"/>
      <c r="F84" s="13"/>
    </row>
    <row r="85" spans="1:7">
      <c r="A85" s="13"/>
      <c r="B85" s="103"/>
      <c r="C85" s="103"/>
      <c r="D85" s="13"/>
      <c r="E85" s="13"/>
      <c r="F85" s="83"/>
      <c r="G85" s="83"/>
    </row>
    <row r="86" spans="1:7">
      <c r="A86" s="13"/>
      <c r="B86" s="103"/>
      <c r="C86" s="103"/>
      <c r="D86" s="13"/>
      <c r="E86" s="13"/>
      <c r="F86" s="13"/>
    </row>
    <row r="87" spans="1:7">
      <c r="A87" s="13"/>
      <c r="B87" s="103"/>
      <c r="C87" s="103"/>
      <c r="D87" s="13"/>
      <c r="E87" s="13"/>
      <c r="F87" s="13"/>
    </row>
    <row r="88" spans="1:7">
      <c r="A88" s="73"/>
      <c r="B88" s="125"/>
      <c r="C88" s="125"/>
      <c r="D88" s="73"/>
      <c r="E88" s="81"/>
      <c r="F88" s="81"/>
    </row>
    <row r="89" spans="1:7">
      <c r="A89" s="185" t="s">
        <v>452</v>
      </c>
      <c r="B89" s="185"/>
      <c r="C89" s="126"/>
      <c r="D89" s="185" t="s">
        <v>453</v>
      </c>
      <c r="E89" s="185"/>
      <c r="F89" s="82"/>
      <c r="G89" s="70"/>
    </row>
    <row r="90" spans="1:7">
      <c r="A90" s="184" t="s">
        <v>438</v>
      </c>
      <c r="B90" s="184"/>
      <c r="C90" s="126"/>
      <c r="D90" s="184" t="s">
        <v>439</v>
      </c>
      <c r="E90" s="184"/>
      <c r="F90" s="82"/>
      <c r="G90" s="70"/>
    </row>
    <row r="91" spans="1:7">
      <c r="A91" s="73"/>
      <c r="B91" s="125"/>
      <c r="C91" s="125"/>
      <c r="D91" s="82"/>
      <c r="E91" s="82"/>
      <c r="F91" s="82"/>
      <c r="G91" s="70"/>
    </row>
    <row r="92" spans="1:7">
      <c r="A92" s="73"/>
      <c r="B92" s="125"/>
      <c r="C92" s="125"/>
      <c r="D92" s="73"/>
      <c r="E92" s="73"/>
      <c r="F92" s="73"/>
    </row>
    <row r="93" spans="1:7">
      <c r="A93" s="73"/>
      <c r="B93" s="125"/>
      <c r="C93" s="125"/>
      <c r="D93" s="73"/>
      <c r="E93" s="73"/>
      <c r="F93" s="7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C17" sqref="C17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5" t="s">
        <v>437</v>
      </c>
      <c r="B1" s="206"/>
      <c r="C1" s="206"/>
      <c r="D1" s="206"/>
      <c r="E1" s="206"/>
      <c r="F1" s="206"/>
      <c r="G1" s="206"/>
      <c r="H1" s="206"/>
      <c r="I1" s="207"/>
    </row>
    <row r="2" spans="1:9" ht="15.75" thickBot="1">
      <c r="A2" s="208" t="s">
        <v>441</v>
      </c>
      <c r="B2" s="209"/>
      <c r="C2" s="209"/>
      <c r="D2" s="209"/>
      <c r="E2" s="209"/>
      <c r="F2" s="209"/>
      <c r="G2" s="209"/>
      <c r="H2" s="209"/>
      <c r="I2" s="210"/>
    </row>
    <row r="3" spans="1:9" ht="15.75" thickBot="1">
      <c r="A3" s="208" t="s">
        <v>459</v>
      </c>
      <c r="B3" s="209"/>
      <c r="C3" s="209"/>
      <c r="D3" s="209"/>
      <c r="E3" s="209"/>
      <c r="F3" s="209"/>
      <c r="G3" s="209"/>
      <c r="H3" s="209"/>
      <c r="I3" s="210"/>
    </row>
    <row r="4" spans="1:9" ht="15.75" thickBot="1">
      <c r="A4" s="208" t="s">
        <v>0</v>
      </c>
      <c r="B4" s="209"/>
      <c r="C4" s="209"/>
      <c r="D4" s="209"/>
      <c r="E4" s="209"/>
      <c r="F4" s="209"/>
      <c r="G4" s="209"/>
      <c r="H4" s="209"/>
      <c r="I4" s="210"/>
    </row>
    <row r="5" spans="1:9" ht="39" customHeight="1">
      <c r="A5" s="211" t="s">
        <v>119</v>
      </c>
      <c r="B5" s="212"/>
      <c r="C5" s="157" t="s">
        <v>120</v>
      </c>
      <c r="D5" s="202" t="s">
        <v>121</v>
      </c>
      <c r="E5" s="202" t="s">
        <v>122</v>
      </c>
      <c r="F5" s="202" t="s">
        <v>123</v>
      </c>
      <c r="G5" s="157" t="s">
        <v>124</v>
      </c>
      <c r="H5" s="202" t="s">
        <v>126</v>
      </c>
      <c r="I5" s="202" t="s">
        <v>127</v>
      </c>
    </row>
    <row r="6" spans="1:9" ht="39.75" customHeight="1" thickBot="1">
      <c r="A6" s="213"/>
      <c r="B6" s="214"/>
      <c r="C6" s="158" t="s">
        <v>456</v>
      </c>
      <c r="D6" s="204"/>
      <c r="E6" s="204"/>
      <c r="F6" s="204"/>
      <c r="G6" s="158" t="s">
        <v>125</v>
      </c>
      <c r="H6" s="204"/>
      <c r="I6" s="204"/>
    </row>
    <row r="7" spans="1:9">
      <c r="A7" s="196"/>
      <c r="B7" s="197"/>
      <c r="C7" s="3"/>
      <c r="D7" s="3"/>
      <c r="E7" s="3"/>
      <c r="F7" s="3"/>
      <c r="G7" s="3"/>
      <c r="H7" s="3"/>
      <c r="I7" s="3"/>
    </row>
    <row r="8" spans="1:9">
      <c r="A8" s="198" t="s">
        <v>128</v>
      </c>
      <c r="B8" s="199"/>
      <c r="C8" s="58">
        <f>SUM(C9,C13,)</f>
        <v>0</v>
      </c>
      <c r="D8" s="58">
        <v>0</v>
      </c>
      <c r="E8" s="58">
        <v>0</v>
      </c>
      <c r="F8" s="58">
        <v>0</v>
      </c>
      <c r="G8" s="58">
        <f>D8+C8+E8+F8</f>
        <v>0</v>
      </c>
      <c r="H8" s="58">
        <v>0</v>
      </c>
      <c r="I8" s="58">
        <v>0</v>
      </c>
    </row>
    <row r="9" spans="1:9">
      <c r="A9" s="198" t="s">
        <v>129</v>
      </c>
      <c r="B9" s="199"/>
      <c r="C9" s="56">
        <f>SUM(C10:C12)</f>
        <v>0</v>
      </c>
      <c r="D9" s="56">
        <f t="shared" ref="D9:I9" si="0">SUM(D10:D12)</f>
        <v>0</v>
      </c>
      <c r="E9" s="56">
        <f t="shared" si="0"/>
        <v>0</v>
      </c>
      <c r="F9" s="56">
        <f t="shared" si="0"/>
        <v>0</v>
      </c>
      <c r="G9" s="58">
        <f>D9+C9+E9+F9</f>
        <v>0</v>
      </c>
      <c r="H9" s="56">
        <f t="shared" si="0"/>
        <v>0</v>
      </c>
      <c r="I9" s="56">
        <f t="shared" si="0"/>
        <v>0</v>
      </c>
    </row>
    <row r="10" spans="1:9">
      <c r="A10" s="200" t="s">
        <v>130</v>
      </c>
      <c r="B10" s="201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0" t="s">
        <v>131</v>
      </c>
      <c r="B11" s="201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0" t="s">
        <v>132</v>
      </c>
      <c r="B12" s="201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198" t="s">
        <v>133</v>
      </c>
      <c r="B13" s="199"/>
      <c r="C13" s="56">
        <f>SUM(C14:C16)</f>
        <v>0</v>
      </c>
      <c r="D13" s="56">
        <f t="shared" ref="D13:I13" si="1">SUM(D14:D16)</f>
        <v>0</v>
      </c>
      <c r="E13" s="56">
        <f t="shared" si="1"/>
        <v>0</v>
      </c>
      <c r="F13" s="56">
        <f t="shared" si="1"/>
        <v>0</v>
      </c>
      <c r="G13" s="58">
        <f>D13+C13+E13+F13</f>
        <v>0</v>
      </c>
      <c r="H13" s="56">
        <f t="shared" si="1"/>
        <v>0</v>
      </c>
      <c r="I13" s="56">
        <f t="shared" si="1"/>
        <v>0</v>
      </c>
    </row>
    <row r="14" spans="1:9">
      <c r="A14" s="200" t="s">
        <v>134</v>
      </c>
      <c r="B14" s="201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0" t="s">
        <v>135</v>
      </c>
      <c r="B15" s="201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0" t="s">
        <v>136</v>
      </c>
      <c r="B16" s="201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198" t="s">
        <v>137</v>
      </c>
      <c r="B17" s="199"/>
      <c r="C17" s="104">
        <v>3419714</v>
      </c>
      <c r="D17" s="14">
        <v>0</v>
      </c>
      <c r="E17" s="14">
        <v>0</v>
      </c>
      <c r="F17" s="14">
        <v>0</v>
      </c>
      <c r="G17" s="104">
        <f>+'FORMATO 1'!E46</f>
        <v>5731633</v>
      </c>
      <c r="H17" s="14">
        <v>0</v>
      </c>
      <c r="I17" s="14">
        <v>0</v>
      </c>
    </row>
    <row r="18" spans="1:9">
      <c r="A18" s="200"/>
      <c r="B18" s="201"/>
      <c r="C18" s="14"/>
      <c r="D18" s="14"/>
      <c r="E18" s="14"/>
      <c r="F18" s="14"/>
      <c r="G18" s="59">
        <f>D18+C18+E18+F18</f>
        <v>0</v>
      </c>
      <c r="H18" s="14"/>
      <c r="I18" s="14"/>
    </row>
    <row r="19" spans="1:9" ht="21.75" customHeight="1">
      <c r="A19" s="198" t="s">
        <v>138</v>
      </c>
      <c r="B19" s="199"/>
      <c r="C19" s="105">
        <f>C8+C17</f>
        <v>3419714</v>
      </c>
      <c r="D19" s="56">
        <f t="shared" ref="D19:I19" si="2">D8+D17</f>
        <v>0</v>
      </c>
      <c r="E19" s="56">
        <f t="shared" si="2"/>
        <v>0</v>
      </c>
      <c r="F19" s="56">
        <f t="shared" si="2"/>
        <v>0</v>
      </c>
      <c r="G19" s="105">
        <f t="shared" si="2"/>
        <v>5731633</v>
      </c>
      <c r="H19" s="56">
        <v>0</v>
      </c>
      <c r="I19" s="56">
        <f t="shared" si="2"/>
        <v>0</v>
      </c>
    </row>
    <row r="20" spans="1:9">
      <c r="A20" s="198"/>
      <c r="B20" s="199"/>
      <c r="C20" s="56"/>
      <c r="D20" s="56"/>
      <c r="E20" s="56"/>
      <c r="F20" s="56"/>
      <c r="G20" s="58"/>
      <c r="H20" s="56"/>
      <c r="I20" s="56"/>
    </row>
    <row r="21" spans="1:9" ht="23.25" customHeight="1">
      <c r="A21" s="198" t="s">
        <v>146</v>
      </c>
      <c r="B21" s="199"/>
      <c r="C21" s="56">
        <f>SUM(C22:C24)</f>
        <v>0</v>
      </c>
      <c r="D21" s="56">
        <f t="shared" ref="D21:I21" si="3">SUM(D22:D24)</f>
        <v>0</v>
      </c>
      <c r="E21" s="56">
        <f t="shared" si="3"/>
        <v>0</v>
      </c>
      <c r="F21" s="56">
        <f t="shared" si="3"/>
        <v>0</v>
      </c>
      <c r="G21" s="58">
        <f>D21+C21+E21+F21</f>
        <v>0</v>
      </c>
      <c r="H21" s="56">
        <f t="shared" si="3"/>
        <v>0</v>
      </c>
      <c r="I21" s="56">
        <f t="shared" si="3"/>
        <v>0</v>
      </c>
    </row>
    <row r="22" spans="1:9">
      <c r="A22" s="200" t="s">
        <v>139</v>
      </c>
      <c r="B22" s="201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0" t="s">
        <v>140</v>
      </c>
      <c r="B23" s="201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0" t="s">
        <v>141</v>
      </c>
      <c r="B24" s="201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17"/>
      <c r="B25" s="218"/>
      <c r="C25" s="58"/>
      <c r="D25" s="58"/>
      <c r="E25" s="58"/>
      <c r="F25" s="58"/>
      <c r="G25" s="58"/>
      <c r="H25" s="58"/>
      <c r="I25" s="58"/>
    </row>
    <row r="26" spans="1:9" ht="21.75" customHeight="1">
      <c r="A26" s="198" t="s">
        <v>142</v>
      </c>
      <c r="B26" s="199"/>
      <c r="C26" s="58">
        <f>SUM(C27:C29)</f>
        <v>0</v>
      </c>
      <c r="D26" s="58">
        <f t="shared" ref="D26:I26" si="4">SUM(D27:D29)</f>
        <v>0</v>
      </c>
      <c r="E26" s="58">
        <f t="shared" si="4"/>
        <v>0</v>
      </c>
      <c r="F26" s="58">
        <f t="shared" si="4"/>
        <v>0</v>
      </c>
      <c r="G26" s="58">
        <f>D26+C26+E26+F26</f>
        <v>0</v>
      </c>
      <c r="H26" s="58">
        <f t="shared" si="4"/>
        <v>0</v>
      </c>
      <c r="I26" s="58">
        <f t="shared" si="4"/>
        <v>0</v>
      </c>
    </row>
    <row r="27" spans="1:9" ht="16.5" customHeight="1">
      <c r="A27" s="200" t="s">
        <v>143</v>
      </c>
      <c r="B27" s="201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0" t="s">
        <v>144</v>
      </c>
      <c r="B28" s="201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0" t="s">
        <v>145</v>
      </c>
      <c r="B29" s="201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5"/>
      <c r="B30" s="216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2" t="s">
        <v>147</v>
      </c>
      <c r="B32" s="165" t="s">
        <v>148</v>
      </c>
      <c r="C32" s="165" t="s">
        <v>150</v>
      </c>
      <c r="D32" s="165" t="s">
        <v>153</v>
      </c>
      <c r="E32" s="202" t="s">
        <v>155</v>
      </c>
      <c r="F32" s="165" t="s">
        <v>156</v>
      </c>
    </row>
    <row r="33" spans="1:9">
      <c r="A33" s="203"/>
      <c r="B33" s="157" t="s">
        <v>149</v>
      </c>
      <c r="C33" s="157" t="s">
        <v>151</v>
      </c>
      <c r="D33" s="157" t="s">
        <v>154</v>
      </c>
      <c r="E33" s="203"/>
      <c r="F33" s="157" t="s">
        <v>157</v>
      </c>
    </row>
    <row r="34" spans="1:9" ht="15.75" thickBot="1">
      <c r="A34" s="204"/>
      <c r="B34" s="166"/>
      <c r="C34" s="158" t="s">
        <v>152</v>
      </c>
      <c r="D34" s="166"/>
      <c r="E34" s="204"/>
      <c r="F34" s="166"/>
    </row>
    <row r="35" spans="1:9" ht="45">
      <c r="A35" s="10" t="s">
        <v>158</v>
      </c>
      <c r="B35" s="56">
        <f>SUM(B37:B38)</f>
        <v>0</v>
      </c>
      <c r="C35" s="56">
        <f t="shared" ref="C35:F35" si="5">SUM(C37:C38)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100">
        <v>0</v>
      </c>
      <c r="C38" s="100">
        <v>0</v>
      </c>
      <c r="D38" s="100">
        <v>0</v>
      </c>
      <c r="E38" s="100">
        <v>0</v>
      </c>
      <c r="F38" s="100">
        <v>0</v>
      </c>
    </row>
    <row r="43" spans="1:9">
      <c r="A43" s="73"/>
      <c r="B43" s="73"/>
      <c r="C43" s="73"/>
      <c r="D43" s="73"/>
      <c r="E43" s="73"/>
      <c r="F43" s="73"/>
      <c r="G43" s="73"/>
      <c r="H43" s="73"/>
      <c r="I43" s="73"/>
    </row>
    <row r="44" spans="1:9">
      <c r="A44" s="195" t="s">
        <v>452</v>
      </c>
      <c r="B44" s="195"/>
      <c r="C44" s="195"/>
      <c r="D44" s="80"/>
      <c r="E44" s="195" t="s">
        <v>453</v>
      </c>
      <c r="F44" s="195"/>
      <c r="G44" s="195"/>
      <c r="H44" s="80"/>
      <c r="I44" s="80"/>
    </row>
    <row r="45" spans="1:9" ht="15" customHeight="1">
      <c r="A45" s="184" t="s">
        <v>438</v>
      </c>
      <c r="B45" s="184"/>
      <c r="C45" s="184"/>
      <c r="D45" s="80"/>
      <c r="E45" s="184" t="s">
        <v>439</v>
      </c>
      <c r="F45" s="184"/>
      <c r="G45" s="184"/>
      <c r="H45" s="80"/>
      <c r="I45" s="80"/>
    </row>
    <row r="46" spans="1:9" ht="15" customHeight="1">
      <c r="A46" s="80"/>
      <c r="B46" s="80"/>
      <c r="C46" s="80"/>
      <c r="D46" s="80"/>
      <c r="E46" s="80"/>
      <c r="F46" s="80"/>
      <c r="G46" s="80"/>
      <c r="H46" s="80"/>
      <c r="I46" s="80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G6" sqref="G6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5" t="s">
        <v>437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5.75" thickBot="1">
      <c r="A2" s="208" t="s">
        <v>448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</row>
    <row r="3" spans="1:11" ht="15.75" thickBot="1">
      <c r="A3" s="208" t="s">
        <v>459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15.75" thickBot="1">
      <c r="A4" s="208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113.25" thickBot="1">
      <c r="A5" s="159" t="s">
        <v>162</v>
      </c>
      <c r="B5" s="158" t="s">
        <v>163</v>
      </c>
      <c r="C5" s="158" t="s">
        <v>164</v>
      </c>
      <c r="D5" s="158" t="s">
        <v>165</v>
      </c>
      <c r="E5" s="158" t="s">
        <v>166</v>
      </c>
      <c r="F5" s="158" t="s">
        <v>167</v>
      </c>
      <c r="G5" s="158" t="s">
        <v>168</v>
      </c>
      <c r="H5" s="158" t="s">
        <v>169</v>
      </c>
      <c r="I5" s="158" t="s">
        <v>462</v>
      </c>
      <c r="J5" s="158" t="s">
        <v>463</v>
      </c>
      <c r="K5" s="158" t="s">
        <v>464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45">
      <c r="A13" s="10" t="s">
        <v>175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2" ht="67.5">
      <c r="A19" s="10" t="s">
        <v>180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>
      <c r="A28" s="79"/>
      <c r="B28" s="79"/>
      <c r="C28" s="79"/>
      <c r="D28" s="79"/>
      <c r="E28" s="79"/>
      <c r="F28" s="79"/>
      <c r="G28" s="79"/>
      <c r="H28" s="73"/>
      <c r="I28" s="73"/>
      <c r="J28" s="73"/>
      <c r="K28" s="73"/>
      <c r="L28" s="73"/>
    </row>
    <row r="29" spans="1:12">
      <c r="A29" s="79"/>
      <c r="B29" s="79"/>
      <c r="C29" s="185" t="s">
        <v>452</v>
      </c>
      <c r="D29" s="185"/>
      <c r="E29" s="185"/>
      <c r="F29" s="79"/>
      <c r="G29" s="79"/>
      <c r="H29" s="185" t="s">
        <v>453</v>
      </c>
      <c r="I29" s="185"/>
      <c r="J29" s="185"/>
      <c r="K29" s="73"/>
      <c r="L29" s="73"/>
    </row>
    <row r="30" spans="1:12" ht="27" customHeight="1">
      <c r="A30" s="73"/>
      <c r="B30" s="73"/>
      <c r="C30" s="184" t="s">
        <v>438</v>
      </c>
      <c r="D30" s="184"/>
      <c r="E30" s="184"/>
      <c r="F30" s="73"/>
      <c r="G30" s="73"/>
      <c r="H30" s="184" t="s">
        <v>439</v>
      </c>
      <c r="I30" s="184"/>
      <c r="J30" s="184"/>
      <c r="K30" s="73"/>
      <c r="L30" s="73"/>
    </row>
    <row r="31" spans="1:1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topLeftCell="A49" zoomScale="115" zoomScaleNormal="115" workbookViewId="0">
      <selection activeCell="E58" sqref="E58:E59"/>
    </sheetView>
  </sheetViews>
  <sheetFormatPr baseColWidth="10" defaultRowHeight="15"/>
  <cols>
    <col min="1" max="1" width="40.42578125" customWidth="1"/>
    <col min="2" max="2" width="39" customWidth="1"/>
    <col min="3" max="3" width="12.85546875" style="123" bestFit="1" customWidth="1"/>
    <col min="4" max="4" width="13.140625" style="123" bestFit="1" customWidth="1"/>
    <col min="5" max="5" width="13.28515625" style="123" bestFit="1" customWidth="1"/>
    <col min="8" max="8" width="14.7109375" style="87" bestFit="1" customWidth="1"/>
  </cols>
  <sheetData>
    <row r="1" spans="1:7">
      <c r="A1" s="255" t="s">
        <v>437</v>
      </c>
      <c r="B1" s="256"/>
      <c r="C1" s="256"/>
      <c r="D1" s="256"/>
      <c r="E1" s="256"/>
    </row>
    <row r="2" spans="1:7">
      <c r="A2" s="255" t="s">
        <v>442</v>
      </c>
      <c r="B2" s="256"/>
      <c r="C2" s="256"/>
      <c r="D2" s="256"/>
      <c r="E2" s="256"/>
    </row>
    <row r="3" spans="1:7">
      <c r="A3" s="255" t="s">
        <v>460</v>
      </c>
      <c r="B3" s="256"/>
      <c r="C3" s="256"/>
      <c r="D3" s="256"/>
      <c r="E3" s="256"/>
    </row>
    <row r="4" spans="1:7" ht="15.75" thickBot="1">
      <c r="A4" s="257" t="s">
        <v>0</v>
      </c>
      <c r="B4" s="258"/>
      <c r="C4" s="258"/>
      <c r="D4" s="258"/>
      <c r="E4" s="258"/>
    </row>
    <row r="5" spans="1:7">
      <c r="A5" s="229" t="s">
        <v>1</v>
      </c>
      <c r="B5" s="230"/>
      <c r="C5" s="160" t="s">
        <v>181</v>
      </c>
      <c r="D5" s="233" t="s">
        <v>183</v>
      </c>
      <c r="E5" s="160" t="s">
        <v>184</v>
      </c>
    </row>
    <row r="6" spans="1:7" ht="15.75" thickBot="1">
      <c r="A6" s="231"/>
      <c r="B6" s="232"/>
      <c r="C6" s="161" t="s">
        <v>182</v>
      </c>
      <c r="D6" s="234"/>
      <c r="E6" s="161" t="s">
        <v>185</v>
      </c>
    </row>
    <row r="7" spans="1:7">
      <c r="A7" s="237"/>
      <c r="B7" s="238"/>
      <c r="C7" s="136"/>
      <c r="D7" s="136"/>
      <c r="E7" s="136"/>
    </row>
    <row r="8" spans="1:7">
      <c r="A8" s="239" t="s">
        <v>186</v>
      </c>
      <c r="B8" s="240"/>
      <c r="C8" s="130">
        <f>SUM(C9:C11)</f>
        <v>289901361</v>
      </c>
      <c r="D8" s="130">
        <f>SUM(D9:D11)</f>
        <v>309765526</v>
      </c>
      <c r="E8" s="130">
        <f>SUM(E9:E11)</f>
        <v>309765526</v>
      </c>
    </row>
    <row r="9" spans="1:7">
      <c r="A9" s="243" t="s">
        <v>187</v>
      </c>
      <c r="B9" s="244"/>
      <c r="C9" s="127">
        <v>289901361</v>
      </c>
      <c r="D9" s="127">
        <v>309765526</v>
      </c>
      <c r="E9" s="127">
        <f>+D9</f>
        <v>309765526</v>
      </c>
    </row>
    <row r="10" spans="1:7">
      <c r="A10" s="243" t="s">
        <v>188</v>
      </c>
      <c r="B10" s="244"/>
      <c r="C10" s="119">
        <v>0</v>
      </c>
      <c r="D10" s="119">
        <v>0</v>
      </c>
      <c r="E10" s="119">
        <v>0</v>
      </c>
    </row>
    <row r="11" spans="1:7">
      <c r="A11" s="243" t="s">
        <v>189</v>
      </c>
      <c r="B11" s="244"/>
      <c r="C11" s="119">
        <v>0</v>
      </c>
      <c r="D11" s="119">
        <v>0</v>
      </c>
      <c r="E11" s="119">
        <v>0</v>
      </c>
      <c r="G11" s="48"/>
    </row>
    <row r="12" spans="1:7">
      <c r="A12" s="243"/>
      <c r="B12" s="244"/>
      <c r="C12" s="119"/>
      <c r="D12" s="119"/>
      <c r="E12" s="119"/>
    </row>
    <row r="13" spans="1:7">
      <c r="A13" s="239" t="s">
        <v>221</v>
      </c>
      <c r="B13" s="240"/>
      <c r="C13" s="130">
        <f>SUM(C14:C15)</f>
        <v>289901361</v>
      </c>
      <c r="D13" s="130">
        <f>SUM(D14:D15)</f>
        <v>312917131</v>
      </c>
      <c r="E13" s="130">
        <f>SUM(E14:E15)</f>
        <v>312033976</v>
      </c>
    </row>
    <row r="14" spans="1:7">
      <c r="A14" s="243" t="s">
        <v>190</v>
      </c>
      <c r="B14" s="244"/>
      <c r="C14" s="127">
        <v>289901361</v>
      </c>
      <c r="D14" s="127">
        <v>312917131</v>
      </c>
      <c r="E14" s="127">
        <v>312033976</v>
      </c>
      <c r="G14" s="48"/>
    </row>
    <row r="15" spans="1:7">
      <c r="A15" s="243" t="s">
        <v>191</v>
      </c>
      <c r="B15" s="244"/>
      <c r="C15" s="119">
        <v>0</v>
      </c>
      <c r="D15" s="119">
        <v>0</v>
      </c>
      <c r="E15" s="119">
        <v>0</v>
      </c>
    </row>
    <row r="16" spans="1:7">
      <c r="A16" s="243"/>
      <c r="B16" s="244"/>
      <c r="C16" s="136"/>
      <c r="D16" s="136"/>
      <c r="E16" s="136"/>
    </row>
    <row r="17" spans="1:7">
      <c r="A17" s="239" t="s">
        <v>192</v>
      </c>
      <c r="B17" s="240"/>
      <c r="C17" s="121">
        <f>SUM(C18:C19)</f>
        <v>0</v>
      </c>
      <c r="D17" s="120">
        <f>SUM(D18:D19)</f>
        <v>0</v>
      </c>
      <c r="E17" s="120">
        <f>SUM(E18:E19)</f>
        <v>0</v>
      </c>
    </row>
    <row r="18" spans="1:7">
      <c r="A18" s="243" t="s">
        <v>193</v>
      </c>
      <c r="B18" s="244"/>
      <c r="C18" s="129">
        <v>0</v>
      </c>
      <c r="D18" s="127">
        <v>0</v>
      </c>
      <c r="E18" s="127">
        <v>0</v>
      </c>
    </row>
    <row r="19" spans="1:7">
      <c r="A19" s="243" t="s">
        <v>194</v>
      </c>
      <c r="B19" s="244"/>
      <c r="C19" s="119">
        <v>0</v>
      </c>
      <c r="D19" s="119">
        <v>0</v>
      </c>
      <c r="E19" s="119">
        <v>0</v>
      </c>
    </row>
    <row r="20" spans="1:7">
      <c r="A20" s="243"/>
      <c r="B20" s="244"/>
      <c r="C20" s="136"/>
      <c r="D20" s="137"/>
      <c r="E20" s="137"/>
    </row>
    <row r="21" spans="1:7">
      <c r="A21" s="239" t="s">
        <v>195</v>
      </c>
      <c r="B21" s="240"/>
      <c r="C21" s="121">
        <f>C8-C13+C17</f>
        <v>0</v>
      </c>
      <c r="D21" s="130">
        <f>D8-D13+D17</f>
        <v>-3151605</v>
      </c>
      <c r="E21" s="130">
        <f>E8-E13+E17</f>
        <v>-2268450</v>
      </c>
      <c r="F21" s="48"/>
      <c r="G21" s="48"/>
    </row>
    <row r="22" spans="1:7">
      <c r="A22" s="239" t="s">
        <v>196</v>
      </c>
      <c r="B22" s="240"/>
      <c r="C22" s="121">
        <f>C21-C11</f>
        <v>0</v>
      </c>
      <c r="D22" s="130">
        <f>D21-D11</f>
        <v>-3151605</v>
      </c>
      <c r="E22" s="130">
        <f>E21-E11</f>
        <v>-2268450</v>
      </c>
    </row>
    <row r="23" spans="1:7" ht="15" customHeight="1">
      <c r="A23" s="239" t="s">
        <v>197</v>
      </c>
      <c r="B23" s="240"/>
      <c r="C23" s="259">
        <f>C22-C17</f>
        <v>0</v>
      </c>
      <c r="D23" s="130">
        <f>D22-D17</f>
        <v>-3151605</v>
      </c>
      <c r="E23" s="130">
        <f>E22-E17</f>
        <v>-2268450</v>
      </c>
      <c r="F23" s="48"/>
    </row>
    <row r="24" spans="1:7" ht="15.75" thickBot="1">
      <c r="A24" s="253"/>
      <c r="B24" s="254"/>
      <c r="C24" s="260"/>
      <c r="D24" s="119"/>
      <c r="E24" s="119"/>
    </row>
    <row r="25" spans="1:7" ht="15.75" thickBot="1">
      <c r="A25" s="227" t="s">
        <v>198</v>
      </c>
      <c r="B25" s="228"/>
      <c r="C25" s="162" t="s">
        <v>199</v>
      </c>
      <c r="D25" s="162" t="s">
        <v>183</v>
      </c>
      <c r="E25" s="162" t="s">
        <v>200</v>
      </c>
    </row>
    <row r="26" spans="1:7">
      <c r="A26" s="237"/>
      <c r="B26" s="238"/>
      <c r="C26" s="136"/>
      <c r="D26" s="136"/>
      <c r="E26" s="136"/>
    </row>
    <row r="27" spans="1:7">
      <c r="A27" s="239" t="s">
        <v>201</v>
      </c>
      <c r="B27" s="240"/>
      <c r="C27" s="129">
        <f>SUM(C28:C29)</f>
        <v>0</v>
      </c>
      <c r="D27" s="129">
        <f>SUM(D28:D29)</f>
        <v>0</v>
      </c>
      <c r="E27" s="129">
        <f>SUM(E28:E29)</f>
        <v>0</v>
      </c>
    </row>
    <row r="28" spans="1:7">
      <c r="A28" s="243" t="s">
        <v>202</v>
      </c>
      <c r="B28" s="244"/>
      <c r="C28" s="119">
        <v>0</v>
      </c>
      <c r="D28" s="119">
        <v>0</v>
      </c>
      <c r="E28" s="119">
        <v>0</v>
      </c>
    </row>
    <row r="29" spans="1:7">
      <c r="A29" s="243" t="s">
        <v>203</v>
      </c>
      <c r="B29" s="244"/>
      <c r="C29" s="119">
        <v>0</v>
      </c>
      <c r="D29" s="119">
        <v>0</v>
      </c>
      <c r="E29" s="119">
        <v>0</v>
      </c>
    </row>
    <row r="30" spans="1:7">
      <c r="A30" s="243"/>
      <c r="B30" s="244"/>
      <c r="C30" s="129"/>
      <c r="D30" s="129"/>
      <c r="E30" s="129"/>
    </row>
    <row r="31" spans="1:7">
      <c r="A31" s="239" t="s">
        <v>204</v>
      </c>
      <c r="B31" s="240"/>
      <c r="C31" s="138">
        <f>C23+C27</f>
        <v>0</v>
      </c>
      <c r="D31" s="130">
        <f>D23+D27</f>
        <v>-3151605</v>
      </c>
      <c r="E31" s="130">
        <f>E23+E27</f>
        <v>-2268450</v>
      </c>
    </row>
    <row r="32" spans="1:7" ht="15.75" thickBot="1">
      <c r="A32" s="245"/>
      <c r="B32" s="246"/>
      <c r="C32" s="139"/>
      <c r="D32" s="140"/>
      <c r="E32" s="140"/>
    </row>
    <row r="33" spans="1:5">
      <c r="A33" s="229" t="s">
        <v>198</v>
      </c>
      <c r="B33" s="230"/>
      <c r="C33" s="233" t="s">
        <v>205</v>
      </c>
      <c r="D33" s="235" t="s">
        <v>183</v>
      </c>
      <c r="E33" s="163" t="s">
        <v>184</v>
      </c>
    </row>
    <row r="34" spans="1:5" ht="15.75" thickBot="1">
      <c r="A34" s="231"/>
      <c r="B34" s="232"/>
      <c r="C34" s="234"/>
      <c r="D34" s="236"/>
      <c r="E34" s="164" t="s">
        <v>200</v>
      </c>
    </row>
    <row r="35" spans="1:5">
      <c r="A35" s="17"/>
      <c r="B35" s="18"/>
      <c r="C35" s="141"/>
      <c r="D35" s="141"/>
      <c r="E35" s="141"/>
    </row>
    <row r="36" spans="1:5">
      <c r="A36" s="249" t="s">
        <v>206</v>
      </c>
      <c r="B36" s="250"/>
      <c r="C36" s="138">
        <f>SUM(C37:C38)</f>
        <v>0</v>
      </c>
      <c r="D36" s="138">
        <f>SUM(D37:D38)</f>
        <v>0</v>
      </c>
      <c r="E36" s="138">
        <f>SUM(E37:E38)</f>
        <v>0</v>
      </c>
    </row>
    <row r="37" spans="1:5">
      <c r="A37" s="241" t="s">
        <v>207</v>
      </c>
      <c r="B37" s="242"/>
      <c r="C37" s="119">
        <v>0</v>
      </c>
      <c r="D37" s="119">
        <v>0</v>
      </c>
      <c r="E37" s="119">
        <v>0</v>
      </c>
    </row>
    <row r="38" spans="1:5">
      <c r="A38" s="241" t="s">
        <v>208</v>
      </c>
      <c r="B38" s="242"/>
      <c r="C38" s="119">
        <v>0</v>
      </c>
      <c r="D38" s="119">
        <v>0</v>
      </c>
      <c r="E38" s="119">
        <v>0</v>
      </c>
    </row>
    <row r="39" spans="1:5">
      <c r="A39" s="249" t="s">
        <v>209</v>
      </c>
      <c r="B39" s="250"/>
      <c r="C39" s="138">
        <f>SUM(C40:C41)</f>
        <v>0</v>
      </c>
      <c r="D39" s="138">
        <f>SUM(D40:D41)</f>
        <v>0</v>
      </c>
      <c r="E39" s="138">
        <f>SUM(E40:E41)</f>
        <v>0</v>
      </c>
    </row>
    <row r="40" spans="1:5">
      <c r="A40" s="241" t="s">
        <v>210</v>
      </c>
      <c r="B40" s="242"/>
      <c r="C40" s="119">
        <v>0</v>
      </c>
      <c r="D40" s="119">
        <v>0</v>
      </c>
      <c r="E40" s="119">
        <v>0</v>
      </c>
    </row>
    <row r="41" spans="1:5">
      <c r="A41" s="241" t="s">
        <v>211</v>
      </c>
      <c r="B41" s="242"/>
      <c r="C41" s="119">
        <v>0</v>
      </c>
      <c r="D41" s="119">
        <v>0</v>
      </c>
      <c r="E41" s="119">
        <v>0</v>
      </c>
    </row>
    <row r="42" spans="1:5">
      <c r="A42" s="241"/>
      <c r="B42" s="242"/>
      <c r="C42" s="129"/>
      <c r="D42" s="129"/>
      <c r="E42" s="129"/>
    </row>
    <row r="43" spans="1:5">
      <c r="A43" s="249" t="s">
        <v>212</v>
      </c>
      <c r="B43" s="250"/>
      <c r="C43" s="142">
        <f>C36-C39</f>
        <v>0</v>
      </c>
      <c r="D43" s="142">
        <f>D36-D39</f>
        <v>0</v>
      </c>
      <c r="E43" s="142">
        <f>E36-E39</f>
        <v>0</v>
      </c>
    </row>
    <row r="44" spans="1:5" ht="15.75" thickBot="1">
      <c r="A44" s="251"/>
      <c r="B44" s="252"/>
      <c r="C44" s="143"/>
      <c r="D44" s="143"/>
      <c r="E44" s="143"/>
    </row>
    <row r="45" spans="1:5">
      <c r="A45" s="229" t="s">
        <v>198</v>
      </c>
      <c r="B45" s="230"/>
      <c r="C45" s="163" t="s">
        <v>181</v>
      </c>
      <c r="D45" s="235" t="s">
        <v>183</v>
      </c>
      <c r="E45" s="163" t="s">
        <v>184</v>
      </c>
    </row>
    <row r="46" spans="1:5" ht="15.75" thickBot="1">
      <c r="A46" s="231"/>
      <c r="B46" s="232"/>
      <c r="C46" s="164" t="s">
        <v>199</v>
      </c>
      <c r="D46" s="236"/>
      <c r="E46" s="164" t="s">
        <v>200</v>
      </c>
    </row>
    <row r="47" spans="1:5">
      <c r="A47" s="247"/>
      <c r="B47" s="248"/>
      <c r="C47" s="141"/>
      <c r="D47" s="141"/>
      <c r="E47" s="141"/>
    </row>
    <row r="48" spans="1:5">
      <c r="A48" s="241" t="s">
        <v>213</v>
      </c>
      <c r="B48" s="242"/>
      <c r="C48" s="127">
        <f>C9</f>
        <v>289901361</v>
      </c>
      <c r="D48" s="127">
        <f>D9</f>
        <v>309765526</v>
      </c>
      <c r="E48" s="127">
        <f>E9</f>
        <v>309765526</v>
      </c>
    </row>
    <row r="49" spans="1:5">
      <c r="A49" s="241" t="s">
        <v>214</v>
      </c>
      <c r="B49" s="242"/>
      <c r="C49" s="119">
        <f>C37-C40</f>
        <v>0</v>
      </c>
      <c r="D49" s="119">
        <f>D37-D40</f>
        <v>0</v>
      </c>
      <c r="E49" s="119">
        <f>E37-E40</f>
        <v>0</v>
      </c>
    </row>
    <row r="50" spans="1:5">
      <c r="A50" s="241" t="s">
        <v>207</v>
      </c>
      <c r="B50" s="242"/>
      <c r="C50" s="119">
        <f>C37</f>
        <v>0</v>
      </c>
      <c r="D50" s="119">
        <f>D37</f>
        <v>0</v>
      </c>
      <c r="E50" s="119">
        <f>E37</f>
        <v>0</v>
      </c>
    </row>
    <row r="51" spans="1:5">
      <c r="A51" s="241" t="s">
        <v>210</v>
      </c>
      <c r="B51" s="242"/>
      <c r="C51" s="119">
        <f>C40</f>
        <v>0</v>
      </c>
      <c r="D51" s="119">
        <f>D40</f>
        <v>0</v>
      </c>
      <c r="E51" s="119">
        <f>E40</f>
        <v>0</v>
      </c>
    </row>
    <row r="52" spans="1:5">
      <c r="A52" s="241"/>
      <c r="B52" s="242"/>
      <c r="C52" s="119"/>
      <c r="D52" s="119"/>
      <c r="E52" s="119"/>
    </row>
    <row r="53" spans="1:5">
      <c r="A53" s="241" t="s">
        <v>190</v>
      </c>
      <c r="B53" s="242"/>
      <c r="C53" s="144">
        <f>C14</f>
        <v>289901361</v>
      </c>
      <c r="D53" s="144">
        <f>D14</f>
        <v>312917131</v>
      </c>
      <c r="E53" s="144">
        <f>E14</f>
        <v>312033976</v>
      </c>
    </row>
    <row r="54" spans="1:5">
      <c r="A54" s="241"/>
      <c r="B54" s="242"/>
      <c r="C54" s="129"/>
      <c r="D54" s="129"/>
      <c r="E54" s="129"/>
    </row>
    <row r="55" spans="1:5">
      <c r="A55" s="241" t="s">
        <v>193</v>
      </c>
      <c r="B55" s="242"/>
      <c r="C55" s="129">
        <f>C18</f>
        <v>0</v>
      </c>
      <c r="D55" s="145">
        <f>D18</f>
        <v>0</v>
      </c>
      <c r="E55" s="145">
        <f>E18</f>
        <v>0</v>
      </c>
    </row>
    <row r="56" spans="1:5">
      <c r="A56" s="241"/>
      <c r="B56" s="242"/>
      <c r="C56" s="129"/>
      <c r="D56" s="129"/>
      <c r="E56" s="129"/>
    </row>
    <row r="57" spans="1:5">
      <c r="A57" s="249" t="s">
        <v>215</v>
      </c>
      <c r="B57" s="250"/>
      <c r="C57" s="138">
        <f>C48+C49-C53-C55</f>
        <v>0</v>
      </c>
      <c r="D57" s="146">
        <f>D48+D49-D53+D55</f>
        <v>-3151605</v>
      </c>
      <c r="E57" s="146">
        <f>E48+E49-E53+E55</f>
        <v>-2268450</v>
      </c>
    </row>
    <row r="58" spans="1:5">
      <c r="A58" s="239" t="s">
        <v>216</v>
      </c>
      <c r="B58" s="240"/>
      <c r="C58" s="221">
        <f>C57-C49</f>
        <v>0</v>
      </c>
      <c r="D58" s="223">
        <f>D57-D49</f>
        <v>-3151605</v>
      </c>
      <c r="E58" s="223">
        <f>E57-E49</f>
        <v>-2268450</v>
      </c>
    </row>
    <row r="59" spans="1:5" ht="15.75" thickBot="1">
      <c r="A59" s="253"/>
      <c r="B59" s="254"/>
      <c r="C59" s="222"/>
      <c r="D59" s="224"/>
      <c r="E59" s="224"/>
    </row>
    <row r="60" spans="1:5">
      <c r="A60" s="229" t="s">
        <v>198</v>
      </c>
      <c r="B60" s="230"/>
      <c r="C60" s="233" t="s">
        <v>205</v>
      </c>
      <c r="D60" s="235" t="s">
        <v>183</v>
      </c>
      <c r="E60" s="163" t="s">
        <v>184</v>
      </c>
    </row>
    <row r="61" spans="1:5" ht="15.75" thickBot="1">
      <c r="A61" s="231"/>
      <c r="B61" s="232"/>
      <c r="C61" s="234"/>
      <c r="D61" s="236"/>
      <c r="E61" s="164" t="s">
        <v>200</v>
      </c>
    </row>
    <row r="62" spans="1:5">
      <c r="A62" s="247"/>
      <c r="B62" s="248"/>
      <c r="C62" s="141"/>
      <c r="D62" s="141"/>
      <c r="E62" s="141"/>
    </row>
    <row r="63" spans="1:5">
      <c r="A63" s="241" t="s">
        <v>188</v>
      </c>
      <c r="B63" s="242"/>
      <c r="C63" s="119">
        <f>C10</f>
        <v>0</v>
      </c>
      <c r="D63" s="119">
        <f>D10</f>
        <v>0</v>
      </c>
      <c r="E63" s="119">
        <f>E10</f>
        <v>0</v>
      </c>
    </row>
    <row r="64" spans="1:5">
      <c r="A64" s="241" t="s">
        <v>217</v>
      </c>
      <c r="B64" s="242"/>
      <c r="C64" s="119">
        <f>C38-C41</f>
        <v>0</v>
      </c>
      <c r="D64" s="119">
        <f>D38-D41</f>
        <v>0</v>
      </c>
      <c r="E64" s="119">
        <f>E38-E41</f>
        <v>0</v>
      </c>
    </row>
    <row r="65" spans="1:5">
      <c r="A65" s="241" t="s">
        <v>208</v>
      </c>
      <c r="B65" s="242"/>
      <c r="C65" s="119">
        <f>C38</f>
        <v>0</v>
      </c>
      <c r="D65" s="119">
        <f>D38</f>
        <v>0</v>
      </c>
      <c r="E65" s="119">
        <f>E38</f>
        <v>0</v>
      </c>
    </row>
    <row r="66" spans="1:5">
      <c r="A66" s="241" t="s">
        <v>211</v>
      </c>
      <c r="B66" s="242"/>
      <c r="C66" s="119">
        <f>C41</f>
        <v>0</v>
      </c>
      <c r="D66" s="119">
        <f>D41</f>
        <v>0</v>
      </c>
      <c r="E66" s="119">
        <f>E41</f>
        <v>0</v>
      </c>
    </row>
    <row r="67" spans="1:5">
      <c r="A67" s="241"/>
      <c r="B67" s="242"/>
      <c r="C67" s="119"/>
      <c r="D67" s="119"/>
      <c r="E67" s="119"/>
    </row>
    <row r="68" spans="1:5">
      <c r="A68" s="241" t="s">
        <v>218</v>
      </c>
      <c r="B68" s="242"/>
      <c r="C68" s="119">
        <f>C15</f>
        <v>0</v>
      </c>
      <c r="D68" s="119">
        <f>D15</f>
        <v>0</v>
      </c>
      <c r="E68" s="119">
        <f>E15</f>
        <v>0</v>
      </c>
    </row>
    <row r="69" spans="1:5">
      <c r="A69" s="241"/>
      <c r="B69" s="242"/>
      <c r="C69" s="141"/>
      <c r="D69" s="141"/>
      <c r="E69" s="141"/>
    </row>
    <row r="70" spans="1:5">
      <c r="A70" s="241" t="s">
        <v>194</v>
      </c>
      <c r="B70" s="242"/>
      <c r="C70" s="117">
        <f>C19</f>
        <v>0</v>
      </c>
      <c r="D70" s="117">
        <f>D19</f>
        <v>0</v>
      </c>
      <c r="E70" s="117">
        <f>E19</f>
        <v>0</v>
      </c>
    </row>
    <row r="71" spans="1:5">
      <c r="A71" s="241"/>
      <c r="B71" s="242"/>
      <c r="C71" s="117"/>
      <c r="D71" s="117"/>
      <c r="E71" s="117"/>
    </row>
    <row r="72" spans="1:5">
      <c r="A72" s="249" t="s">
        <v>219</v>
      </c>
      <c r="B72" s="250"/>
      <c r="C72" s="147">
        <f>C63+C64-C68+C70</f>
        <v>0</v>
      </c>
      <c r="D72" s="147">
        <f>D63+D64-D68+D70</f>
        <v>0</v>
      </c>
      <c r="E72" s="147">
        <f>E63+E64-E68+E70</f>
        <v>0</v>
      </c>
    </row>
    <row r="73" spans="1:5">
      <c r="A73" s="249" t="s">
        <v>220</v>
      </c>
      <c r="B73" s="250"/>
      <c r="C73" s="225">
        <f>C72-C64</f>
        <v>0</v>
      </c>
      <c r="D73" s="225">
        <f>D72-D64</f>
        <v>0</v>
      </c>
      <c r="E73" s="225">
        <f>E72-E64</f>
        <v>0</v>
      </c>
    </row>
    <row r="74" spans="1:5" ht="15.75" thickBot="1">
      <c r="A74" s="251"/>
      <c r="B74" s="252"/>
      <c r="C74" s="226"/>
      <c r="D74" s="226"/>
      <c r="E74" s="226"/>
    </row>
    <row r="77" spans="1:5">
      <c r="A77" s="73"/>
      <c r="B77" s="73"/>
      <c r="C77" s="148"/>
      <c r="D77" s="148"/>
      <c r="E77" s="148"/>
    </row>
    <row r="78" spans="1:5">
      <c r="A78" s="73"/>
      <c r="B78" s="73"/>
      <c r="C78" s="148"/>
      <c r="D78" s="148"/>
      <c r="E78" s="148"/>
    </row>
    <row r="79" spans="1:5">
      <c r="A79" s="73"/>
      <c r="B79" s="73"/>
      <c r="C79" s="148"/>
      <c r="D79" s="148"/>
      <c r="E79" s="148"/>
    </row>
    <row r="80" spans="1:5">
      <c r="A80" s="73"/>
      <c r="B80" s="73"/>
      <c r="C80" s="148"/>
      <c r="D80" s="148"/>
      <c r="E80" s="148"/>
    </row>
    <row r="81" spans="1:5">
      <c r="A81" s="73"/>
      <c r="B81" s="73"/>
      <c r="C81" s="148"/>
      <c r="D81" s="148"/>
      <c r="E81" s="148"/>
    </row>
    <row r="82" spans="1:5">
      <c r="A82" s="73"/>
      <c r="B82" s="73"/>
      <c r="C82" s="148"/>
      <c r="D82" s="148"/>
      <c r="E82" s="148"/>
    </row>
    <row r="83" spans="1:5">
      <c r="A83" s="73"/>
      <c r="B83" s="73"/>
      <c r="C83" s="148"/>
      <c r="D83" s="148"/>
      <c r="E83" s="148"/>
    </row>
    <row r="84" spans="1:5">
      <c r="A84" s="73"/>
      <c r="B84" s="73"/>
      <c r="C84" s="148"/>
      <c r="D84" s="148"/>
      <c r="E84" s="148"/>
    </row>
    <row r="85" spans="1:5">
      <c r="A85" s="73"/>
      <c r="B85" s="73"/>
      <c r="C85" s="148"/>
      <c r="D85" s="148"/>
      <c r="E85" s="148"/>
    </row>
    <row r="86" spans="1:5">
      <c r="A86" s="73"/>
      <c r="B86" s="73"/>
      <c r="C86" s="148"/>
      <c r="D86" s="148"/>
      <c r="E86" s="148"/>
    </row>
    <row r="87" spans="1:5">
      <c r="A87" s="73"/>
      <c r="B87" s="73"/>
      <c r="C87" s="148"/>
      <c r="D87" s="148"/>
      <c r="E87" s="148"/>
    </row>
    <row r="88" spans="1:5">
      <c r="A88" s="73"/>
      <c r="B88" s="73"/>
      <c r="C88" s="148"/>
      <c r="D88" s="148"/>
      <c r="E88" s="148"/>
    </row>
    <row r="89" spans="1:5">
      <c r="A89" s="73"/>
      <c r="B89" s="73"/>
      <c r="C89" s="148"/>
      <c r="D89" s="148"/>
      <c r="E89" s="148"/>
    </row>
    <row r="90" spans="1:5">
      <c r="A90" s="73"/>
      <c r="B90" s="73"/>
      <c r="C90" s="148"/>
      <c r="D90" s="148"/>
      <c r="E90" s="148"/>
    </row>
    <row r="91" spans="1:5">
      <c r="A91" s="73"/>
      <c r="B91" s="73"/>
      <c r="C91" s="148"/>
      <c r="D91" s="148"/>
      <c r="E91" s="148"/>
    </row>
    <row r="92" spans="1:5">
      <c r="A92" s="73"/>
      <c r="B92" s="73"/>
      <c r="C92" s="148"/>
      <c r="D92" s="148"/>
      <c r="E92" s="148"/>
    </row>
    <row r="93" spans="1:5">
      <c r="A93" s="95"/>
      <c r="B93" s="73"/>
      <c r="C93" s="149"/>
      <c r="D93" s="149"/>
      <c r="E93" s="149"/>
    </row>
    <row r="94" spans="1:5">
      <c r="A94" s="71" t="s">
        <v>452</v>
      </c>
      <c r="B94" s="73"/>
      <c r="C94" s="219" t="s">
        <v>453</v>
      </c>
      <c r="D94" s="219"/>
      <c r="E94" s="219"/>
    </row>
    <row r="95" spans="1:5">
      <c r="A95" s="72" t="s">
        <v>438</v>
      </c>
      <c r="B95" s="73"/>
      <c r="C95" s="220" t="s">
        <v>439</v>
      </c>
      <c r="D95" s="220"/>
      <c r="E95" s="220"/>
    </row>
    <row r="96" spans="1:5">
      <c r="A96" s="73"/>
      <c r="B96" s="73"/>
      <c r="C96" s="148"/>
      <c r="D96" s="148"/>
      <c r="E96" s="148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zoomScaleNormal="100" workbookViewId="0">
      <selection activeCell="F22" sqref="F22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23" bestFit="1" customWidth="1"/>
    <col min="5" max="5" width="12.28515625" style="123" customWidth="1"/>
    <col min="6" max="8" width="12.85546875" style="123" bestFit="1" customWidth="1"/>
    <col min="9" max="9" width="12" style="123" bestFit="1" customWidth="1"/>
    <col min="11" max="11" width="14.7109375" style="87" bestFit="1" customWidth="1"/>
  </cols>
  <sheetData>
    <row r="1" spans="1:9">
      <c r="A1" s="261" t="s">
        <v>437</v>
      </c>
      <c r="B1" s="262"/>
      <c r="C1" s="262"/>
      <c r="D1" s="262"/>
      <c r="E1" s="262"/>
      <c r="F1" s="262"/>
      <c r="G1" s="262"/>
      <c r="H1" s="262"/>
      <c r="I1" s="263"/>
    </row>
    <row r="2" spans="1:9">
      <c r="A2" s="255" t="s">
        <v>443</v>
      </c>
      <c r="B2" s="256"/>
      <c r="C2" s="256"/>
      <c r="D2" s="256"/>
      <c r="E2" s="256"/>
      <c r="F2" s="256"/>
      <c r="G2" s="256"/>
      <c r="H2" s="256"/>
      <c r="I2" s="264"/>
    </row>
    <row r="3" spans="1:9">
      <c r="A3" s="255" t="s">
        <v>460</v>
      </c>
      <c r="B3" s="256"/>
      <c r="C3" s="256"/>
      <c r="D3" s="256"/>
      <c r="E3" s="256"/>
      <c r="F3" s="256"/>
      <c r="G3" s="256"/>
      <c r="H3" s="256"/>
      <c r="I3" s="264"/>
    </row>
    <row r="4" spans="1:9" ht="15.75" thickBot="1">
      <c r="A4" s="257" t="s">
        <v>0</v>
      </c>
      <c r="B4" s="258"/>
      <c r="C4" s="258"/>
      <c r="D4" s="258"/>
      <c r="E4" s="258"/>
      <c r="F4" s="258"/>
      <c r="G4" s="258"/>
      <c r="H4" s="258"/>
      <c r="I4" s="265"/>
    </row>
    <row r="5" spans="1:9" ht="15.75" thickBot="1">
      <c r="A5" s="261"/>
      <c r="B5" s="262"/>
      <c r="C5" s="263"/>
      <c r="D5" s="266" t="s">
        <v>222</v>
      </c>
      <c r="E5" s="267"/>
      <c r="F5" s="267"/>
      <c r="G5" s="267"/>
      <c r="H5" s="268"/>
      <c r="I5" s="235" t="s">
        <v>223</v>
      </c>
    </row>
    <row r="6" spans="1:9">
      <c r="A6" s="255" t="s">
        <v>198</v>
      </c>
      <c r="B6" s="256"/>
      <c r="C6" s="264"/>
      <c r="D6" s="235" t="s">
        <v>225</v>
      </c>
      <c r="E6" s="233" t="s">
        <v>226</v>
      </c>
      <c r="F6" s="235" t="s">
        <v>227</v>
      </c>
      <c r="G6" s="235" t="s">
        <v>183</v>
      </c>
      <c r="H6" s="235" t="s">
        <v>228</v>
      </c>
      <c r="I6" s="269"/>
    </row>
    <row r="7" spans="1:9" ht="15.75" thickBot="1">
      <c r="A7" s="257" t="s">
        <v>224</v>
      </c>
      <c r="B7" s="258"/>
      <c r="C7" s="265"/>
      <c r="D7" s="236"/>
      <c r="E7" s="234"/>
      <c r="F7" s="236"/>
      <c r="G7" s="236"/>
      <c r="H7" s="236"/>
      <c r="I7" s="236"/>
    </row>
    <row r="8" spans="1:9">
      <c r="A8" s="273"/>
      <c r="B8" s="274"/>
      <c r="C8" s="275"/>
      <c r="D8" s="117"/>
      <c r="E8" s="117"/>
      <c r="F8" s="117"/>
      <c r="G8" s="117"/>
      <c r="H8" s="117"/>
      <c r="I8" s="117"/>
    </row>
    <row r="9" spans="1:9">
      <c r="A9" s="276" t="s">
        <v>229</v>
      </c>
      <c r="B9" s="277"/>
      <c r="C9" s="278"/>
      <c r="D9" s="117"/>
      <c r="E9" s="117"/>
      <c r="F9" s="117"/>
      <c r="G9" s="117"/>
      <c r="H9" s="117"/>
      <c r="I9" s="117"/>
    </row>
    <row r="10" spans="1:9">
      <c r="A10" s="270" t="s">
        <v>230</v>
      </c>
      <c r="B10" s="271"/>
      <c r="C10" s="272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>
      <c r="A11" s="270" t="s">
        <v>231</v>
      </c>
      <c r="B11" s="271"/>
      <c r="C11" s="272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>
      <c r="A12" s="270" t="s">
        <v>232</v>
      </c>
      <c r="B12" s="271"/>
      <c r="C12" s="272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>
      <c r="A13" s="270" t="s">
        <v>233</v>
      </c>
      <c r="B13" s="271"/>
      <c r="C13" s="272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>
      <c r="A14" s="270" t="s">
        <v>234</v>
      </c>
      <c r="B14" s="271"/>
      <c r="C14" s="272"/>
      <c r="D14" s="117">
        <v>0</v>
      </c>
      <c r="E14" s="117">
        <v>812</v>
      </c>
      <c r="F14" s="117">
        <f>+E14</f>
        <v>812</v>
      </c>
      <c r="G14" s="117">
        <f>+F14</f>
        <v>812</v>
      </c>
      <c r="H14" s="117">
        <f>+G14</f>
        <v>812</v>
      </c>
      <c r="I14" s="117">
        <f>+H14</f>
        <v>812</v>
      </c>
    </row>
    <row r="15" spans="1:9">
      <c r="A15" s="270" t="s">
        <v>235</v>
      </c>
      <c r="B15" s="271"/>
      <c r="C15" s="272"/>
      <c r="D15" s="117">
        <v>0</v>
      </c>
      <c r="E15" s="117">
        <v>0</v>
      </c>
      <c r="F15" s="117">
        <v>0</v>
      </c>
      <c r="G15" s="117">
        <v>0</v>
      </c>
      <c r="H15" s="117">
        <f>+G15</f>
        <v>0</v>
      </c>
      <c r="I15" s="117">
        <f>G15-D15</f>
        <v>0</v>
      </c>
    </row>
    <row r="16" spans="1:9">
      <c r="A16" s="270" t="s">
        <v>236</v>
      </c>
      <c r="B16" s="271"/>
      <c r="C16" s="272"/>
      <c r="D16" s="118">
        <v>0</v>
      </c>
      <c r="E16" s="118">
        <v>229598</v>
      </c>
      <c r="F16" s="118">
        <f>E16+D16</f>
        <v>229598</v>
      </c>
      <c r="G16" s="118">
        <f>F16</f>
        <v>229598</v>
      </c>
      <c r="H16" s="118">
        <f>G16</f>
        <v>229598</v>
      </c>
      <c r="I16" s="117">
        <f>G16-D16</f>
        <v>229598</v>
      </c>
    </row>
    <row r="17" spans="1:9">
      <c r="A17" s="270" t="s">
        <v>237</v>
      </c>
      <c r="B17" s="271"/>
      <c r="C17" s="272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spans="1:9">
      <c r="A18" s="17" t="s">
        <v>238</v>
      </c>
      <c r="B18" s="29"/>
      <c r="C18" s="30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spans="1:9" ht="14.45" customHeight="1">
      <c r="A19" s="23"/>
      <c r="B19" s="279" t="s">
        <v>239</v>
      </c>
      <c r="C19" s="280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1:9">
      <c r="A20" s="23"/>
      <c r="B20" s="279" t="s">
        <v>240</v>
      </c>
      <c r="C20" s="280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spans="1:9">
      <c r="A21" s="23"/>
      <c r="B21" s="279" t="s">
        <v>241</v>
      </c>
      <c r="C21" s="280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spans="1:9">
      <c r="A22" s="23"/>
      <c r="B22" s="279" t="s">
        <v>242</v>
      </c>
      <c r="C22" s="280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9">
      <c r="A23" s="23"/>
      <c r="B23" s="279" t="s">
        <v>243</v>
      </c>
      <c r="C23" s="280"/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9">
      <c r="A24" s="23"/>
      <c r="B24" s="279" t="s">
        <v>244</v>
      </c>
      <c r="C24" s="280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9">
      <c r="A25" s="23"/>
      <c r="B25" s="279" t="s">
        <v>245</v>
      </c>
      <c r="C25" s="280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</row>
    <row r="26" spans="1:9">
      <c r="A26" s="23"/>
      <c r="B26" s="279" t="s">
        <v>246</v>
      </c>
      <c r="C26" s="280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</row>
    <row r="27" spans="1:9">
      <c r="A27" s="23"/>
      <c r="B27" s="279" t="s">
        <v>247</v>
      </c>
      <c r="C27" s="280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9">
      <c r="A28" s="23"/>
      <c r="B28" s="279" t="s">
        <v>248</v>
      </c>
      <c r="C28" s="280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9">
      <c r="A29" s="23"/>
      <c r="B29" s="279" t="s">
        <v>249</v>
      </c>
      <c r="C29" s="280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9">
      <c r="A30" s="296" t="s">
        <v>250</v>
      </c>
      <c r="B30" s="279"/>
      <c r="C30" s="280"/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</row>
    <row r="31" spans="1:9">
      <c r="A31" s="23"/>
      <c r="B31" s="279" t="s">
        <v>251</v>
      </c>
      <c r="C31" s="280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</row>
    <row r="32" spans="1:9">
      <c r="A32" s="23"/>
      <c r="B32" s="279" t="s">
        <v>252</v>
      </c>
      <c r="C32" s="280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</row>
    <row r="33" spans="1:9">
      <c r="A33" s="23"/>
      <c r="B33" s="279" t="s">
        <v>253</v>
      </c>
      <c r="C33" s="280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</row>
    <row r="34" spans="1:9">
      <c r="A34" s="23"/>
      <c r="B34" s="279" t="s">
        <v>254</v>
      </c>
      <c r="C34" s="280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</row>
    <row r="35" spans="1:9">
      <c r="A35" s="23"/>
      <c r="B35" s="279" t="s">
        <v>255</v>
      </c>
      <c r="C35" s="280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</row>
    <row r="36" spans="1:9">
      <c r="A36" s="296" t="s">
        <v>256</v>
      </c>
      <c r="B36" s="279"/>
      <c r="C36" s="280"/>
      <c r="D36" s="118">
        <v>289901361</v>
      </c>
      <c r="E36" s="118">
        <v>19633755</v>
      </c>
      <c r="F36" s="118">
        <f>+D36+E36</f>
        <v>309535116</v>
      </c>
      <c r="G36" s="118">
        <f>F36</f>
        <v>309535116</v>
      </c>
      <c r="H36" s="118">
        <f>G36</f>
        <v>309535116</v>
      </c>
      <c r="I36" s="117">
        <f>G36-D36</f>
        <v>19633755</v>
      </c>
    </row>
    <row r="37" spans="1:9">
      <c r="A37" s="296" t="s">
        <v>257</v>
      </c>
      <c r="B37" s="279"/>
      <c r="C37" s="280"/>
      <c r="D37" s="14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</row>
    <row r="38" spans="1:9">
      <c r="A38" s="23"/>
      <c r="B38" s="279" t="s">
        <v>258</v>
      </c>
      <c r="C38" s="280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</row>
    <row r="39" spans="1:9">
      <c r="A39" s="296" t="s">
        <v>259</v>
      </c>
      <c r="B39" s="279"/>
      <c r="C39" s="280"/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</row>
    <row r="40" spans="1:9">
      <c r="A40" s="23"/>
      <c r="B40" s="279" t="s">
        <v>260</v>
      </c>
      <c r="C40" s="280"/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</row>
    <row r="41" spans="1:9">
      <c r="A41" s="23"/>
      <c r="B41" s="279" t="s">
        <v>261</v>
      </c>
      <c r="C41" s="280"/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</row>
    <row r="42" spans="1:9">
      <c r="A42" s="24"/>
      <c r="B42" s="25"/>
      <c r="C42" s="26"/>
      <c r="D42" s="117"/>
      <c r="E42" s="117"/>
      <c r="F42" s="117"/>
      <c r="G42" s="117"/>
      <c r="H42" s="117"/>
      <c r="I42" s="117"/>
    </row>
    <row r="43" spans="1:9">
      <c r="A43" s="19" t="s">
        <v>262</v>
      </c>
      <c r="B43" s="31"/>
      <c r="C43" s="32"/>
      <c r="D43" s="283">
        <f t="shared" ref="D43" si="0">SUM(D39,D36,D30,D17,D10:D16)</f>
        <v>289901361</v>
      </c>
      <c r="E43" s="283">
        <f>SUM(E38:E39,E36,E30,E17,E10:E16)</f>
        <v>19864165</v>
      </c>
      <c r="F43" s="281">
        <f>SUM(F38:F39,F36,F30,F17,F10:F16)</f>
        <v>309765526</v>
      </c>
      <c r="G43" s="282">
        <f>SUM(G38:G39,G36,G30,G17,G10:G16)</f>
        <v>309765526</v>
      </c>
      <c r="H43" s="282">
        <f>SUM(H38:H39,H36,H30,H17,H10:H16)</f>
        <v>309765526</v>
      </c>
      <c r="I43" s="282">
        <f>SUM(I38:I39,I36,I30,I17,I10:I16)</f>
        <v>19864165</v>
      </c>
    </row>
    <row r="44" spans="1:9">
      <c r="A44" s="19" t="s">
        <v>263</v>
      </c>
      <c r="B44" s="31"/>
      <c r="C44" s="32"/>
      <c r="D44" s="283"/>
      <c r="E44" s="283"/>
      <c r="F44" s="281"/>
      <c r="G44" s="282"/>
      <c r="H44" s="282"/>
      <c r="I44" s="282"/>
    </row>
    <row r="45" spans="1:9">
      <c r="A45" s="276" t="s">
        <v>264</v>
      </c>
      <c r="B45" s="277"/>
      <c r="C45" s="288"/>
      <c r="D45" s="150"/>
      <c r="E45" s="150"/>
      <c r="F45" s="150"/>
      <c r="G45" s="150"/>
      <c r="H45" s="150"/>
      <c r="I45" s="150"/>
    </row>
    <row r="46" spans="1:9">
      <c r="A46" s="24"/>
      <c r="B46" s="25"/>
      <c r="C46" s="26"/>
      <c r="D46" s="117"/>
      <c r="E46" s="117"/>
      <c r="F46" s="117"/>
      <c r="G46" s="117"/>
      <c r="H46" s="117"/>
      <c r="I46" s="117"/>
    </row>
    <row r="47" spans="1:9">
      <c r="A47" s="276" t="s">
        <v>265</v>
      </c>
      <c r="B47" s="277"/>
      <c r="C47" s="288"/>
      <c r="D47" s="117"/>
      <c r="E47" s="117"/>
      <c r="F47" s="117"/>
      <c r="G47" s="117"/>
      <c r="H47" s="117"/>
      <c r="I47" s="117"/>
    </row>
    <row r="48" spans="1:9">
      <c r="A48" s="241" t="s">
        <v>266</v>
      </c>
      <c r="B48" s="293"/>
      <c r="C48" s="294"/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</row>
    <row r="49" spans="1:9">
      <c r="A49" s="270" t="s">
        <v>267</v>
      </c>
      <c r="B49" s="271"/>
      <c r="C49" s="272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1:9">
      <c r="A50" s="270" t="s">
        <v>268</v>
      </c>
      <c r="B50" s="271"/>
      <c r="C50" s="272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</row>
    <row r="51" spans="1:9">
      <c r="A51" s="270" t="s">
        <v>269</v>
      </c>
      <c r="B51" s="271"/>
      <c r="C51" s="272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</row>
    <row r="52" spans="1:9">
      <c r="A52" s="270" t="s">
        <v>270</v>
      </c>
      <c r="B52" s="271"/>
      <c r="C52" s="272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</row>
    <row r="53" spans="1:9">
      <c r="A53" s="270" t="s">
        <v>271</v>
      </c>
      <c r="B53" s="271"/>
      <c r="C53" s="272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</row>
    <row r="54" spans="1:9">
      <c r="A54" s="270" t="s">
        <v>272</v>
      </c>
      <c r="B54" s="271"/>
      <c r="C54" s="272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</row>
    <row r="55" spans="1:9">
      <c r="A55" s="270" t="s">
        <v>273</v>
      </c>
      <c r="B55" s="271"/>
      <c r="C55" s="272"/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</row>
    <row r="56" spans="1:9">
      <c r="A56" s="270" t="s">
        <v>274</v>
      </c>
      <c r="B56" s="271"/>
      <c r="C56" s="295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</row>
    <row r="57" spans="1:9">
      <c r="A57" s="241" t="s">
        <v>275</v>
      </c>
      <c r="B57" s="293"/>
      <c r="C57" s="294"/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</row>
    <row r="58" spans="1:9">
      <c r="A58" s="296" t="s">
        <v>276</v>
      </c>
      <c r="B58" s="279"/>
      <c r="C58" s="280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</row>
    <row r="59" spans="1:9">
      <c r="A59" s="296" t="s">
        <v>277</v>
      </c>
      <c r="B59" s="279"/>
      <c r="C59" s="280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</row>
    <row r="60" spans="1:9">
      <c r="A60" s="296" t="s">
        <v>278</v>
      </c>
      <c r="B60" s="279"/>
      <c r="C60" s="280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</row>
    <row r="61" spans="1:9">
      <c r="A61" s="296" t="s">
        <v>279</v>
      </c>
      <c r="B61" s="279"/>
      <c r="C61" s="280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</row>
    <row r="62" spans="1:9">
      <c r="A62" s="241" t="s">
        <v>280</v>
      </c>
      <c r="B62" s="293"/>
      <c r="C62" s="294"/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</row>
    <row r="63" spans="1:9">
      <c r="A63" s="296" t="s">
        <v>281</v>
      </c>
      <c r="B63" s="279"/>
      <c r="C63" s="280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</row>
    <row r="64" spans="1:9">
      <c r="A64" s="296" t="s">
        <v>282</v>
      </c>
      <c r="B64" s="279"/>
      <c r="C64" s="280"/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</row>
    <row r="65" spans="1:9">
      <c r="A65" s="241" t="s">
        <v>283</v>
      </c>
      <c r="B65" s="293"/>
      <c r="C65" s="294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</row>
    <row r="66" spans="1:9">
      <c r="A66" s="241" t="s">
        <v>284</v>
      </c>
      <c r="B66" s="293"/>
      <c r="C66" s="294"/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</row>
    <row r="67" spans="1:9">
      <c r="A67" s="24"/>
      <c r="B67" s="289"/>
      <c r="C67" s="290"/>
      <c r="D67" s="117"/>
      <c r="E67" s="117"/>
      <c r="F67" s="117"/>
      <c r="G67" s="117"/>
      <c r="H67" s="117"/>
      <c r="I67" s="117"/>
    </row>
    <row r="68" spans="1:9">
      <c r="A68" s="276" t="s">
        <v>285</v>
      </c>
      <c r="B68" s="277"/>
      <c r="C68" s="288"/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</row>
    <row r="69" spans="1:9">
      <c r="A69" s="24"/>
      <c r="B69" s="289"/>
      <c r="C69" s="290"/>
      <c r="D69" s="117"/>
      <c r="E69" s="117"/>
      <c r="F69" s="117"/>
      <c r="G69" s="117"/>
      <c r="H69" s="117"/>
      <c r="I69" s="117"/>
    </row>
    <row r="70" spans="1:9">
      <c r="A70" s="276" t="s">
        <v>286</v>
      </c>
      <c r="B70" s="277"/>
      <c r="C70" s="288"/>
      <c r="D70" s="151">
        <f t="shared" ref="D70" si="1">D71</f>
        <v>0</v>
      </c>
      <c r="E70" s="151">
        <f>E71</f>
        <v>0</v>
      </c>
      <c r="F70" s="151">
        <f t="shared" ref="F70:I70" si="2">F71</f>
        <v>0</v>
      </c>
      <c r="G70" s="151">
        <f t="shared" si="2"/>
        <v>0</v>
      </c>
      <c r="H70" s="151">
        <f t="shared" si="2"/>
        <v>0</v>
      </c>
      <c r="I70" s="151">
        <f t="shared" si="2"/>
        <v>0</v>
      </c>
    </row>
    <row r="71" spans="1:9">
      <c r="A71" s="241" t="s">
        <v>287</v>
      </c>
      <c r="B71" s="293"/>
      <c r="C71" s="294"/>
      <c r="D71" s="117">
        <v>0</v>
      </c>
      <c r="E71" s="118">
        <v>0</v>
      </c>
      <c r="F71" s="118">
        <f>E70</f>
        <v>0</v>
      </c>
      <c r="G71" s="117">
        <v>0</v>
      </c>
      <c r="H71" s="117">
        <v>0</v>
      </c>
      <c r="I71" s="117">
        <v>0</v>
      </c>
    </row>
    <row r="72" spans="1:9">
      <c r="A72" s="24"/>
      <c r="B72" s="289"/>
      <c r="C72" s="290"/>
      <c r="D72" s="117"/>
      <c r="E72" s="117"/>
      <c r="F72" s="117"/>
      <c r="G72" s="117"/>
      <c r="H72" s="119"/>
      <c r="I72" s="117"/>
    </row>
    <row r="73" spans="1:9">
      <c r="A73" s="276" t="s">
        <v>288</v>
      </c>
      <c r="B73" s="277"/>
      <c r="C73" s="288"/>
      <c r="D73" s="130">
        <f t="shared" ref="D73:I73" si="3">SUM(D70+D68+D43)</f>
        <v>289901361</v>
      </c>
      <c r="E73" s="130">
        <f t="shared" si="3"/>
        <v>19864165</v>
      </c>
      <c r="F73" s="130">
        <f t="shared" si="3"/>
        <v>309765526</v>
      </c>
      <c r="G73" s="130">
        <f t="shared" si="3"/>
        <v>309765526</v>
      </c>
      <c r="H73" s="130">
        <f t="shared" si="3"/>
        <v>309765526</v>
      </c>
      <c r="I73" s="130">
        <f t="shared" si="3"/>
        <v>19864165</v>
      </c>
    </row>
    <row r="74" spans="1:9">
      <c r="A74" s="24"/>
      <c r="B74" s="289"/>
      <c r="C74" s="290"/>
      <c r="D74" s="117"/>
      <c r="E74" s="117"/>
      <c r="F74" s="117"/>
      <c r="G74" s="117"/>
      <c r="H74" s="117"/>
      <c r="I74" s="117"/>
    </row>
    <row r="75" spans="1:9">
      <c r="A75" s="24"/>
      <c r="B75" s="25"/>
      <c r="C75" s="26"/>
      <c r="D75" s="117"/>
      <c r="E75" s="117"/>
      <c r="F75" s="117"/>
      <c r="G75" s="117"/>
      <c r="H75" s="117"/>
      <c r="I75" s="117"/>
    </row>
    <row r="76" spans="1:9">
      <c r="A76" s="249" t="s">
        <v>289</v>
      </c>
      <c r="B76" s="291"/>
      <c r="C76" s="292"/>
      <c r="D76" s="117"/>
      <c r="E76" s="117"/>
      <c r="F76" s="117"/>
      <c r="G76" s="117"/>
      <c r="H76" s="117"/>
      <c r="I76" s="117"/>
    </row>
    <row r="77" spans="1:9" ht="21.75" customHeight="1">
      <c r="A77" s="200" t="s">
        <v>290</v>
      </c>
      <c r="B77" s="286"/>
      <c r="C77" s="287"/>
      <c r="D77" s="117">
        <v>0</v>
      </c>
      <c r="E77" s="151">
        <v>0</v>
      </c>
      <c r="F77" s="151">
        <v>0</v>
      </c>
      <c r="G77" s="117">
        <v>0</v>
      </c>
      <c r="H77" s="117">
        <v>0</v>
      </c>
      <c r="I77" s="117">
        <v>0</v>
      </c>
    </row>
    <row r="78" spans="1:9" ht="22.5" customHeight="1">
      <c r="A78" s="200" t="s">
        <v>291</v>
      </c>
      <c r="B78" s="286"/>
      <c r="C78" s="287"/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</row>
    <row r="79" spans="1:9">
      <c r="A79" s="276" t="s">
        <v>292</v>
      </c>
      <c r="B79" s="277"/>
      <c r="C79" s="288"/>
      <c r="D79" s="117">
        <f t="shared" ref="D79:I79" si="4">D77+D78</f>
        <v>0</v>
      </c>
      <c r="E79" s="118">
        <f>E77+E78</f>
        <v>0</v>
      </c>
      <c r="F79" s="118">
        <f>F77+F78</f>
        <v>0</v>
      </c>
      <c r="G79" s="117">
        <f t="shared" si="4"/>
        <v>0</v>
      </c>
      <c r="H79" s="117">
        <f t="shared" si="4"/>
        <v>0</v>
      </c>
      <c r="I79" s="117">
        <f t="shared" si="4"/>
        <v>0</v>
      </c>
    </row>
    <row r="80" spans="1:9" ht="15.75" thickBot="1">
      <c r="A80" s="28"/>
      <c r="B80" s="284"/>
      <c r="C80" s="285"/>
      <c r="D80" s="152"/>
      <c r="E80" s="152"/>
      <c r="F80" s="152"/>
      <c r="G80" s="152"/>
      <c r="H80" s="152"/>
      <c r="I80" s="152"/>
    </row>
    <row r="98" spans="3:8">
      <c r="C98" s="73"/>
      <c r="D98" s="148"/>
      <c r="E98" s="148"/>
      <c r="F98" s="148"/>
      <c r="G98" s="148"/>
      <c r="H98" s="148"/>
    </row>
    <row r="99" spans="3:8">
      <c r="C99" s="73"/>
      <c r="D99" s="148"/>
      <c r="E99" s="148"/>
      <c r="F99" s="148"/>
      <c r="G99" s="148"/>
      <c r="H99" s="148"/>
    </row>
    <row r="100" spans="3:8">
      <c r="C100" s="71" t="s">
        <v>452</v>
      </c>
      <c r="D100" s="148"/>
      <c r="E100" s="148"/>
      <c r="F100" s="219" t="s">
        <v>453</v>
      </c>
      <c r="G100" s="219"/>
      <c r="H100" s="219"/>
    </row>
    <row r="101" spans="3:8">
      <c r="C101" s="75" t="s">
        <v>438</v>
      </c>
      <c r="D101" s="148"/>
      <c r="E101" s="148"/>
      <c r="F101" s="220" t="s">
        <v>439</v>
      </c>
      <c r="G101" s="220"/>
      <c r="H101" s="220"/>
    </row>
    <row r="102" spans="3:8">
      <c r="C102" s="73"/>
      <c r="D102" s="148"/>
      <c r="E102" s="148"/>
      <c r="F102" s="148"/>
      <c r="G102" s="148"/>
      <c r="H102" s="148"/>
    </row>
    <row r="103" spans="3:8">
      <c r="C103" s="73"/>
      <c r="D103" s="148"/>
      <c r="E103" s="148"/>
      <c r="F103" s="148"/>
      <c r="G103" s="148"/>
      <c r="H103" s="148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Normal="100" zoomScaleSheetLayoutView="85" workbookViewId="0">
      <selection activeCell="G169" sqref="G169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61" t="s">
        <v>437</v>
      </c>
      <c r="B1" s="262"/>
      <c r="C1" s="262"/>
      <c r="D1" s="262"/>
      <c r="E1" s="262"/>
      <c r="F1" s="262"/>
      <c r="G1" s="262"/>
      <c r="H1" s="297"/>
    </row>
    <row r="2" spans="1:8">
      <c r="A2" s="255" t="s">
        <v>444</v>
      </c>
      <c r="B2" s="256"/>
      <c r="C2" s="256"/>
      <c r="D2" s="256"/>
      <c r="E2" s="256"/>
      <c r="F2" s="256"/>
      <c r="G2" s="256"/>
      <c r="H2" s="298"/>
    </row>
    <row r="3" spans="1:8">
      <c r="A3" s="255" t="s">
        <v>293</v>
      </c>
      <c r="B3" s="256"/>
      <c r="C3" s="256"/>
      <c r="D3" s="256"/>
      <c r="E3" s="256"/>
      <c r="F3" s="256"/>
      <c r="G3" s="256"/>
      <c r="H3" s="298"/>
    </row>
    <row r="4" spans="1:8">
      <c r="A4" s="255" t="s">
        <v>460</v>
      </c>
      <c r="B4" s="256"/>
      <c r="C4" s="256"/>
      <c r="D4" s="256"/>
      <c r="E4" s="256"/>
      <c r="F4" s="256"/>
      <c r="G4" s="256"/>
      <c r="H4" s="298"/>
    </row>
    <row r="5" spans="1:8" ht="15.75" thickBot="1">
      <c r="A5" s="257" t="s">
        <v>0</v>
      </c>
      <c r="B5" s="258"/>
      <c r="C5" s="258"/>
      <c r="D5" s="258"/>
      <c r="E5" s="258"/>
      <c r="F5" s="258"/>
      <c r="G5" s="258"/>
      <c r="H5" s="299"/>
    </row>
    <row r="6" spans="1:8" ht="15.75" thickBot="1">
      <c r="A6" s="261" t="s">
        <v>1</v>
      </c>
      <c r="B6" s="263"/>
      <c r="C6" s="205" t="s">
        <v>294</v>
      </c>
      <c r="D6" s="206"/>
      <c r="E6" s="206"/>
      <c r="F6" s="206"/>
      <c r="G6" s="207"/>
      <c r="H6" s="202" t="s">
        <v>295</v>
      </c>
    </row>
    <row r="7" spans="1:8" ht="34.5" thickBot="1">
      <c r="A7" s="257"/>
      <c r="B7" s="265"/>
      <c r="C7" s="167" t="s">
        <v>182</v>
      </c>
      <c r="D7" s="168" t="s">
        <v>296</v>
      </c>
      <c r="E7" s="169" t="s">
        <v>297</v>
      </c>
      <c r="F7" s="170" t="s">
        <v>183</v>
      </c>
      <c r="G7" s="171" t="s">
        <v>185</v>
      </c>
      <c r="H7" s="204"/>
    </row>
    <row r="8" spans="1:8" ht="15.75" thickBot="1">
      <c r="A8" s="300" t="s">
        <v>298</v>
      </c>
      <c r="B8" s="301"/>
      <c r="C8" s="122">
        <f>SUM(C9,C17,C27,C37,C47,C57,C61,C70,C74,)</f>
        <v>289901361</v>
      </c>
      <c r="D8" s="122">
        <f>SUM(D9,D17,D27,D37,D47,D57,D61,D70,D74,)</f>
        <v>19864165</v>
      </c>
      <c r="E8" s="122">
        <f>SUM(C8:D8)</f>
        <v>309765526</v>
      </c>
      <c r="F8" s="122">
        <f>SUM(F9,F17,F27,F37,F47,F57,F61,F70,F74,)</f>
        <v>312917131</v>
      </c>
      <c r="G8" s="122">
        <f>SUM(G9,G17,G27,G37,G47,G57,G61,G70,G74,)</f>
        <v>312033976</v>
      </c>
      <c r="H8" s="155">
        <f>SUM(H9,H17,H27,H37,H47,H57,H61,H70,H74,)</f>
        <v>-3151605</v>
      </c>
    </row>
    <row r="9" spans="1:8" s="49" customFormat="1">
      <c r="A9" s="249" t="s">
        <v>299</v>
      </c>
      <c r="B9" s="250"/>
      <c r="C9" s="122">
        <f>SUM(C10:C16)</f>
        <v>142435156</v>
      </c>
      <c r="D9" s="122">
        <f>SUM(D10:D16)</f>
        <v>-574099</v>
      </c>
      <c r="E9" s="122">
        <f>+C9+D9</f>
        <v>141861057</v>
      </c>
      <c r="F9" s="122">
        <f>SUM(F10:F16)</f>
        <v>145054296</v>
      </c>
      <c r="G9" s="122">
        <f>SUM(G10:G16)</f>
        <v>144492949</v>
      </c>
      <c r="H9" s="155">
        <f>+E9-F9</f>
        <v>-3193239</v>
      </c>
    </row>
    <row r="10" spans="1:8">
      <c r="A10" s="296" t="s">
        <v>300</v>
      </c>
      <c r="B10" s="302"/>
      <c r="C10" s="174">
        <v>95223596</v>
      </c>
      <c r="D10" s="174">
        <v>2041228</v>
      </c>
      <c r="E10" s="174">
        <f>+C10+D10</f>
        <v>97264824</v>
      </c>
      <c r="F10" s="174">
        <v>100169636</v>
      </c>
      <c r="G10" s="174">
        <f>F10</f>
        <v>100169636</v>
      </c>
      <c r="H10" s="174">
        <f>+E10-F10</f>
        <v>-2904812</v>
      </c>
    </row>
    <row r="11" spans="1:8">
      <c r="A11" s="296" t="s">
        <v>301</v>
      </c>
      <c r="B11" s="302"/>
      <c r="C11" s="175">
        <v>0</v>
      </c>
      <c r="D11" s="175">
        <v>0</v>
      </c>
      <c r="E11" s="175">
        <f t="shared" ref="E11" si="0">+C11+D11</f>
        <v>0</v>
      </c>
      <c r="F11" s="175">
        <v>0</v>
      </c>
      <c r="G11" s="175">
        <f t="shared" ref="G11:G12" si="1">+F11</f>
        <v>0</v>
      </c>
      <c r="H11" s="175">
        <f t="shared" ref="H11:H13" si="2">+E11-F11</f>
        <v>0</v>
      </c>
    </row>
    <row r="12" spans="1:8">
      <c r="A12" s="296" t="s">
        <v>302</v>
      </c>
      <c r="B12" s="302"/>
      <c r="C12" s="175">
        <v>13829854</v>
      </c>
      <c r="D12" s="177">
        <v>840554</v>
      </c>
      <c r="E12" s="177">
        <f>+C12+D12</f>
        <v>14670408</v>
      </c>
      <c r="F12" s="177">
        <v>14958870</v>
      </c>
      <c r="G12" s="177">
        <f t="shared" si="1"/>
        <v>14958870</v>
      </c>
      <c r="H12" s="177">
        <f t="shared" si="2"/>
        <v>-288462</v>
      </c>
    </row>
    <row r="13" spans="1:8">
      <c r="A13" s="296" t="s">
        <v>303</v>
      </c>
      <c r="B13" s="302"/>
      <c r="C13" s="175">
        <v>650000</v>
      </c>
      <c r="D13" s="175">
        <v>-135904</v>
      </c>
      <c r="E13" s="175">
        <f>+C13+D13</f>
        <v>514096</v>
      </c>
      <c r="F13" s="175">
        <v>514096</v>
      </c>
      <c r="G13" s="175">
        <f>F13</f>
        <v>514096</v>
      </c>
      <c r="H13" s="175">
        <f t="shared" si="2"/>
        <v>0</v>
      </c>
    </row>
    <row r="14" spans="1:8">
      <c r="A14" s="296" t="s">
        <v>304</v>
      </c>
      <c r="B14" s="302"/>
      <c r="C14" s="175">
        <v>32643101</v>
      </c>
      <c r="D14" s="175">
        <v>-3356407</v>
      </c>
      <c r="E14" s="175">
        <f t="shared" ref="E14:E16" si="3">+C14+D14</f>
        <v>29286694</v>
      </c>
      <c r="F14" s="175">
        <v>29286694</v>
      </c>
      <c r="G14" s="175">
        <v>28725347</v>
      </c>
      <c r="H14" s="175">
        <f>+E14-F14</f>
        <v>0</v>
      </c>
    </row>
    <row r="15" spans="1:8">
      <c r="A15" s="296" t="s">
        <v>305</v>
      </c>
      <c r="B15" s="302"/>
      <c r="C15" s="175">
        <v>0</v>
      </c>
      <c r="D15" s="173">
        <v>35</v>
      </c>
      <c r="E15" s="175">
        <f t="shared" si="3"/>
        <v>35</v>
      </c>
      <c r="F15" s="175">
        <v>0</v>
      </c>
      <c r="G15" s="175">
        <f t="shared" ref="G15" si="4">+F15</f>
        <v>0</v>
      </c>
      <c r="H15" s="175">
        <f t="shared" ref="H15" si="5">+E15-F15</f>
        <v>35</v>
      </c>
    </row>
    <row r="16" spans="1:8">
      <c r="A16" s="296" t="s">
        <v>306</v>
      </c>
      <c r="B16" s="302"/>
      <c r="C16" s="175">
        <v>88605</v>
      </c>
      <c r="D16" s="177">
        <v>36395</v>
      </c>
      <c r="E16" s="177">
        <f t="shared" si="3"/>
        <v>125000</v>
      </c>
      <c r="F16" s="177">
        <v>125000</v>
      </c>
      <c r="G16" s="177">
        <f>F16</f>
        <v>125000</v>
      </c>
      <c r="H16" s="177">
        <f>+E16-F16</f>
        <v>0</v>
      </c>
    </row>
    <row r="17" spans="1:8" s="49" customFormat="1">
      <c r="A17" s="249" t="s">
        <v>307</v>
      </c>
      <c r="B17" s="250"/>
      <c r="C17" s="175">
        <f>SUM(C18:C26)</f>
        <v>14579310</v>
      </c>
      <c r="D17" s="175">
        <f>SUM(D18:D26)</f>
        <v>-1522284</v>
      </c>
      <c r="E17" s="175">
        <f>+C17+D17</f>
        <v>13057026</v>
      </c>
      <c r="F17" s="175">
        <f>SUM(F18:F26)</f>
        <v>13018420</v>
      </c>
      <c r="G17" s="175">
        <f t="shared" ref="G17" si="6">SUM(G18:G26)</f>
        <v>13018420</v>
      </c>
      <c r="H17" s="175">
        <f>+E17-F17</f>
        <v>38606</v>
      </c>
    </row>
    <row r="18" spans="1:8">
      <c r="A18" s="296" t="s">
        <v>308</v>
      </c>
      <c r="B18" s="302"/>
      <c r="C18" s="174">
        <v>9259857</v>
      </c>
      <c r="D18" s="174">
        <v>-4613653</v>
      </c>
      <c r="E18" s="174">
        <f t="shared" ref="E18" si="7">+C18+D18</f>
        <v>4646204</v>
      </c>
      <c r="F18" s="174">
        <v>4626183</v>
      </c>
      <c r="G18" s="174">
        <f>F18</f>
        <v>4626183</v>
      </c>
      <c r="H18" s="174">
        <f t="shared" ref="H18:H22" si="8">+E18-F18</f>
        <v>20021</v>
      </c>
    </row>
    <row r="19" spans="1:8">
      <c r="A19" s="296" t="s">
        <v>309</v>
      </c>
      <c r="B19" s="302"/>
      <c r="C19" s="175">
        <v>2928078</v>
      </c>
      <c r="D19" s="175">
        <v>1491560</v>
      </c>
      <c r="E19" s="175">
        <f>+C19+D19</f>
        <v>4419638</v>
      </c>
      <c r="F19" s="175">
        <v>4419638</v>
      </c>
      <c r="G19" s="175">
        <f t="shared" ref="G19:G26" si="9">F19</f>
        <v>4419638</v>
      </c>
      <c r="H19" s="175">
        <f t="shared" si="8"/>
        <v>0</v>
      </c>
    </row>
    <row r="20" spans="1:8">
      <c r="A20" s="296" t="s">
        <v>310</v>
      </c>
      <c r="B20" s="302"/>
      <c r="C20" s="175">
        <v>0</v>
      </c>
      <c r="D20" s="173">
        <v>0</v>
      </c>
      <c r="E20" s="175">
        <f t="shared" ref="E20:E22" si="10">+C20+D20</f>
        <v>0</v>
      </c>
      <c r="F20" s="175">
        <v>0</v>
      </c>
      <c r="G20" s="175">
        <f t="shared" si="9"/>
        <v>0</v>
      </c>
      <c r="H20" s="175">
        <f t="shared" si="8"/>
        <v>0</v>
      </c>
    </row>
    <row r="21" spans="1:8">
      <c r="A21" s="296" t="s">
        <v>311</v>
      </c>
      <c r="B21" s="302"/>
      <c r="C21" s="175">
        <v>768582</v>
      </c>
      <c r="D21" s="177">
        <v>-432856</v>
      </c>
      <c r="E21" s="177">
        <f t="shared" si="10"/>
        <v>335726</v>
      </c>
      <c r="F21" s="177">
        <v>335726</v>
      </c>
      <c r="G21" s="177">
        <f t="shared" si="9"/>
        <v>335726</v>
      </c>
      <c r="H21" s="177">
        <f t="shared" si="8"/>
        <v>0</v>
      </c>
    </row>
    <row r="22" spans="1:8">
      <c r="A22" s="296" t="s">
        <v>312</v>
      </c>
      <c r="B22" s="302"/>
      <c r="C22" s="175">
        <v>550000</v>
      </c>
      <c r="D22" s="173">
        <v>1482232</v>
      </c>
      <c r="E22" s="175">
        <f t="shared" si="10"/>
        <v>2032232</v>
      </c>
      <c r="F22" s="175">
        <v>2013647</v>
      </c>
      <c r="G22" s="175">
        <f t="shared" si="9"/>
        <v>2013647</v>
      </c>
      <c r="H22" s="175">
        <f t="shared" si="8"/>
        <v>18585</v>
      </c>
    </row>
    <row r="23" spans="1:8">
      <c r="A23" s="296" t="s">
        <v>313</v>
      </c>
      <c r="B23" s="302"/>
      <c r="C23" s="175">
        <v>380000</v>
      </c>
      <c r="D23" s="175">
        <v>332370</v>
      </c>
      <c r="E23" s="175">
        <f>+C23+D23</f>
        <v>712370</v>
      </c>
      <c r="F23" s="175">
        <v>712370</v>
      </c>
      <c r="G23" s="175">
        <f t="shared" si="9"/>
        <v>712370</v>
      </c>
      <c r="H23" s="175">
        <f>+E23-F23</f>
        <v>0</v>
      </c>
    </row>
    <row r="24" spans="1:8">
      <c r="A24" s="296" t="s">
        <v>314</v>
      </c>
      <c r="B24" s="302"/>
      <c r="C24" s="175">
        <v>56581</v>
      </c>
      <c r="D24" s="175">
        <v>90295</v>
      </c>
      <c r="E24" s="175">
        <f t="shared" ref="E24:E26" si="11">+C24+D24</f>
        <v>146876</v>
      </c>
      <c r="F24" s="173">
        <v>146876</v>
      </c>
      <c r="G24" s="175">
        <f t="shared" si="9"/>
        <v>146876</v>
      </c>
      <c r="H24" s="175">
        <f t="shared" ref="H24:H27" si="12">+E24-F24</f>
        <v>0</v>
      </c>
    </row>
    <row r="25" spans="1:8">
      <c r="A25" s="296" t="s">
        <v>315</v>
      </c>
      <c r="B25" s="302"/>
      <c r="C25" s="175">
        <v>0</v>
      </c>
      <c r="D25" s="175">
        <v>0</v>
      </c>
      <c r="E25" s="175">
        <f t="shared" si="11"/>
        <v>0</v>
      </c>
      <c r="F25" s="175">
        <v>0</v>
      </c>
      <c r="G25" s="175">
        <f t="shared" si="9"/>
        <v>0</v>
      </c>
      <c r="H25" s="175">
        <f t="shared" si="12"/>
        <v>0</v>
      </c>
    </row>
    <row r="26" spans="1:8">
      <c r="A26" s="296" t="s">
        <v>316</v>
      </c>
      <c r="B26" s="302"/>
      <c r="C26" s="175">
        <v>636212</v>
      </c>
      <c r="D26" s="177">
        <v>127768</v>
      </c>
      <c r="E26" s="177">
        <f t="shared" si="11"/>
        <v>763980</v>
      </c>
      <c r="F26" s="177">
        <v>763980</v>
      </c>
      <c r="G26" s="177">
        <f t="shared" si="9"/>
        <v>763980</v>
      </c>
      <c r="H26" s="177">
        <f t="shared" si="12"/>
        <v>0</v>
      </c>
    </row>
    <row r="27" spans="1:8" s="49" customFormat="1">
      <c r="A27" s="249" t="s">
        <v>317</v>
      </c>
      <c r="B27" s="250"/>
      <c r="C27" s="175">
        <f>SUM(C28:C36)</f>
        <v>42365237</v>
      </c>
      <c r="D27" s="175">
        <f>SUM(D28:D36)</f>
        <v>-17348126</v>
      </c>
      <c r="E27" s="175">
        <f>+C27+D27</f>
        <v>25017111</v>
      </c>
      <c r="F27" s="175">
        <f>SUM(F28:F36)</f>
        <v>25017111</v>
      </c>
      <c r="G27" s="175">
        <f>SUM(G28:G36)</f>
        <v>24695303</v>
      </c>
      <c r="H27" s="175">
        <f t="shared" si="12"/>
        <v>0</v>
      </c>
    </row>
    <row r="28" spans="1:8">
      <c r="A28" s="296" t="s">
        <v>318</v>
      </c>
      <c r="B28" s="302"/>
      <c r="C28" s="174">
        <v>1618485</v>
      </c>
      <c r="D28" s="174">
        <v>-409208</v>
      </c>
      <c r="E28" s="174">
        <f t="shared" ref="E28" si="13">+C28+D28</f>
        <v>1209277</v>
      </c>
      <c r="F28" s="174">
        <f>E28</f>
        <v>1209277</v>
      </c>
      <c r="G28" s="174">
        <v>1173086</v>
      </c>
      <c r="H28" s="174">
        <f>+E28-F28</f>
        <v>0</v>
      </c>
    </row>
    <row r="29" spans="1:8">
      <c r="A29" s="296" t="s">
        <v>319</v>
      </c>
      <c r="B29" s="302"/>
      <c r="C29" s="175">
        <v>287909</v>
      </c>
      <c r="D29" s="175">
        <v>164069</v>
      </c>
      <c r="E29" s="175">
        <f>+C29+D29</f>
        <v>451978</v>
      </c>
      <c r="F29" s="173">
        <f>E29</f>
        <v>451978</v>
      </c>
      <c r="G29" s="175">
        <f>F29</f>
        <v>451978</v>
      </c>
      <c r="H29" s="175">
        <f t="shared" ref="H29:H30" si="14">+E29-F29</f>
        <v>0</v>
      </c>
    </row>
    <row r="30" spans="1:8">
      <c r="A30" s="296" t="s">
        <v>320</v>
      </c>
      <c r="B30" s="302"/>
      <c r="C30" s="175">
        <v>2424748</v>
      </c>
      <c r="D30" s="175">
        <v>-701854</v>
      </c>
      <c r="E30" s="175">
        <f t="shared" ref="E30:E35" si="15">+C30+D30</f>
        <v>1722894</v>
      </c>
      <c r="F30" s="175">
        <v>1722894</v>
      </c>
      <c r="G30" s="175">
        <f t="shared" ref="G30:G31" si="16">+F30</f>
        <v>1722894</v>
      </c>
      <c r="H30" s="175">
        <f t="shared" si="14"/>
        <v>0</v>
      </c>
    </row>
    <row r="31" spans="1:8">
      <c r="A31" s="296" t="s">
        <v>321</v>
      </c>
      <c r="B31" s="302"/>
      <c r="C31" s="175">
        <v>125999</v>
      </c>
      <c r="D31" s="175">
        <v>-49799</v>
      </c>
      <c r="E31" s="175">
        <f t="shared" si="15"/>
        <v>76200</v>
      </c>
      <c r="F31" s="175">
        <v>76200</v>
      </c>
      <c r="G31" s="175">
        <f t="shared" si="16"/>
        <v>76200</v>
      </c>
      <c r="H31" s="175">
        <f>+E31-F31</f>
        <v>0</v>
      </c>
    </row>
    <row r="32" spans="1:8">
      <c r="A32" s="296" t="s">
        <v>322</v>
      </c>
      <c r="B32" s="302"/>
      <c r="C32" s="175">
        <v>2473084</v>
      </c>
      <c r="D32" s="175">
        <v>-1366788</v>
      </c>
      <c r="E32" s="175">
        <f t="shared" si="15"/>
        <v>1106296</v>
      </c>
      <c r="F32" s="175">
        <v>1106296</v>
      </c>
      <c r="G32" s="175">
        <f>F32</f>
        <v>1106296</v>
      </c>
      <c r="H32" s="175">
        <f t="shared" ref="H32:H34" si="17">+E32-F32</f>
        <v>0</v>
      </c>
    </row>
    <row r="33" spans="1:8">
      <c r="A33" s="296" t="s">
        <v>323</v>
      </c>
      <c r="B33" s="302"/>
      <c r="C33" s="175">
        <v>1431771</v>
      </c>
      <c r="D33" s="175">
        <v>441265</v>
      </c>
      <c r="E33" s="175">
        <f t="shared" si="15"/>
        <v>1873036</v>
      </c>
      <c r="F33" s="175">
        <v>1873036</v>
      </c>
      <c r="G33" s="175">
        <f>F33</f>
        <v>1873036</v>
      </c>
      <c r="H33" s="175">
        <f t="shared" si="17"/>
        <v>0</v>
      </c>
    </row>
    <row r="34" spans="1:8">
      <c r="A34" s="296" t="s">
        <v>324</v>
      </c>
      <c r="B34" s="302"/>
      <c r="C34" s="175">
        <v>570554</v>
      </c>
      <c r="D34" s="173">
        <v>-517523</v>
      </c>
      <c r="E34" s="175">
        <f t="shared" si="15"/>
        <v>53031</v>
      </c>
      <c r="F34" s="175">
        <v>53031</v>
      </c>
      <c r="G34" s="175">
        <f t="shared" ref="G34:G35" si="18">+F34</f>
        <v>53031</v>
      </c>
      <c r="H34" s="175">
        <f t="shared" si="17"/>
        <v>0</v>
      </c>
    </row>
    <row r="35" spans="1:8">
      <c r="A35" s="296" t="s">
        <v>325</v>
      </c>
      <c r="B35" s="302"/>
      <c r="C35" s="175">
        <v>535858</v>
      </c>
      <c r="D35" s="175">
        <v>646636</v>
      </c>
      <c r="E35" s="175">
        <f t="shared" si="15"/>
        <v>1182494</v>
      </c>
      <c r="F35" s="175">
        <v>1182494</v>
      </c>
      <c r="G35" s="175">
        <f t="shared" si="18"/>
        <v>1182494</v>
      </c>
      <c r="H35" s="175">
        <f>+E35-F35</f>
        <v>0</v>
      </c>
    </row>
    <row r="36" spans="1:8">
      <c r="A36" s="296" t="s">
        <v>326</v>
      </c>
      <c r="B36" s="302"/>
      <c r="C36" s="175">
        <v>32896829</v>
      </c>
      <c r="D36" s="173">
        <v>-15554924</v>
      </c>
      <c r="E36" s="175">
        <v>17341905</v>
      </c>
      <c r="F36" s="175">
        <v>17341905</v>
      </c>
      <c r="G36" s="175">
        <v>17056288</v>
      </c>
      <c r="H36" s="175">
        <f>+E36-F36</f>
        <v>0</v>
      </c>
    </row>
    <row r="37" spans="1:8" s="49" customFormat="1" ht="15.75" thickBot="1">
      <c r="A37" s="276" t="s">
        <v>327</v>
      </c>
      <c r="B37" s="278"/>
      <c r="C37" s="176">
        <f>SUM(C38:C46)</f>
        <v>85500000</v>
      </c>
      <c r="D37" s="176">
        <f>SUM(D38:D46)</f>
        <v>42832946</v>
      </c>
      <c r="E37" s="176">
        <f t="shared" ref="E37:E40" si="19">+C37+D37</f>
        <v>128332946</v>
      </c>
      <c r="F37" s="176">
        <f t="shared" ref="F37:G37" si="20">SUM(F38:F46)</f>
        <v>128332946</v>
      </c>
      <c r="G37" s="176">
        <f t="shared" si="20"/>
        <v>128332946</v>
      </c>
      <c r="H37" s="176">
        <f t="shared" ref="H37:H40" si="21">+E37-F37</f>
        <v>0</v>
      </c>
    </row>
    <row r="38" spans="1:8">
      <c r="A38" s="296" t="s">
        <v>328</v>
      </c>
      <c r="B38" s="302"/>
      <c r="C38" s="178">
        <v>0</v>
      </c>
      <c r="D38" s="178">
        <v>0</v>
      </c>
      <c r="E38" s="178">
        <f t="shared" si="19"/>
        <v>0</v>
      </c>
      <c r="F38" s="178">
        <v>0</v>
      </c>
      <c r="G38" s="178">
        <v>0</v>
      </c>
      <c r="H38" s="178">
        <f t="shared" si="21"/>
        <v>0</v>
      </c>
    </row>
    <row r="39" spans="1:8">
      <c r="A39" s="296" t="s">
        <v>329</v>
      </c>
      <c r="B39" s="302"/>
      <c r="C39" s="177">
        <v>0</v>
      </c>
      <c r="D39" s="177">
        <v>0</v>
      </c>
      <c r="E39" s="177">
        <f t="shared" si="19"/>
        <v>0</v>
      </c>
      <c r="F39" s="177">
        <v>0</v>
      </c>
      <c r="G39" s="177">
        <v>0</v>
      </c>
      <c r="H39" s="177">
        <f t="shared" si="21"/>
        <v>0</v>
      </c>
    </row>
    <row r="40" spans="1:8">
      <c r="A40" s="296" t="s">
        <v>330</v>
      </c>
      <c r="B40" s="302"/>
      <c r="C40" s="177">
        <v>0</v>
      </c>
      <c r="D40" s="177">
        <v>0</v>
      </c>
      <c r="E40" s="177">
        <f t="shared" si="19"/>
        <v>0</v>
      </c>
      <c r="F40" s="177">
        <v>0</v>
      </c>
      <c r="G40" s="177">
        <v>0</v>
      </c>
      <c r="H40" s="177">
        <f t="shared" si="21"/>
        <v>0</v>
      </c>
    </row>
    <row r="41" spans="1:8">
      <c r="A41" s="296" t="s">
        <v>331</v>
      </c>
      <c r="B41" s="302"/>
      <c r="C41" s="177">
        <v>85500000</v>
      </c>
      <c r="D41" s="177">
        <v>42832946</v>
      </c>
      <c r="E41" s="177">
        <f>+C41+D41</f>
        <v>128332946</v>
      </c>
      <c r="F41" s="177">
        <v>128332946</v>
      </c>
      <c r="G41" s="177">
        <f>F41</f>
        <v>128332946</v>
      </c>
      <c r="H41" s="177">
        <f>+E41-F41</f>
        <v>0</v>
      </c>
    </row>
    <row r="42" spans="1:8">
      <c r="A42" s="296" t="s">
        <v>332</v>
      </c>
      <c r="B42" s="302"/>
      <c r="C42" s="175">
        <v>0</v>
      </c>
      <c r="D42" s="175">
        <v>0</v>
      </c>
      <c r="E42" s="175">
        <f t="shared" ref="E42:E47" si="22">+C42+D42</f>
        <v>0</v>
      </c>
      <c r="F42" s="175">
        <v>0</v>
      </c>
      <c r="G42" s="175">
        <v>0</v>
      </c>
      <c r="H42" s="175">
        <f t="shared" ref="H42:H46" si="23">+E42-F42</f>
        <v>0</v>
      </c>
    </row>
    <row r="43" spans="1:8">
      <c r="A43" s="296" t="s">
        <v>333</v>
      </c>
      <c r="B43" s="302"/>
      <c r="C43" s="177">
        <v>0</v>
      </c>
      <c r="D43" s="177">
        <v>0</v>
      </c>
      <c r="E43" s="177">
        <f t="shared" si="22"/>
        <v>0</v>
      </c>
      <c r="F43" s="177">
        <v>0</v>
      </c>
      <c r="G43" s="177">
        <v>0</v>
      </c>
      <c r="H43" s="177">
        <f t="shared" si="23"/>
        <v>0</v>
      </c>
    </row>
    <row r="44" spans="1:8">
      <c r="A44" s="296" t="s">
        <v>334</v>
      </c>
      <c r="B44" s="302"/>
      <c r="C44" s="177">
        <v>0</v>
      </c>
      <c r="D44" s="177">
        <v>0</v>
      </c>
      <c r="E44" s="177">
        <f t="shared" si="22"/>
        <v>0</v>
      </c>
      <c r="F44" s="177">
        <v>0</v>
      </c>
      <c r="G44" s="177">
        <v>0</v>
      </c>
      <c r="H44" s="177">
        <f t="shared" si="23"/>
        <v>0</v>
      </c>
    </row>
    <row r="45" spans="1:8">
      <c r="A45" s="296" t="s">
        <v>335</v>
      </c>
      <c r="B45" s="302"/>
      <c r="C45" s="177">
        <v>0</v>
      </c>
      <c r="D45" s="177">
        <v>0</v>
      </c>
      <c r="E45" s="177">
        <f t="shared" si="22"/>
        <v>0</v>
      </c>
      <c r="F45" s="177">
        <v>0</v>
      </c>
      <c r="G45" s="177">
        <v>0</v>
      </c>
      <c r="H45" s="177">
        <f t="shared" si="23"/>
        <v>0</v>
      </c>
    </row>
    <row r="46" spans="1:8">
      <c r="A46" s="296" t="s">
        <v>336</v>
      </c>
      <c r="B46" s="302"/>
      <c r="C46" s="177">
        <v>0</v>
      </c>
      <c r="D46" s="177">
        <v>0</v>
      </c>
      <c r="E46" s="177">
        <f t="shared" si="22"/>
        <v>0</v>
      </c>
      <c r="F46" s="177">
        <v>0</v>
      </c>
      <c r="G46" s="177">
        <v>0</v>
      </c>
      <c r="H46" s="177">
        <f t="shared" si="23"/>
        <v>0</v>
      </c>
    </row>
    <row r="47" spans="1:8" s="49" customFormat="1">
      <c r="A47" s="276" t="s">
        <v>337</v>
      </c>
      <c r="B47" s="278"/>
      <c r="C47" s="177">
        <f>SUM(C48:C56)</f>
        <v>5021658</v>
      </c>
      <c r="D47" s="177">
        <f>SUM(D48:D56)</f>
        <v>-3524272</v>
      </c>
      <c r="E47" s="177">
        <f t="shared" si="22"/>
        <v>1497386</v>
      </c>
      <c r="F47" s="177">
        <f>SUM(F48:F56)</f>
        <v>1494358</v>
      </c>
      <c r="G47" s="177">
        <f t="shared" ref="G47" si="24">SUM(G48:G56)</f>
        <v>1494358</v>
      </c>
      <c r="H47" s="177">
        <f>+E47-F47</f>
        <v>3028</v>
      </c>
    </row>
    <row r="48" spans="1:8">
      <c r="A48" s="296" t="s">
        <v>338</v>
      </c>
      <c r="B48" s="302"/>
      <c r="C48" s="174">
        <v>4701708</v>
      </c>
      <c r="D48" s="174">
        <v>-3328570</v>
      </c>
      <c r="E48" s="174">
        <f>+C48+D48</f>
        <v>1373138</v>
      </c>
      <c r="F48" s="174">
        <v>1370110</v>
      </c>
      <c r="G48" s="174">
        <f>F48</f>
        <v>1370110</v>
      </c>
      <c r="H48" s="174">
        <f t="shared" ref="H48:H54" si="25">+E48-F48</f>
        <v>3028</v>
      </c>
    </row>
    <row r="49" spans="1:8">
      <c r="A49" s="296" t="s">
        <v>339</v>
      </c>
      <c r="B49" s="302"/>
      <c r="C49" s="175">
        <v>199950</v>
      </c>
      <c r="D49" s="175">
        <v>-187701</v>
      </c>
      <c r="E49" s="175">
        <f t="shared" ref="E49" si="26">+C49+D49</f>
        <v>12249</v>
      </c>
      <c r="F49" s="181">
        <v>12249</v>
      </c>
      <c r="G49" s="181">
        <f t="shared" ref="G49" si="27">+F49</f>
        <v>12249</v>
      </c>
      <c r="H49" s="175">
        <f t="shared" si="25"/>
        <v>0</v>
      </c>
    </row>
    <row r="50" spans="1:8">
      <c r="A50" s="296" t="s">
        <v>340</v>
      </c>
      <c r="B50" s="302"/>
      <c r="C50" s="175">
        <v>0</v>
      </c>
      <c r="D50" s="175">
        <v>35955</v>
      </c>
      <c r="E50" s="175">
        <f>D50</f>
        <v>35955</v>
      </c>
      <c r="F50" s="175">
        <v>35955</v>
      </c>
      <c r="G50" s="175">
        <f>F50</f>
        <v>35955</v>
      </c>
      <c r="H50" s="175">
        <f t="shared" si="25"/>
        <v>0</v>
      </c>
    </row>
    <row r="51" spans="1:8">
      <c r="A51" s="296" t="s">
        <v>341</v>
      </c>
      <c r="B51" s="302"/>
      <c r="C51" s="175">
        <v>0</v>
      </c>
      <c r="D51" s="175">
        <v>0</v>
      </c>
      <c r="E51" s="175">
        <v>0</v>
      </c>
      <c r="F51" s="175">
        <v>0</v>
      </c>
      <c r="G51" s="175">
        <f t="shared" ref="G51:G54" si="28">+F51</f>
        <v>0</v>
      </c>
      <c r="H51" s="175">
        <f t="shared" si="25"/>
        <v>0</v>
      </c>
    </row>
    <row r="52" spans="1:8">
      <c r="A52" s="296" t="s">
        <v>342</v>
      </c>
      <c r="B52" s="302"/>
      <c r="C52" s="175">
        <v>0</v>
      </c>
      <c r="D52" s="175">
        <v>0</v>
      </c>
      <c r="E52" s="175">
        <f t="shared" ref="E52:E54" si="29">+C52+D52</f>
        <v>0</v>
      </c>
      <c r="F52" s="175">
        <v>0</v>
      </c>
      <c r="G52" s="175">
        <f t="shared" si="28"/>
        <v>0</v>
      </c>
      <c r="H52" s="175">
        <f t="shared" si="25"/>
        <v>0</v>
      </c>
    </row>
    <row r="53" spans="1:8">
      <c r="A53" s="296" t="s">
        <v>343</v>
      </c>
      <c r="B53" s="302"/>
      <c r="C53" s="175">
        <v>120000</v>
      </c>
      <c r="D53" s="175">
        <v>-43956</v>
      </c>
      <c r="E53" s="175">
        <f t="shared" si="29"/>
        <v>76044</v>
      </c>
      <c r="F53" s="175">
        <v>76044</v>
      </c>
      <c r="G53" s="175">
        <f t="shared" si="28"/>
        <v>76044</v>
      </c>
      <c r="H53" s="175">
        <f t="shared" si="25"/>
        <v>0</v>
      </c>
    </row>
    <row r="54" spans="1:8">
      <c r="A54" s="296" t="s">
        <v>344</v>
      </c>
      <c r="B54" s="302"/>
      <c r="C54" s="175">
        <v>0</v>
      </c>
      <c r="D54" s="175">
        <v>0</v>
      </c>
      <c r="E54" s="175">
        <f t="shared" si="29"/>
        <v>0</v>
      </c>
      <c r="F54" s="175">
        <v>0</v>
      </c>
      <c r="G54" s="175">
        <f t="shared" si="28"/>
        <v>0</v>
      </c>
      <c r="H54" s="175">
        <f t="shared" si="25"/>
        <v>0</v>
      </c>
    </row>
    <row r="55" spans="1:8">
      <c r="A55" s="296" t="s">
        <v>345</v>
      </c>
      <c r="B55" s="302"/>
      <c r="C55" s="175">
        <v>0</v>
      </c>
      <c r="D55" s="175">
        <v>0</v>
      </c>
      <c r="E55" s="175">
        <f t="shared" ref="E55" si="30">+C55+D55</f>
        <v>0</v>
      </c>
      <c r="F55" s="175">
        <v>0</v>
      </c>
      <c r="G55" s="175">
        <f t="shared" ref="G55" si="31">+F55</f>
        <v>0</v>
      </c>
      <c r="H55" s="175">
        <f t="shared" ref="H55:H60" si="32">+E55-F55</f>
        <v>0</v>
      </c>
    </row>
    <row r="56" spans="1:8">
      <c r="A56" s="296" t="s">
        <v>346</v>
      </c>
      <c r="B56" s="302"/>
      <c r="C56" s="175">
        <v>0</v>
      </c>
      <c r="D56" s="175">
        <v>0</v>
      </c>
      <c r="E56" s="175">
        <f>+C56+D56</f>
        <v>0</v>
      </c>
      <c r="F56" s="177">
        <v>0</v>
      </c>
      <c r="G56" s="177">
        <v>0</v>
      </c>
      <c r="H56" s="175">
        <f t="shared" si="32"/>
        <v>0</v>
      </c>
    </row>
    <row r="57" spans="1:8">
      <c r="A57" s="241" t="s">
        <v>347</v>
      </c>
      <c r="B57" s="242"/>
      <c r="C57" s="175">
        <f>SUM(C58:C60)</f>
        <v>0</v>
      </c>
      <c r="D57" s="173">
        <f>SUM(D58:D60)</f>
        <v>0</v>
      </c>
      <c r="E57" s="173">
        <f t="shared" ref="E57:E60" si="33">+C57+D57</f>
        <v>0</v>
      </c>
      <c r="F57" s="175">
        <f t="shared" ref="F57:G57" si="34">SUM(F58:F60)</f>
        <v>0</v>
      </c>
      <c r="G57" s="175">
        <f t="shared" si="34"/>
        <v>0</v>
      </c>
      <c r="H57" s="173">
        <f t="shared" si="32"/>
        <v>0</v>
      </c>
    </row>
    <row r="58" spans="1:8">
      <c r="A58" s="296" t="s">
        <v>348</v>
      </c>
      <c r="B58" s="302"/>
      <c r="C58" s="175">
        <v>0</v>
      </c>
      <c r="D58" s="179">
        <v>0</v>
      </c>
      <c r="E58" s="179">
        <f t="shared" si="33"/>
        <v>0</v>
      </c>
      <c r="F58" s="179">
        <v>0</v>
      </c>
      <c r="G58" s="179">
        <v>0</v>
      </c>
      <c r="H58" s="179">
        <f t="shared" si="32"/>
        <v>0</v>
      </c>
    </row>
    <row r="59" spans="1:8">
      <c r="A59" s="296" t="s">
        <v>349</v>
      </c>
      <c r="B59" s="302"/>
      <c r="C59" s="175">
        <v>0</v>
      </c>
      <c r="D59" s="180">
        <v>0</v>
      </c>
      <c r="E59" s="177">
        <f t="shared" si="33"/>
        <v>0</v>
      </c>
      <c r="F59" s="180">
        <v>0</v>
      </c>
      <c r="G59" s="180">
        <v>0</v>
      </c>
      <c r="H59" s="180">
        <f t="shared" si="32"/>
        <v>0</v>
      </c>
    </row>
    <row r="60" spans="1:8" ht="15.75" thickBot="1">
      <c r="A60" s="296" t="s">
        <v>350</v>
      </c>
      <c r="B60" s="302"/>
      <c r="C60" s="175">
        <v>0</v>
      </c>
      <c r="D60" s="180">
        <v>0</v>
      </c>
      <c r="E60" s="177">
        <f t="shared" si="33"/>
        <v>0</v>
      </c>
      <c r="F60" s="180">
        <v>0</v>
      </c>
      <c r="G60" s="180">
        <v>0</v>
      </c>
      <c r="H60" s="180">
        <f t="shared" si="32"/>
        <v>0</v>
      </c>
    </row>
    <row r="61" spans="1:8">
      <c r="A61" s="296" t="s">
        <v>351</v>
      </c>
      <c r="B61" s="302"/>
      <c r="C61" s="178">
        <f>SUM(C62:C68)</f>
        <v>0</v>
      </c>
      <c r="D61" s="178">
        <f>SUM(D62:D68)</f>
        <v>0</v>
      </c>
      <c r="E61" s="178">
        <f t="shared" ref="E61:E80" si="35">+C61+D61</f>
        <v>0</v>
      </c>
      <c r="F61" s="178">
        <f t="shared" ref="F61:G61" si="36">SUM(F62:F68)</f>
        <v>0</v>
      </c>
      <c r="G61" s="178">
        <f t="shared" si="36"/>
        <v>0</v>
      </c>
      <c r="H61" s="178">
        <f t="shared" ref="H61:H80" si="37">+E61-F61</f>
        <v>0</v>
      </c>
    </row>
    <row r="62" spans="1:8">
      <c r="A62" s="296" t="s">
        <v>352</v>
      </c>
      <c r="B62" s="302"/>
      <c r="C62" s="175">
        <v>0</v>
      </c>
      <c r="D62" s="175">
        <v>0</v>
      </c>
      <c r="E62" s="175">
        <f t="shared" si="35"/>
        <v>0</v>
      </c>
      <c r="F62" s="175">
        <v>0</v>
      </c>
      <c r="G62" s="175">
        <v>0</v>
      </c>
      <c r="H62" s="175">
        <f t="shared" si="37"/>
        <v>0</v>
      </c>
    </row>
    <row r="63" spans="1:8">
      <c r="A63" s="296" t="s">
        <v>353</v>
      </c>
      <c r="B63" s="302"/>
      <c r="C63" s="175">
        <v>0</v>
      </c>
      <c r="D63" s="175">
        <v>0</v>
      </c>
      <c r="E63" s="175">
        <f t="shared" si="35"/>
        <v>0</v>
      </c>
      <c r="F63" s="175">
        <v>0</v>
      </c>
      <c r="G63" s="175">
        <v>0</v>
      </c>
      <c r="H63" s="175">
        <f t="shared" si="37"/>
        <v>0</v>
      </c>
    </row>
    <row r="64" spans="1:8">
      <c r="A64" s="296" t="s">
        <v>354</v>
      </c>
      <c r="B64" s="302"/>
      <c r="C64" s="175">
        <v>0</v>
      </c>
      <c r="D64" s="175">
        <v>0</v>
      </c>
      <c r="E64" s="175">
        <f t="shared" si="35"/>
        <v>0</v>
      </c>
      <c r="F64" s="175">
        <v>0</v>
      </c>
      <c r="G64" s="175">
        <v>0</v>
      </c>
      <c r="H64" s="175">
        <f t="shared" si="37"/>
        <v>0</v>
      </c>
    </row>
    <row r="65" spans="1:8">
      <c r="A65" s="296" t="s">
        <v>355</v>
      </c>
      <c r="B65" s="302"/>
      <c r="C65" s="175">
        <v>0</v>
      </c>
      <c r="D65" s="175">
        <v>0</v>
      </c>
      <c r="E65" s="175">
        <f t="shared" si="35"/>
        <v>0</v>
      </c>
      <c r="F65" s="175">
        <v>0</v>
      </c>
      <c r="G65" s="175">
        <v>0</v>
      </c>
      <c r="H65" s="175">
        <f t="shared" si="37"/>
        <v>0</v>
      </c>
    </row>
    <row r="66" spans="1:8">
      <c r="A66" s="296" t="s">
        <v>356</v>
      </c>
      <c r="B66" s="302"/>
      <c r="C66" s="175">
        <v>0</v>
      </c>
      <c r="D66" s="175">
        <v>0</v>
      </c>
      <c r="E66" s="175">
        <f t="shared" si="35"/>
        <v>0</v>
      </c>
      <c r="F66" s="175">
        <v>0</v>
      </c>
      <c r="G66" s="175">
        <v>0</v>
      </c>
      <c r="H66" s="175">
        <f t="shared" si="37"/>
        <v>0</v>
      </c>
    </row>
    <row r="67" spans="1:8">
      <c r="A67" s="296" t="s">
        <v>357</v>
      </c>
      <c r="B67" s="302"/>
      <c r="C67" s="175">
        <v>0</v>
      </c>
      <c r="D67" s="175">
        <v>0</v>
      </c>
      <c r="E67" s="175">
        <f t="shared" si="35"/>
        <v>0</v>
      </c>
      <c r="F67" s="175">
        <v>0</v>
      </c>
      <c r="G67" s="175">
        <v>0</v>
      </c>
      <c r="H67" s="175">
        <f t="shared" si="37"/>
        <v>0</v>
      </c>
    </row>
    <row r="68" spans="1:8">
      <c r="A68" s="296" t="s">
        <v>358</v>
      </c>
      <c r="B68" s="302"/>
      <c r="C68" s="175">
        <v>0</v>
      </c>
      <c r="D68" s="175">
        <v>0</v>
      </c>
      <c r="E68" s="175">
        <f t="shared" si="35"/>
        <v>0</v>
      </c>
      <c r="F68" s="175">
        <v>0</v>
      </c>
      <c r="G68" s="175">
        <v>0</v>
      </c>
      <c r="H68" s="175">
        <f t="shared" si="37"/>
        <v>0</v>
      </c>
    </row>
    <row r="69" spans="1:8">
      <c r="A69" s="296" t="s">
        <v>359</v>
      </c>
      <c r="B69" s="302"/>
      <c r="C69" s="174">
        <f>SUM(C70:C72)</f>
        <v>0</v>
      </c>
      <c r="D69" s="174">
        <f>SUM(D70:D72)</f>
        <v>0</v>
      </c>
      <c r="E69" s="174">
        <f t="shared" si="35"/>
        <v>0</v>
      </c>
      <c r="F69" s="174">
        <f t="shared" ref="F69:G69" si="38">SUM(F70:F72)</f>
        <v>0</v>
      </c>
      <c r="G69" s="174">
        <f t="shared" si="38"/>
        <v>0</v>
      </c>
      <c r="H69" s="174">
        <f t="shared" si="37"/>
        <v>0</v>
      </c>
    </row>
    <row r="70" spans="1:8">
      <c r="A70" s="241" t="s">
        <v>360</v>
      </c>
      <c r="B70" s="242"/>
      <c r="C70" s="175">
        <v>0</v>
      </c>
      <c r="D70" s="175">
        <v>0</v>
      </c>
      <c r="E70" s="175">
        <f t="shared" si="35"/>
        <v>0</v>
      </c>
      <c r="F70" s="175">
        <v>0</v>
      </c>
      <c r="G70" s="175">
        <v>0</v>
      </c>
      <c r="H70" s="175">
        <f t="shared" si="37"/>
        <v>0</v>
      </c>
    </row>
    <row r="71" spans="1:8">
      <c r="A71" s="296" t="s">
        <v>361</v>
      </c>
      <c r="B71" s="302"/>
      <c r="C71" s="175">
        <v>0</v>
      </c>
      <c r="D71" s="175">
        <v>0</v>
      </c>
      <c r="E71" s="175">
        <f t="shared" si="35"/>
        <v>0</v>
      </c>
      <c r="F71" s="175">
        <v>0</v>
      </c>
      <c r="G71" s="175">
        <v>0</v>
      </c>
      <c r="H71" s="175">
        <f t="shared" si="37"/>
        <v>0</v>
      </c>
    </row>
    <row r="72" spans="1:8">
      <c r="A72" s="296" t="s">
        <v>362</v>
      </c>
      <c r="B72" s="302"/>
      <c r="C72" s="175">
        <v>0</v>
      </c>
      <c r="D72" s="175">
        <v>0</v>
      </c>
      <c r="E72" s="175">
        <f t="shared" si="35"/>
        <v>0</v>
      </c>
      <c r="F72" s="175">
        <v>0</v>
      </c>
      <c r="G72" s="175">
        <v>0</v>
      </c>
      <c r="H72" s="175">
        <f t="shared" si="37"/>
        <v>0</v>
      </c>
    </row>
    <row r="73" spans="1:8">
      <c r="A73" s="296" t="s">
        <v>363</v>
      </c>
      <c r="B73" s="302"/>
      <c r="C73" s="174">
        <f>SUM(C74:C80)</f>
        <v>0</v>
      </c>
      <c r="D73" s="174">
        <f t="shared" ref="D73" si="39">SUM(D74:D80)</f>
        <v>0</v>
      </c>
      <c r="E73" s="174">
        <f t="shared" si="35"/>
        <v>0</v>
      </c>
      <c r="F73" s="174">
        <f t="shared" ref="F73:G73" si="40">SUM(F74:F80)</f>
        <v>0</v>
      </c>
      <c r="G73" s="174">
        <f t="shared" si="40"/>
        <v>0</v>
      </c>
      <c r="H73" s="174">
        <f t="shared" si="37"/>
        <v>0</v>
      </c>
    </row>
    <row r="74" spans="1:8">
      <c r="A74" s="241" t="s">
        <v>364</v>
      </c>
      <c r="B74" s="242"/>
      <c r="C74" s="175">
        <v>0</v>
      </c>
      <c r="D74" s="175">
        <v>0</v>
      </c>
      <c r="E74" s="175">
        <f t="shared" si="35"/>
        <v>0</v>
      </c>
      <c r="F74" s="175">
        <v>0</v>
      </c>
      <c r="G74" s="175">
        <v>0</v>
      </c>
      <c r="H74" s="175">
        <f t="shared" si="37"/>
        <v>0</v>
      </c>
    </row>
    <row r="75" spans="1:8">
      <c r="A75" s="296" t="s">
        <v>365</v>
      </c>
      <c r="B75" s="302"/>
      <c r="C75" s="175">
        <v>0</v>
      </c>
      <c r="D75" s="175">
        <v>0</v>
      </c>
      <c r="E75" s="175">
        <f t="shared" si="35"/>
        <v>0</v>
      </c>
      <c r="F75" s="175">
        <v>0</v>
      </c>
      <c r="G75" s="175">
        <v>0</v>
      </c>
      <c r="H75" s="175">
        <f t="shared" si="37"/>
        <v>0</v>
      </c>
    </row>
    <row r="76" spans="1:8">
      <c r="A76" s="296" t="s">
        <v>366</v>
      </c>
      <c r="B76" s="302"/>
      <c r="C76" s="175">
        <v>0</v>
      </c>
      <c r="D76" s="175">
        <v>0</v>
      </c>
      <c r="E76" s="175">
        <f t="shared" si="35"/>
        <v>0</v>
      </c>
      <c r="F76" s="175">
        <v>0</v>
      </c>
      <c r="G76" s="175">
        <v>0</v>
      </c>
      <c r="H76" s="175">
        <f t="shared" si="37"/>
        <v>0</v>
      </c>
    </row>
    <row r="77" spans="1:8">
      <c r="A77" s="296" t="s">
        <v>367</v>
      </c>
      <c r="B77" s="302"/>
      <c r="C77" s="175">
        <v>0</v>
      </c>
      <c r="D77" s="175">
        <v>0</v>
      </c>
      <c r="E77" s="175">
        <f t="shared" si="35"/>
        <v>0</v>
      </c>
      <c r="F77" s="175">
        <v>0</v>
      </c>
      <c r="G77" s="175">
        <v>0</v>
      </c>
      <c r="H77" s="175">
        <f t="shared" si="37"/>
        <v>0</v>
      </c>
    </row>
    <row r="78" spans="1:8">
      <c r="A78" s="296" t="s">
        <v>368</v>
      </c>
      <c r="B78" s="302"/>
      <c r="C78" s="175">
        <v>0</v>
      </c>
      <c r="D78" s="175">
        <v>0</v>
      </c>
      <c r="E78" s="175">
        <f t="shared" si="35"/>
        <v>0</v>
      </c>
      <c r="F78" s="175">
        <v>0</v>
      </c>
      <c r="G78" s="175">
        <v>0</v>
      </c>
      <c r="H78" s="175">
        <f t="shared" si="37"/>
        <v>0</v>
      </c>
    </row>
    <row r="79" spans="1:8">
      <c r="A79" s="296" t="s">
        <v>369</v>
      </c>
      <c r="B79" s="302"/>
      <c r="C79" s="175">
        <v>0</v>
      </c>
      <c r="D79" s="175">
        <v>0</v>
      </c>
      <c r="E79" s="175">
        <f t="shared" si="35"/>
        <v>0</v>
      </c>
      <c r="F79" s="175">
        <v>0</v>
      </c>
      <c r="G79" s="175">
        <v>0</v>
      </c>
      <c r="H79" s="175">
        <f t="shared" si="37"/>
        <v>0</v>
      </c>
    </row>
    <row r="80" spans="1:8">
      <c r="A80" s="296" t="s">
        <v>370</v>
      </c>
      <c r="B80" s="302"/>
      <c r="C80" s="175">
        <v>0</v>
      </c>
      <c r="D80" s="175">
        <v>0</v>
      </c>
      <c r="E80" s="175">
        <f t="shared" si="35"/>
        <v>0</v>
      </c>
      <c r="F80" s="175">
        <v>0</v>
      </c>
      <c r="G80" s="175">
        <v>0</v>
      </c>
      <c r="H80" s="175">
        <f t="shared" si="37"/>
        <v>0</v>
      </c>
    </row>
    <row r="81" spans="1:8">
      <c r="A81" s="296" t="s">
        <v>371</v>
      </c>
      <c r="B81" s="302"/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</row>
    <row r="82" spans="1:8" ht="15.75" thickBot="1">
      <c r="A82" s="310"/>
      <c r="B82" s="311"/>
      <c r="C82" s="182"/>
      <c r="D82" s="96"/>
      <c r="E82" s="183"/>
      <c r="F82" s="96"/>
      <c r="G82" s="96"/>
      <c r="H82" s="96"/>
    </row>
    <row r="83" spans="1:8">
      <c r="A83" s="300"/>
      <c r="B83" s="301"/>
      <c r="C83" s="305">
        <f t="shared" ref="C83:H83" si="41">SUM(C85,C93,C103,C113,C123,C133,C137,C146,C150,)</f>
        <v>0</v>
      </c>
      <c r="D83" s="303">
        <f t="shared" si="41"/>
        <v>0</v>
      </c>
      <c r="E83" s="307">
        <f t="shared" si="41"/>
        <v>0</v>
      </c>
      <c r="F83" s="303">
        <f t="shared" si="41"/>
        <v>0</v>
      </c>
      <c r="G83" s="309">
        <f t="shared" si="41"/>
        <v>0</v>
      </c>
      <c r="H83" s="303">
        <f t="shared" si="41"/>
        <v>0</v>
      </c>
    </row>
    <row r="84" spans="1:8">
      <c r="A84" s="249" t="s">
        <v>372</v>
      </c>
      <c r="B84" s="250"/>
      <c r="C84" s="306"/>
      <c r="D84" s="304"/>
      <c r="E84" s="308"/>
      <c r="F84" s="304"/>
      <c r="G84" s="291"/>
      <c r="H84" s="304"/>
    </row>
    <row r="85" spans="1:8">
      <c r="A85" s="241" t="s">
        <v>299</v>
      </c>
      <c r="B85" s="242"/>
      <c r="C85" s="52">
        <v>0</v>
      </c>
      <c r="D85" s="57">
        <v>0</v>
      </c>
      <c r="E85" s="98">
        <v>0</v>
      </c>
      <c r="F85" s="57">
        <v>0</v>
      </c>
      <c r="G85" s="98">
        <v>0</v>
      </c>
      <c r="H85" s="57">
        <v>0</v>
      </c>
    </row>
    <row r="86" spans="1:8">
      <c r="A86" s="296" t="s">
        <v>300</v>
      </c>
      <c r="B86" s="302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7">
        <v>0</v>
      </c>
    </row>
    <row r="87" spans="1:8">
      <c r="A87" s="296" t="s">
        <v>301</v>
      </c>
      <c r="B87" s="302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7">
        <v>0</v>
      </c>
    </row>
    <row r="88" spans="1:8">
      <c r="A88" s="296" t="s">
        <v>302</v>
      </c>
      <c r="B88" s="302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7">
        <v>0</v>
      </c>
    </row>
    <row r="89" spans="1:8">
      <c r="A89" s="296" t="s">
        <v>303</v>
      </c>
      <c r="B89" s="302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7">
        <v>0</v>
      </c>
    </row>
    <row r="90" spans="1:8">
      <c r="A90" s="296" t="s">
        <v>304</v>
      </c>
      <c r="B90" s="302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7">
        <v>0</v>
      </c>
    </row>
    <row r="91" spans="1:8">
      <c r="A91" s="296" t="s">
        <v>305</v>
      </c>
      <c r="B91" s="302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7">
        <v>0</v>
      </c>
    </row>
    <row r="92" spans="1:8">
      <c r="A92" s="296" t="s">
        <v>306</v>
      </c>
      <c r="B92" s="302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7">
        <v>0</v>
      </c>
    </row>
    <row r="93" spans="1:8">
      <c r="A93" s="241" t="s">
        <v>307</v>
      </c>
      <c r="B93" s="242"/>
      <c r="C93" s="52">
        <v>0</v>
      </c>
      <c r="D93" s="57">
        <v>0</v>
      </c>
      <c r="E93" s="98">
        <v>0</v>
      </c>
      <c r="F93" s="57">
        <v>0</v>
      </c>
      <c r="G93" s="98">
        <v>0</v>
      </c>
      <c r="H93" s="57">
        <v>0</v>
      </c>
    </row>
    <row r="94" spans="1:8">
      <c r="A94" s="296" t="s">
        <v>308</v>
      </c>
      <c r="B94" s="302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7">
        <v>0</v>
      </c>
    </row>
    <row r="95" spans="1:8">
      <c r="A95" s="296" t="s">
        <v>309</v>
      </c>
      <c r="B95" s="302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7">
        <v>0</v>
      </c>
    </row>
    <row r="96" spans="1:8">
      <c r="A96" s="296" t="s">
        <v>310</v>
      </c>
      <c r="B96" s="302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7">
        <v>0</v>
      </c>
    </row>
    <row r="97" spans="1:8">
      <c r="A97" s="296" t="s">
        <v>311</v>
      </c>
      <c r="B97" s="302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7">
        <v>0</v>
      </c>
    </row>
    <row r="98" spans="1:8">
      <c r="A98" s="296" t="s">
        <v>312</v>
      </c>
      <c r="B98" s="302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7">
        <v>0</v>
      </c>
    </row>
    <row r="99" spans="1:8">
      <c r="A99" s="296" t="s">
        <v>313</v>
      </c>
      <c r="B99" s="302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7">
        <v>0</v>
      </c>
    </row>
    <row r="100" spans="1:8">
      <c r="A100" s="296" t="s">
        <v>314</v>
      </c>
      <c r="B100" s="302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7">
        <v>0</v>
      </c>
    </row>
    <row r="101" spans="1:8">
      <c r="A101" s="296" t="s">
        <v>315</v>
      </c>
      <c r="B101" s="302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7">
        <v>0</v>
      </c>
    </row>
    <row r="102" spans="1:8">
      <c r="A102" s="296" t="s">
        <v>316</v>
      </c>
      <c r="B102" s="302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7">
        <v>0</v>
      </c>
    </row>
    <row r="103" spans="1:8">
      <c r="A103" s="241" t="s">
        <v>317</v>
      </c>
      <c r="B103" s="242"/>
      <c r="C103" s="52">
        <v>0</v>
      </c>
      <c r="D103" s="57">
        <v>0</v>
      </c>
      <c r="E103" s="98">
        <v>0</v>
      </c>
      <c r="F103" s="57">
        <v>0</v>
      </c>
      <c r="G103" s="98">
        <v>0</v>
      </c>
      <c r="H103" s="57">
        <v>0</v>
      </c>
    </row>
    <row r="104" spans="1:8">
      <c r="A104" s="296" t="s">
        <v>318</v>
      </c>
      <c r="B104" s="302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7">
        <v>0</v>
      </c>
    </row>
    <row r="105" spans="1:8">
      <c r="A105" s="296" t="s">
        <v>319</v>
      </c>
      <c r="B105" s="302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7">
        <v>0</v>
      </c>
    </row>
    <row r="106" spans="1:8">
      <c r="A106" s="296" t="s">
        <v>320</v>
      </c>
      <c r="B106" s="302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7">
        <v>0</v>
      </c>
    </row>
    <row r="107" spans="1:8">
      <c r="A107" s="296" t="s">
        <v>321</v>
      </c>
      <c r="B107" s="302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7">
        <v>0</v>
      </c>
    </row>
    <row r="108" spans="1:8">
      <c r="A108" s="296" t="s">
        <v>322</v>
      </c>
      <c r="B108" s="302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7">
        <v>0</v>
      </c>
    </row>
    <row r="109" spans="1:8">
      <c r="A109" s="296" t="s">
        <v>323</v>
      </c>
      <c r="B109" s="302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7">
        <v>0</v>
      </c>
    </row>
    <row r="110" spans="1:8">
      <c r="A110" s="296" t="s">
        <v>324</v>
      </c>
      <c r="B110" s="302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7">
        <v>0</v>
      </c>
    </row>
    <row r="111" spans="1:8">
      <c r="A111" s="296" t="s">
        <v>325</v>
      </c>
      <c r="B111" s="302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7">
        <v>0</v>
      </c>
    </row>
    <row r="112" spans="1:8">
      <c r="A112" s="296" t="s">
        <v>326</v>
      </c>
      <c r="B112" s="302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7">
        <v>0</v>
      </c>
    </row>
    <row r="113" spans="1:8">
      <c r="A113" s="296" t="s">
        <v>327</v>
      </c>
      <c r="B113" s="302"/>
      <c r="C113" s="52">
        <v>0</v>
      </c>
      <c r="D113" s="57">
        <v>0</v>
      </c>
      <c r="E113" s="98">
        <v>0</v>
      </c>
      <c r="F113" s="57">
        <v>0</v>
      </c>
      <c r="G113" s="98">
        <v>0</v>
      </c>
      <c r="H113" s="57">
        <v>0</v>
      </c>
    </row>
    <row r="114" spans="1:8">
      <c r="A114" s="296" t="s">
        <v>328</v>
      </c>
      <c r="B114" s="302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7">
        <v>0</v>
      </c>
    </row>
    <row r="115" spans="1:8">
      <c r="A115" s="296" t="s">
        <v>329</v>
      </c>
      <c r="B115" s="302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7">
        <v>0</v>
      </c>
    </row>
    <row r="116" spans="1:8">
      <c r="A116" s="296" t="s">
        <v>330</v>
      </c>
      <c r="B116" s="302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7">
        <v>0</v>
      </c>
    </row>
    <row r="117" spans="1:8">
      <c r="A117" s="296" t="s">
        <v>331</v>
      </c>
      <c r="B117" s="302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7">
        <v>0</v>
      </c>
    </row>
    <row r="118" spans="1:8">
      <c r="A118" s="296" t="s">
        <v>332</v>
      </c>
      <c r="B118" s="302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7">
        <v>0</v>
      </c>
    </row>
    <row r="119" spans="1:8">
      <c r="A119" s="296" t="s">
        <v>333</v>
      </c>
      <c r="B119" s="302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7">
        <v>0</v>
      </c>
    </row>
    <row r="120" spans="1:8">
      <c r="A120" s="296" t="s">
        <v>334</v>
      </c>
      <c r="B120" s="302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7">
        <v>0</v>
      </c>
    </row>
    <row r="121" spans="1:8">
      <c r="A121" s="296" t="s">
        <v>335</v>
      </c>
      <c r="B121" s="302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7">
        <v>0</v>
      </c>
    </row>
    <row r="122" spans="1:8">
      <c r="A122" s="296" t="s">
        <v>336</v>
      </c>
      <c r="B122" s="302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7">
        <v>0</v>
      </c>
    </row>
    <row r="123" spans="1:8">
      <c r="A123" s="296" t="s">
        <v>337</v>
      </c>
      <c r="B123" s="302"/>
      <c r="C123" s="52">
        <v>0</v>
      </c>
      <c r="D123" s="57">
        <v>0</v>
      </c>
      <c r="E123" s="98">
        <v>0</v>
      </c>
      <c r="F123" s="57">
        <v>0</v>
      </c>
      <c r="G123" s="98">
        <v>0</v>
      </c>
      <c r="H123" s="57">
        <v>0</v>
      </c>
    </row>
    <row r="124" spans="1:8">
      <c r="A124" s="296" t="s">
        <v>338</v>
      </c>
      <c r="B124" s="302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7">
        <v>0</v>
      </c>
    </row>
    <row r="125" spans="1:8">
      <c r="A125" s="296" t="s">
        <v>339</v>
      </c>
      <c r="B125" s="302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7">
        <v>0</v>
      </c>
    </row>
    <row r="126" spans="1:8">
      <c r="A126" s="296" t="s">
        <v>340</v>
      </c>
      <c r="B126" s="302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7">
        <v>0</v>
      </c>
    </row>
    <row r="127" spans="1:8">
      <c r="A127" s="296" t="s">
        <v>341</v>
      </c>
      <c r="B127" s="302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7">
        <v>0</v>
      </c>
    </row>
    <row r="128" spans="1:8">
      <c r="A128" s="296" t="s">
        <v>342</v>
      </c>
      <c r="B128" s="302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7">
        <v>0</v>
      </c>
    </row>
    <row r="129" spans="1:8">
      <c r="A129" s="296" t="s">
        <v>343</v>
      </c>
      <c r="B129" s="302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7">
        <v>0</v>
      </c>
    </row>
    <row r="130" spans="1:8">
      <c r="A130" s="296" t="s">
        <v>344</v>
      </c>
      <c r="B130" s="302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7">
        <v>0</v>
      </c>
    </row>
    <row r="131" spans="1:8">
      <c r="A131" s="296" t="s">
        <v>345</v>
      </c>
      <c r="B131" s="302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7">
        <v>0</v>
      </c>
    </row>
    <row r="132" spans="1:8">
      <c r="A132" s="296" t="s">
        <v>346</v>
      </c>
      <c r="B132" s="302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7">
        <v>0</v>
      </c>
    </row>
    <row r="133" spans="1:8">
      <c r="A133" s="241" t="s">
        <v>347</v>
      </c>
      <c r="B133" s="242"/>
      <c r="C133" s="52">
        <v>0</v>
      </c>
      <c r="D133" s="57">
        <v>0</v>
      </c>
      <c r="E133" s="98">
        <v>0</v>
      </c>
      <c r="F133" s="57">
        <v>0</v>
      </c>
      <c r="G133" s="98">
        <v>0</v>
      </c>
      <c r="H133" s="57">
        <v>0</v>
      </c>
    </row>
    <row r="134" spans="1:8">
      <c r="A134" s="296" t="s">
        <v>348</v>
      </c>
      <c r="B134" s="302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7">
        <v>0</v>
      </c>
    </row>
    <row r="135" spans="1:8">
      <c r="A135" s="296" t="s">
        <v>349</v>
      </c>
      <c r="B135" s="302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7">
        <v>0</v>
      </c>
    </row>
    <row r="136" spans="1:8">
      <c r="A136" s="296" t="s">
        <v>350</v>
      </c>
      <c r="B136" s="302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7">
        <v>0</v>
      </c>
    </row>
    <row r="137" spans="1:8">
      <c r="A137" s="296" t="s">
        <v>351</v>
      </c>
      <c r="B137" s="302"/>
      <c r="C137" s="52">
        <v>0</v>
      </c>
      <c r="D137" s="57">
        <v>0</v>
      </c>
      <c r="E137" s="98">
        <v>0</v>
      </c>
      <c r="F137" s="57">
        <v>0</v>
      </c>
      <c r="G137" s="98">
        <v>0</v>
      </c>
      <c r="H137" s="57">
        <v>0</v>
      </c>
    </row>
    <row r="138" spans="1:8">
      <c r="A138" s="296" t="s">
        <v>352</v>
      </c>
      <c r="B138" s="302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7">
        <v>0</v>
      </c>
    </row>
    <row r="139" spans="1:8">
      <c r="A139" s="296" t="s">
        <v>353</v>
      </c>
      <c r="B139" s="302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7">
        <v>0</v>
      </c>
    </row>
    <row r="140" spans="1:8">
      <c r="A140" s="296" t="s">
        <v>354</v>
      </c>
      <c r="B140" s="302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7">
        <v>0</v>
      </c>
    </row>
    <row r="141" spans="1:8">
      <c r="A141" s="296" t="s">
        <v>355</v>
      </c>
      <c r="B141" s="302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7">
        <v>0</v>
      </c>
    </row>
    <row r="142" spans="1:8">
      <c r="A142" s="296" t="s">
        <v>356</v>
      </c>
      <c r="B142" s="302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7">
        <v>0</v>
      </c>
    </row>
    <row r="143" spans="1:8">
      <c r="A143" s="296" t="s">
        <v>357</v>
      </c>
      <c r="B143" s="302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7">
        <v>0</v>
      </c>
    </row>
    <row r="144" spans="1:8">
      <c r="A144" s="296" t="s">
        <v>358</v>
      </c>
      <c r="B144" s="302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7">
        <v>0</v>
      </c>
    </row>
    <row r="145" spans="1:8">
      <c r="A145" s="296" t="s">
        <v>359</v>
      </c>
      <c r="B145" s="302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7">
        <v>0</v>
      </c>
    </row>
    <row r="146" spans="1:8">
      <c r="A146" s="241" t="s">
        <v>360</v>
      </c>
      <c r="B146" s="242"/>
      <c r="C146" s="52">
        <v>0</v>
      </c>
      <c r="D146" s="57">
        <v>0</v>
      </c>
      <c r="E146" s="98">
        <v>0</v>
      </c>
      <c r="F146" s="57">
        <v>0</v>
      </c>
      <c r="G146" s="98">
        <v>0</v>
      </c>
      <c r="H146" s="57">
        <v>0</v>
      </c>
    </row>
    <row r="147" spans="1:8">
      <c r="A147" s="296" t="s">
        <v>361</v>
      </c>
      <c r="B147" s="302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7">
        <v>0</v>
      </c>
    </row>
    <row r="148" spans="1:8">
      <c r="A148" s="296" t="s">
        <v>362</v>
      </c>
      <c r="B148" s="302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7">
        <v>0</v>
      </c>
    </row>
    <row r="149" spans="1:8">
      <c r="A149" s="296" t="s">
        <v>363</v>
      </c>
      <c r="B149" s="302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7">
        <v>0</v>
      </c>
    </row>
    <row r="150" spans="1:8">
      <c r="A150" s="241" t="s">
        <v>364</v>
      </c>
      <c r="B150" s="242"/>
      <c r="C150" s="52">
        <v>0</v>
      </c>
      <c r="D150" s="57">
        <v>0</v>
      </c>
      <c r="E150" s="98">
        <v>0</v>
      </c>
      <c r="F150" s="57">
        <v>0</v>
      </c>
      <c r="G150" s="98">
        <v>0</v>
      </c>
      <c r="H150" s="57">
        <v>0</v>
      </c>
    </row>
    <row r="151" spans="1:8">
      <c r="A151" s="296" t="s">
        <v>365</v>
      </c>
      <c r="B151" s="302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7">
        <v>0</v>
      </c>
    </row>
    <row r="152" spans="1:8">
      <c r="A152" s="296" t="s">
        <v>366</v>
      </c>
      <c r="B152" s="302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7">
        <v>0</v>
      </c>
    </row>
    <row r="153" spans="1:8">
      <c r="A153" s="296" t="s">
        <v>367</v>
      </c>
      <c r="B153" s="302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7">
        <v>0</v>
      </c>
    </row>
    <row r="154" spans="1:8">
      <c r="A154" s="296" t="s">
        <v>368</v>
      </c>
      <c r="B154" s="302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7">
        <v>0</v>
      </c>
    </row>
    <row r="155" spans="1:8">
      <c r="A155" s="296" t="s">
        <v>369</v>
      </c>
      <c r="B155" s="302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7">
        <v>0</v>
      </c>
    </row>
    <row r="156" spans="1:8">
      <c r="A156" s="296" t="s">
        <v>370</v>
      </c>
      <c r="B156" s="302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7">
        <v>0</v>
      </c>
    </row>
    <row r="157" spans="1:8">
      <c r="A157" s="296" t="s">
        <v>371</v>
      </c>
      <c r="B157" s="302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7">
        <v>0</v>
      </c>
    </row>
    <row r="158" spans="1:8">
      <c r="A158" s="23"/>
      <c r="B158" s="97"/>
      <c r="C158" s="52"/>
      <c r="D158" s="53"/>
      <c r="E158" s="98"/>
      <c r="F158" s="53"/>
      <c r="G158" s="54"/>
      <c r="H158" s="53"/>
    </row>
    <row r="159" spans="1:8">
      <c r="A159" s="249" t="s">
        <v>373</v>
      </c>
      <c r="B159" s="250"/>
      <c r="C159" s="108">
        <f t="shared" ref="C159" si="42">SUM(C83,C8)</f>
        <v>289901361</v>
      </c>
      <c r="D159" s="106">
        <f>SUM(D83,D8)</f>
        <v>19864165</v>
      </c>
      <c r="E159" s="107">
        <f>SUM(E83,E8)</f>
        <v>309765526</v>
      </c>
      <c r="F159" s="106">
        <f>SUM(F83,F8)</f>
        <v>312917131</v>
      </c>
      <c r="G159" s="107">
        <f>SUM(G83,G8)</f>
        <v>312033976</v>
      </c>
      <c r="H159" s="106">
        <f>SUM(H83,H8)</f>
        <v>-3151605</v>
      </c>
    </row>
    <row r="160" spans="1:8" ht="15.75" thickBot="1">
      <c r="A160" s="99"/>
      <c r="B160" s="33"/>
      <c r="C160" s="66"/>
      <c r="D160" s="67"/>
      <c r="E160" s="68"/>
      <c r="F160" s="67"/>
      <c r="G160" s="69"/>
      <c r="H160" s="67"/>
    </row>
    <row r="162" spans="1:9">
      <c r="C162" s="50"/>
      <c r="D162" s="50"/>
      <c r="E162" s="50"/>
      <c r="F162" s="51"/>
      <c r="G162" s="51"/>
      <c r="H162" s="50"/>
    </row>
    <row r="163" spans="1:9">
      <c r="A163" s="73"/>
      <c r="B163" s="73"/>
      <c r="C163" s="76"/>
      <c r="D163" s="76"/>
      <c r="E163" s="76"/>
      <c r="F163" s="77"/>
      <c r="G163" s="77"/>
      <c r="H163" s="76"/>
      <c r="I163" s="73"/>
    </row>
    <row r="164" spans="1:9">
      <c r="A164" s="73"/>
      <c r="B164" s="73"/>
      <c r="C164" s="76"/>
      <c r="D164" s="76"/>
      <c r="E164" s="76"/>
      <c r="F164" s="77"/>
      <c r="G164" s="77"/>
      <c r="H164" s="76"/>
      <c r="I164" s="73"/>
    </row>
    <row r="165" spans="1:9">
      <c r="A165" s="73"/>
      <c r="B165" s="73"/>
      <c r="C165" s="76"/>
      <c r="D165" s="76"/>
      <c r="E165" s="76"/>
      <c r="F165" s="77"/>
      <c r="G165" s="77"/>
      <c r="H165" s="76"/>
      <c r="I165" s="73"/>
    </row>
    <row r="166" spans="1:9">
      <c r="A166" s="73"/>
      <c r="B166" s="73"/>
      <c r="C166" s="76"/>
      <c r="D166" s="76"/>
      <c r="E166" s="76"/>
      <c r="F166" s="77"/>
      <c r="G166" s="77"/>
      <c r="H166" s="76"/>
      <c r="I166" s="73"/>
    </row>
    <row r="167" spans="1:9">
      <c r="A167" s="73"/>
      <c r="B167" s="73"/>
      <c r="C167" s="76"/>
      <c r="D167" s="76"/>
      <c r="E167" s="76"/>
      <c r="F167" s="77"/>
      <c r="G167" s="77"/>
      <c r="H167" s="76"/>
      <c r="I167" s="73"/>
    </row>
    <row r="168" spans="1:9">
      <c r="A168" s="73"/>
      <c r="B168" s="73"/>
      <c r="C168" s="76"/>
      <c r="D168" s="76"/>
      <c r="E168" s="76"/>
      <c r="F168" s="77"/>
      <c r="G168" s="77"/>
      <c r="H168" s="76"/>
      <c r="I168" s="73"/>
    </row>
    <row r="169" spans="1:9">
      <c r="A169" s="73"/>
      <c r="B169" s="73"/>
      <c r="C169" s="76"/>
      <c r="D169" s="76"/>
      <c r="E169" s="76"/>
      <c r="F169" s="77"/>
      <c r="G169" s="77"/>
      <c r="H169" s="76"/>
      <c r="I169" s="73"/>
    </row>
    <row r="170" spans="1:9">
      <c r="A170" s="73"/>
      <c r="B170" s="73"/>
      <c r="C170" s="76"/>
      <c r="D170" s="76"/>
      <c r="E170" s="76"/>
      <c r="F170" s="77"/>
      <c r="G170" s="77"/>
      <c r="H170" s="76"/>
      <c r="I170" s="73"/>
    </row>
    <row r="171" spans="1:9">
      <c r="A171" s="73"/>
      <c r="B171" s="73"/>
      <c r="C171" s="76"/>
      <c r="D171" s="76"/>
      <c r="E171" s="76"/>
      <c r="F171" s="77"/>
      <c r="G171" s="77"/>
      <c r="H171" s="76"/>
      <c r="I171" s="73"/>
    </row>
    <row r="172" spans="1:9">
      <c r="A172" s="73"/>
      <c r="B172" s="73"/>
      <c r="C172" s="76"/>
      <c r="D172" s="76"/>
      <c r="E172" s="76"/>
      <c r="F172" s="77"/>
      <c r="G172" s="77"/>
      <c r="H172" s="76"/>
      <c r="I172" s="73"/>
    </row>
    <row r="173" spans="1:9">
      <c r="A173" s="73"/>
      <c r="B173" s="73"/>
      <c r="C173" s="76"/>
      <c r="D173" s="76"/>
      <c r="E173" s="76"/>
      <c r="F173" s="77"/>
      <c r="G173" s="77"/>
      <c r="H173" s="76"/>
      <c r="I173" s="73"/>
    </row>
    <row r="174" spans="1:9">
      <c r="A174" s="73"/>
      <c r="B174" s="73"/>
      <c r="C174" s="76"/>
      <c r="D174" s="76"/>
      <c r="E174" s="76"/>
      <c r="F174" s="77"/>
      <c r="G174" s="77"/>
      <c r="H174" s="76"/>
      <c r="I174" s="73"/>
    </row>
    <row r="175" spans="1:9">
      <c r="A175" s="73"/>
      <c r="B175" s="73"/>
      <c r="C175" s="76"/>
      <c r="D175" s="76"/>
      <c r="E175" s="76"/>
      <c r="F175" s="77"/>
      <c r="G175" s="77"/>
      <c r="H175" s="76"/>
      <c r="I175" s="73"/>
    </row>
    <row r="176" spans="1:9">
      <c r="A176" s="73"/>
      <c r="B176" s="73"/>
      <c r="C176" s="78"/>
      <c r="D176" s="73"/>
      <c r="E176" s="78"/>
      <c r="F176" s="76"/>
      <c r="G176" s="76"/>
      <c r="H176" s="73"/>
      <c r="I176" s="73"/>
    </row>
    <row r="177" spans="1:9">
      <c r="A177" s="73"/>
      <c r="B177" s="74" t="s">
        <v>452</v>
      </c>
      <c r="C177" s="78"/>
      <c r="D177" s="73"/>
      <c r="E177" s="185" t="s">
        <v>453</v>
      </c>
      <c r="F177" s="185"/>
      <c r="G177" s="185"/>
      <c r="H177" s="73"/>
      <c r="I177" s="73"/>
    </row>
    <row r="178" spans="1:9">
      <c r="A178" s="73"/>
      <c r="B178" s="75" t="s">
        <v>438</v>
      </c>
      <c r="C178" s="78"/>
      <c r="D178" s="73"/>
      <c r="E178" s="184" t="s">
        <v>439</v>
      </c>
      <c r="F178" s="184"/>
      <c r="G178" s="184"/>
      <c r="H178" s="73"/>
      <c r="I178" s="73"/>
    </row>
    <row r="179" spans="1:9">
      <c r="A179" s="73"/>
      <c r="B179" s="73"/>
      <c r="C179" s="78"/>
      <c r="D179" s="73"/>
      <c r="E179" s="78"/>
      <c r="F179" s="73"/>
      <c r="G179" s="73"/>
      <c r="H179" s="73"/>
      <c r="I179" s="73"/>
    </row>
    <row r="180" spans="1:9">
      <c r="A180" s="73"/>
      <c r="B180" s="73"/>
      <c r="C180" s="78"/>
      <c r="D180" s="73"/>
      <c r="E180" s="78"/>
      <c r="F180" s="73"/>
      <c r="G180" s="73"/>
      <c r="H180" s="73"/>
      <c r="I180" s="73"/>
    </row>
    <row r="181" spans="1:9">
      <c r="A181" s="73"/>
      <c r="B181" s="73"/>
      <c r="C181" s="78"/>
      <c r="D181" s="73"/>
      <c r="E181" s="78"/>
      <c r="F181" s="73"/>
      <c r="G181" s="73"/>
      <c r="H181" s="73"/>
      <c r="I181" s="73"/>
    </row>
    <row r="182" spans="1:9">
      <c r="A182" s="73"/>
      <c r="B182" s="73"/>
      <c r="C182" s="78"/>
      <c r="D182" s="73"/>
      <c r="E182" s="78"/>
      <c r="F182" s="73"/>
      <c r="G182" s="73"/>
      <c r="H182" s="73"/>
      <c r="I182" s="73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G30" sqref="G3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11" t="s">
        <v>437</v>
      </c>
      <c r="B1" s="318"/>
      <c r="C1" s="318"/>
      <c r="D1" s="318"/>
      <c r="E1" s="318"/>
      <c r="F1" s="318"/>
      <c r="G1" s="212"/>
    </row>
    <row r="2" spans="1:7">
      <c r="A2" s="319" t="s">
        <v>445</v>
      </c>
      <c r="B2" s="320"/>
      <c r="C2" s="320"/>
      <c r="D2" s="320"/>
      <c r="E2" s="320"/>
      <c r="F2" s="320"/>
      <c r="G2" s="321"/>
    </row>
    <row r="3" spans="1:7">
      <c r="A3" s="319" t="s">
        <v>374</v>
      </c>
      <c r="B3" s="320"/>
      <c r="C3" s="320"/>
      <c r="D3" s="320"/>
      <c r="E3" s="320"/>
      <c r="F3" s="320"/>
      <c r="G3" s="321"/>
    </row>
    <row r="4" spans="1:7">
      <c r="A4" s="319" t="s">
        <v>460</v>
      </c>
      <c r="B4" s="320"/>
      <c r="C4" s="320"/>
      <c r="D4" s="320"/>
      <c r="E4" s="320"/>
      <c r="F4" s="320"/>
      <c r="G4" s="321"/>
    </row>
    <row r="5" spans="1:7" ht="15.75" thickBot="1">
      <c r="A5" s="213" t="s">
        <v>0</v>
      </c>
      <c r="B5" s="322"/>
      <c r="C5" s="322"/>
      <c r="D5" s="322"/>
      <c r="E5" s="322"/>
      <c r="F5" s="322"/>
      <c r="G5" s="214"/>
    </row>
    <row r="6" spans="1:7" ht="15.75" thickBot="1">
      <c r="A6" s="202" t="s">
        <v>1</v>
      </c>
      <c r="B6" s="208" t="s">
        <v>294</v>
      </c>
      <c r="C6" s="209"/>
      <c r="D6" s="209"/>
      <c r="E6" s="209"/>
      <c r="F6" s="209"/>
      <c r="G6" s="202" t="s">
        <v>295</v>
      </c>
    </row>
    <row r="7" spans="1:7" ht="45.75" thickBot="1">
      <c r="A7" s="204"/>
      <c r="B7" s="172" t="s">
        <v>182</v>
      </c>
      <c r="C7" s="168" t="s">
        <v>226</v>
      </c>
      <c r="D7" s="172" t="s">
        <v>227</v>
      </c>
      <c r="E7" s="168" t="s">
        <v>183</v>
      </c>
      <c r="F7" s="172" t="s">
        <v>200</v>
      </c>
      <c r="G7" s="204"/>
    </row>
    <row r="8" spans="1:7">
      <c r="A8" s="2" t="s">
        <v>375</v>
      </c>
      <c r="B8" s="313">
        <f t="shared" ref="B8:G8" si="0">SUM(B11:B17)</f>
        <v>289901361</v>
      </c>
      <c r="C8" s="315">
        <f t="shared" si="0"/>
        <v>19864165</v>
      </c>
      <c r="D8" s="313">
        <f t="shared" si="0"/>
        <v>309765526</v>
      </c>
      <c r="E8" s="315">
        <f t="shared" si="0"/>
        <v>312917131</v>
      </c>
      <c r="F8" s="313">
        <f t="shared" si="0"/>
        <v>312033976</v>
      </c>
      <c r="G8" s="313">
        <f t="shared" si="0"/>
        <v>-3151605</v>
      </c>
    </row>
    <row r="9" spans="1:7">
      <c r="A9" s="2" t="s">
        <v>376</v>
      </c>
      <c r="B9" s="314"/>
      <c r="C9" s="316"/>
      <c r="D9" s="314"/>
      <c r="E9" s="316"/>
      <c r="F9" s="314"/>
      <c r="G9" s="314"/>
    </row>
    <row r="10" spans="1:7">
      <c r="A10" s="5" t="s">
        <v>377</v>
      </c>
      <c r="B10" s="101">
        <v>0</v>
      </c>
      <c r="C10" s="103">
        <v>0</v>
      </c>
      <c r="D10" s="101">
        <v>0</v>
      </c>
      <c r="E10" s="103">
        <v>0</v>
      </c>
      <c r="F10" s="101">
        <v>0</v>
      </c>
      <c r="G10" s="101">
        <v>0</v>
      </c>
    </row>
    <row r="11" spans="1:7">
      <c r="A11" s="5" t="s">
        <v>378</v>
      </c>
      <c r="B11" s="109">
        <v>289901361</v>
      </c>
      <c r="C11" s="110">
        <f>'FORMATO 6A'!D159</f>
        <v>19864165</v>
      </c>
      <c r="D11" s="109">
        <f>'FORMATO 6A'!E159</f>
        <v>309765526</v>
      </c>
      <c r="E11" s="110">
        <f>'FORMATO 6A'!F159</f>
        <v>312917131</v>
      </c>
      <c r="F11" s="109">
        <f>'FORMATO 6A'!G159</f>
        <v>312033976</v>
      </c>
      <c r="G11" s="109">
        <f>'FORMATO 6A'!H159</f>
        <v>-3151605</v>
      </c>
    </row>
    <row r="12" spans="1:7">
      <c r="A12" s="34" t="s">
        <v>379</v>
      </c>
      <c r="B12" s="101">
        <v>0</v>
      </c>
      <c r="C12" s="103">
        <v>0</v>
      </c>
      <c r="D12" s="101">
        <v>0</v>
      </c>
      <c r="E12" s="103">
        <v>0</v>
      </c>
      <c r="F12" s="101">
        <v>0</v>
      </c>
      <c r="G12" s="101">
        <v>0</v>
      </c>
    </row>
    <row r="13" spans="1:7">
      <c r="A13" s="5" t="s">
        <v>380</v>
      </c>
      <c r="B13" s="101">
        <v>0</v>
      </c>
      <c r="C13" s="103">
        <v>0</v>
      </c>
      <c r="D13" s="101">
        <v>0</v>
      </c>
      <c r="E13" s="103">
        <v>0</v>
      </c>
      <c r="F13" s="101">
        <v>0</v>
      </c>
      <c r="G13" s="101">
        <v>0</v>
      </c>
    </row>
    <row r="14" spans="1:7">
      <c r="A14" s="34" t="s">
        <v>381</v>
      </c>
      <c r="B14" s="101">
        <v>0</v>
      </c>
      <c r="C14" s="103">
        <v>0</v>
      </c>
      <c r="D14" s="101">
        <v>0</v>
      </c>
      <c r="E14" s="103">
        <v>0</v>
      </c>
      <c r="F14" s="101">
        <v>0</v>
      </c>
      <c r="G14" s="101">
        <v>0</v>
      </c>
    </row>
    <row r="15" spans="1:7">
      <c r="A15" s="5" t="s">
        <v>382</v>
      </c>
      <c r="B15" s="101">
        <v>0</v>
      </c>
      <c r="C15" s="103">
        <v>0</v>
      </c>
      <c r="D15" s="101">
        <v>0</v>
      </c>
      <c r="E15" s="103">
        <v>0</v>
      </c>
      <c r="F15" s="101">
        <v>0</v>
      </c>
      <c r="G15" s="101">
        <v>0</v>
      </c>
    </row>
    <row r="16" spans="1:7">
      <c r="A16" s="34" t="s">
        <v>383</v>
      </c>
      <c r="B16" s="101">
        <v>0</v>
      </c>
      <c r="C16" s="103">
        <v>0</v>
      </c>
      <c r="D16" s="101">
        <v>0</v>
      </c>
      <c r="E16" s="103">
        <v>0</v>
      </c>
      <c r="F16" s="101">
        <v>0</v>
      </c>
      <c r="G16" s="101">
        <v>0</v>
      </c>
    </row>
    <row r="17" spans="1:7">
      <c r="A17" s="5" t="s">
        <v>384</v>
      </c>
      <c r="B17" s="101">
        <v>0</v>
      </c>
      <c r="C17" s="103">
        <v>0</v>
      </c>
      <c r="D17" s="101">
        <v>0</v>
      </c>
      <c r="E17" s="103">
        <v>0</v>
      </c>
      <c r="F17" s="101">
        <v>0</v>
      </c>
      <c r="G17" s="101">
        <v>0</v>
      </c>
    </row>
    <row r="18" spans="1:7">
      <c r="A18" s="34"/>
      <c r="B18" s="101"/>
      <c r="C18" s="103"/>
      <c r="D18" s="101"/>
      <c r="E18" s="103"/>
      <c r="F18" s="101"/>
      <c r="G18" s="101"/>
    </row>
    <row r="19" spans="1:7">
      <c r="A19" s="35" t="s">
        <v>385</v>
      </c>
      <c r="B19" s="312">
        <f t="shared" ref="B19:G19" si="1">SUM(B21:B28)</f>
        <v>0</v>
      </c>
      <c r="C19" s="317">
        <f t="shared" si="1"/>
        <v>0</v>
      </c>
      <c r="D19" s="312">
        <f t="shared" si="1"/>
        <v>0</v>
      </c>
      <c r="E19" s="317">
        <f t="shared" si="1"/>
        <v>0</v>
      </c>
      <c r="F19" s="312">
        <f t="shared" si="1"/>
        <v>0</v>
      </c>
      <c r="G19" s="312">
        <f t="shared" si="1"/>
        <v>0</v>
      </c>
    </row>
    <row r="20" spans="1:7">
      <c r="A20" s="10" t="s">
        <v>386</v>
      </c>
      <c r="B20" s="312"/>
      <c r="C20" s="317"/>
      <c r="D20" s="312"/>
      <c r="E20" s="317"/>
      <c r="F20" s="312"/>
      <c r="G20" s="312"/>
    </row>
    <row r="21" spans="1:7">
      <c r="A21" s="34" t="s">
        <v>377</v>
      </c>
      <c r="B21" s="101">
        <v>0</v>
      </c>
      <c r="C21" s="103">
        <v>0</v>
      </c>
      <c r="D21" s="101">
        <v>0</v>
      </c>
      <c r="E21" s="103">
        <v>0</v>
      </c>
      <c r="F21" s="101">
        <v>0</v>
      </c>
      <c r="G21" s="101">
        <v>0</v>
      </c>
    </row>
    <row r="22" spans="1:7">
      <c r="A22" s="5" t="s">
        <v>378</v>
      </c>
      <c r="B22" s="101">
        <v>0</v>
      </c>
      <c r="C22" s="103">
        <v>0</v>
      </c>
      <c r="D22" s="101">
        <v>0</v>
      </c>
      <c r="E22" s="103">
        <v>0</v>
      </c>
      <c r="F22" s="101">
        <v>0</v>
      </c>
      <c r="G22" s="101">
        <v>0</v>
      </c>
    </row>
    <row r="23" spans="1:7">
      <c r="A23" s="34" t="s">
        <v>379</v>
      </c>
      <c r="B23" s="101">
        <v>0</v>
      </c>
      <c r="C23" s="103">
        <v>0</v>
      </c>
      <c r="D23" s="101">
        <v>0</v>
      </c>
      <c r="E23" s="103">
        <v>0</v>
      </c>
      <c r="F23" s="101">
        <v>0</v>
      </c>
      <c r="G23" s="101">
        <v>0</v>
      </c>
    </row>
    <row r="24" spans="1:7">
      <c r="A24" s="5" t="s">
        <v>380</v>
      </c>
      <c r="B24" s="101">
        <v>0</v>
      </c>
      <c r="C24" s="103">
        <v>0</v>
      </c>
      <c r="D24" s="101">
        <v>0</v>
      </c>
      <c r="E24" s="103">
        <v>0</v>
      </c>
      <c r="F24" s="101">
        <v>0</v>
      </c>
      <c r="G24" s="101">
        <v>0</v>
      </c>
    </row>
    <row r="25" spans="1:7">
      <c r="A25" s="34" t="s">
        <v>381</v>
      </c>
      <c r="B25" s="101">
        <v>0</v>
      </c>
      <c r="C25" s="103">
        <v>0</v>
      </c>
      <c r="D25" s="101">
        <v>0</v>
      </c>
      <c r="E25" s="103">
        <v>0</v>
      </c>
      <c r="F25" s="101">
        <v>0</v>
      </c>
      <c r="G25" s="101">
        <v>0</v>
      </c>
    </row>
    <row r="26" spans="1:7">
      <c r="A26" s="5" t="s">
        <v>382</v>
      </c>
      <c r="B26" s="101">
        <v>0</v>
      </c>
      <c r="C26" s="103">
        <v>0</v>
      </c>
      <c r="D26" s="101">
        <v>0</v>
      </c>
      <c r="E26" s="103">
        <v>0</v>
      </c>
      <c r="F26" s="101">
        <v>0</v>
      </c>
      <c r="G26" s="101">
        <v>0</v>
      </c>
    </row>
    <row r="27" spans="1:7">
      <c r="A27" s="34" t="s">
        <v>383</v>
      </c>
      <c r="B27" s="101">
        <v>0</v>
      </c>
      <c r="C27" s="103">
        <v>0</v>
      </c>
      <c r="D27" s="101">
        <v>0</v>
      </c>
      <c r="E27" s="103">
        <v>0</v>
      </c>
      <c r="F27" s="101">
        <v>0</v>
      </c>
      <c r="G27" s="101">
        <v>0</v>
      </c>
    </row>
    <row r="28" spans="1:7">
      <c r="A28" s="5" t="s">
        <v>384</v>
      </c>
      <c r="B28" s="101">
        <v>0</v>
      </c>
      <c r="C28" s="103">
        <v>0</v>
      </c>
      <c r="D28" s="101">
        <v>0</v>
      </c>
      <c r="E28" s="103">
        <v>0</v>
      </c>
      <c r="F28" s="101">
        <v>0</v>
      </c>
      <c r="G28" s="101">
        <v>0</v>
      </c>
    </row>
    <row r="29" spans="1:7">
      <c r="A29" s="36"/>
      <c r="B29" s="101"/>
      <c r="C29" s="103"/>
      <c r="D29" s="101"/>
      <c r="E29" s="103"/>
      <c r="F29" s="101"/>
      <c r="G29" s="101"/>
    </row>
    <row r="30" spans="1:7">
      <c r="A30" s="37" t="s">
        <v>373</v>
      </c>
      <c r="B30" s="111">
        <f t="shared" ref="B30:G30" si="2">SUM(B19,B8)</f>
        <v>289901361</v>
      </c>
      <c r="C30" s="112">
        <f>SUM(C19,C8)</f>
        <v>19864165</v>
      </c>
      <c r="D30" s="111">
        <f>SUM(D19,D8)</f>
        <v>309765526</v>
      </c>
      <c r="E30" s="112">
        <f t="shared" si="2"/>
        <v>312917131</v>
      </c>
      <c r="F30" s="111">
        <f t="shared" si="2"/>
        <v>312033976</v>
      </c>
      <c r="G30" s="111">
        <f t="shared" si="2"/>
        <v>-3151605</v>
      </c>
    </row>
    <row r="31" spans="1:7" ht="15.75" thickBot="1">
      <c r="A31" s="9"/>
      <c r="B31" s="102"/>
      <c r="C31" s="84"/>
      <c r="D31" s="102"/>
      <c r="E31" s="84"/>
      <c r="F31" s="102"/>
      <c r="G31" s="102"/>
    </row>
    <row r="33" spans="1:8">
      <c r="B33" s="156"/>
      <c r="C33" s="156"/>
      <c r="D33" s="156"/>
      <c r="E33" s="156"/>
      <c r="F33" s="156"/>
      <c r="G33" s="156"/>
    </row>
    <row r="43" spans="1:8">
      <c r="A43" s="73"/>
      <c r="B43" s="73"/>
      <c r="C43" s="73"/>
      <c r="D43" s="73"/>
      <c r="E43" s="73"/>
      <c r="F43" s="73"/>
      <c r="G43" s="73"/>
      <c r="H43" s="73"/>
    </row>
    <row r="44" spans="1:8">
      <c r="A44" s="74" t="s">
        <v>452</v>
      </c>
      <c r="B44" s="73"/>
      <c r="C44" s="73"/>
      <c r="D44" s="73"/>
      <c r="E44" s="185" t="s">
        <v>453</v>
      </c>
      <c r="F44" s="185"/>
      <c r="G44" s="185"/>
      <c r="H44" s="73"/>
    </row>
    <row r="45" spans="1:8">
      <c r="A45" s="75" t="s">
        <v>438</v>
      </c>
      <c r="B45" s="73"/>
      <c r="C45" s="73"/>
      <c r="D45" s="73"/>
      <c r="E45" s="184" t="s">
        <v>439</v>
      </c>
      <c r="F45" s="184"/>
      <c r="G45" s="184"/>
      <c r="H45" s="73"/>
    </row>
    <row r="46" spans="1:8">
      <c r="A46" s="73"/>
      <c r="B46" s="73"/>
      <c r="C46" s="73"/>
      <c r="D46" s="73"/>
      <c r="E46" s="73"/>
      <c r="F46" s="73"/>
      <c r="G46" s="73"/>
      <c r="H46" s="73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zoomScaleNormal="100" zoomScaleSheetLayoutView="115" workbookViewId="0">
      <selection activeCell="H83" sqref="H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61" t="s">
        <v>437</v>
      </c>
      <c r="B1" s="262"/>
      <c r="C1" s="262"/>
      <c r="D1" s="262"/>
      <c r="E1" s="262"/>
      <c r="F1" s="262"/>
      <c r="G1" s="262"/>
      <c r="H1" s="297"/>
    </row>
    <row r="2" spans="1:8">
      <c r="A2" s="255" t="s">
        <v>446</v>
      </c>
      <c r="B2" s="256"/>
      <c r="C2" s="256"/>
      <c r="D2" s="256"/>
      <c r="E2" s="256"/>
      <c r="F2" s="256"/>
      <c r="G2" s="256"/>
      <c r="H2" s="298"/>
    </row>
    <row r="3" spans="1:8">
      <c r="A3" s="255" t="s">
        <v>387</v>
      </c>
      <c r="B3" s="256"/>
      <c r="C3" s="256"/>
      <c r="D3" s="256"/>
      <c r="E3" s="256"/>
      <c r="F3" s="256"/>
      <c r="G3" s="256"/>
      <c r="H3" s="298"/>
    </row>
    <row r="4" spans="1:8">
      <c r="A4" s="255" t="s">
        <v>461</v>
      </c>
      <c r="B4" s="256"/>
      <c r="C4" s="256"/>
      <c r="D4" s="256"/>
      <c r="E4" s="256"/>
      <c r="F4" s="256"/>
      <c r="G4" s="256"/>
      <c r="H4" s="298"/>
    </row>
    <row r="5" spans="1:8" ht="15.75" thickBot="1">
      <c r="A5" s="257" t="s">
        <v>0</v>
      </c>
      <c r="B5" s="258"/>
      <c r="C5" s="258"/>
      <c r="D5" s="258"/>
      <c r="E5" s="258"/>
      <c r="F5" s="258"/>
      <c r="G5" s="258"/>
      <c r="H5" s="299"/>
    </row>
    <row r="6" spans="1:8" ht="15.75" thickBot="1">
      <c r="A6" s="261" t="s">
        <v>1</v>
      </c>
      <c r="B6" s="263"/>
      <c r="C6" s="208" t="s">
        <v>294</v>
      </c>
      <c r="D6" s="209"/>
      <c r="E6" s="209"/>
      <c r="F6" s="209"/>
      <c r="G6" s="210"/>
      <c r="H6" s="202" t="s">
        <v>295</v>
      </c>
    </row>
    <row r="7" spans="1:8" ht="23.25" thickBot="1">
      <c r="A7" s="257"/>
      <c r="B7" s="265"/>
      <c r="C7" s="158" t="s">
        <v>182</v>
      </c>
      <c r="D7" s="158" t="s">
        <v>296</v>
      </c>
      <c r="E7" s="158" t="s">
        <v>297</v>
      </c>
      <c r="F7" s="158" t="s">
        <v>183</v>
      </c>
      <c r="G7" s="158" t="s">
        <v>200</v>
      </c>
      <c r="H7" s="204"/>
    </row>
    <row r="8" spans="1:8">
      <c r="A8" s="196"/>
      <c r="B8" s="323"/>
      <c r="C8" s="14"/>
      <c r="D8" s="14"/>
      <c r="E8" s="14"/>
      <c r="F8" s="14"/>
      <c r="G8" s="14"/>
      <c r="H8" s="14"/>
    </row>
    <row r="9" spans="1:8" ht="16.5" customHeight="1">
      <c r="A9" s="198" t="s">
        <v>388</v>
      </c>
      <c r="B9" s="324"/>
      <c r="C9" s="113">
        <f>SUM(C10,C20,C29,C40)</f>
        <v>289901361</v>
      </c>
      <c r="D9" s="113">
        <f t="shared" ref="D9:H9" si="0">SUM(D10,D20,D29,D40)</f>
        <v>19864165</v>
      </c>
      <c r="E9" s="113">
        <f t="shared" si="0"/>
        <v>309765526</v>
      </c>
      <c r="F9" s="113">
        <f t="shared" si="0"/>
        <v>312917131</v>
      </c>
      <c r="G9" s="113">
        <f t="shared" si="0"/>
        <v>312033976</v>
      </c>
      <c r="H9" s="113">
        <f t="shared" si="0"/>
        <v>-3151605</v>
      </c>
    </row>
    <row r="10" spans="1:8">
      <c r="A10" s="276" t="s">
        <v>389</v>
      </c>
      <c r="B10" s="278"/>
      <c r="C10" s="114">
        <f>SUM(C11:C18)</f>
        <v>289901361</v>
      </c>
      <c r="D10" s="114">
        <f t="shared" ref="D10:H10" si="1">SUM(D11:D18)</f>
        <v>19864165</v>
      </c>
      <c r="E10" s="114">
        <f t="shared" si="1"/>
        <v>309765526</v>
      </c>
      <c r="F10" s="114">
        <f t="shared" si="1"/>
        <v>312917131</v>
      </c>
      <c r="G10" s="114">
        <f t="shared" si="1"/>
        <v>312033976</v>
      </c>
      <c r="H10" s="114">
        <f t="shared" si="1"/>
        <v>-3151605</v>
      </c>
    </row>
    <row r="11" spans="1:8">
      <c r="A11" s="23"/>
      <c r="B11" s="27" t="s">
        <v>390</v>
      </c>
      <c r="C11" s="115">
        <f>'FORMATO 6B'!B11</f>
        <v>289901361</v>
      </c>
      <c r="D11" s="115">
        <f>+'FORMATO 6B'!C11</f>
        <v>19864165</v>
      </c>
      <c r="E11" s="115">
        <f>+C11+D11</f>
        <v>309765526</v>
      </c>
      <c r="F11" s="115">
        <f>+'FORMATO 6B'!E11</f>
        <v>312917131</v>
      </c>
      <c r="G11" s="115">
        <f>+'FORMATO 6B'!F11</f>
        <v>312033976</v>
      </c>
      <c r="H11" s="115">
        <f>E11-F11</f>
        <v>-3151605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6" t="s">
        <v>398</v>
      </c>
      <c r="B20" s="278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6" t="s">
        <v>406</v>
      </c>
      <c r="B29" s="278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5" t="s">
        <v>407</v>
      </c>
      <c r="B30" s="326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6" t="s">
        <v>416</v>
      </c>
      <c r="B40" s="278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5" t="s">
        <v>417</v>
      </c>
      <c r="B41" s="326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96" t="s">
        <v>418</v>
      </c>
      <c r="B42" s="302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6" t="s">
        <v>421</v>
      </c>
      <c r="B46" s="278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6" t="s">
        <v>389</v>
      </c>
      <c r="B47" s="278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6" t="s">
        <v>398</v>
      </c>
      <c r="B57" s="278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6" t="s">
        <v>406</v>
      </c>
      <c r="B66" s="278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5" t="s">
        <v>407</v>
      </c>
      <c r="B67" s="326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6" t="s">
        <v>416</v>
      </c>
      <c r="B77" s="278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5" t="s">
        <v>417</v>
      </c>
      <c r="B78" s="326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96" t="s">
        <v>418</v>
      </c>
      <c r="B79" s="302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6" t="s">
        <v>373</v>
      </c>
      <c r="B83" s="278"/>
      <c r="C83" s="114">
        <f t="shared" ref="C83:H83" si="2">SUM(C46,C9)</f>
        <v>289901361</v>
      </c>
      <c r="D83" s="114">
        <f t="shared" si="2"/>
        <v>19864165</v>
      </c>
      <c r="E83" s="114">
        <f t="shared" si="2"/>
        <v>309765526</v>
      </c>
      <c r="F83" s="114">
        <f t="shared" si="2"/>
        <v>312917131</v>
      </c>
      <c r="G83" s="114">
        <f t="shared" si="2"/>
        <v>312033976</v>
      </c>
      <c r="H83" s="114">
        <f t="shared" si="2"/>
        <v>-3151605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>
      <c r="A100" s="73"/>
      <c r="B100" s="74" t="s">
        <v>452</v>
      </c>
      <c r="C100" s="73"/>
      <c r="D100" s="73"/>
      <c r="E100" s="185" t="s">
        <v>453</v>
      </c>
      <c r="F100" s="185"/>
      <c r="G100" s="185"/>
      <c r="H100" s="73"/>
      <c r="I100" s="73"/>
      <c r="J100" s="73"/>
      <c r="K100" s="73"/>
    </row>
    <row r="101" spans="1:11">
      <c r="A101" s="73"/>
      <c r="B101" s="75" t="s">
        <v>438</v>
      </c>
      <c r="C101" s="73"/>
      <c r="D101" s="73"/>
      <c r="E101" s="184" t="s">
        <v>439</v>
      </c>
      <c r="F101" s="184"/>
      <c r="G101" s="184"/>
      <c r="H101" s="73"/>
      <c r="I101" s="73"/>
      <c r="J101" s="73"/>
      <c r="K101" s="73"/>
    </row>
    <row r="102" spans="1:1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J27" sqref="J27"/>
    </sheetView>
  </sheetViews>
  <sheetFormatPr baseColWidth="10" defaultRowHeight="15"/>
  <cols>
    <col min="1" max="1" width="50" customWidth="1"/>
    <col min="2" max="2" width="12.85546875" style="123" bestFit="1" customWidth="1"/>
    <col min="3" max="3" width="12.42578125" style="123" customWidth="1"/>
    <col min="4" max="6" width="12.85546875" style="123" bestFit="1" customWidth="1"/>
    <col min="7" max="7" width="12.5703125" style="123" bestFit="1" customWidth="1"/>
  </cols>
  <sheetData>
    <row r="1" spans="1:9">
      <c r="A1" s="261" t="s">
        <v>437</v>
      </c>
      <c r="B1" s="262"/>
      <c r="C1" s="262"/>
      <c r="D1" s="262"/>
      <c r="E1" s="262"/>
      <c r="F1" s="262"/>
      <c r="G1" s="297"/>
    </row>
    <row r="2" spans="1:9">
      <c r="A2" s="255" t="s">
        <v>447</v>
      </c>
      <c r="B2" s="256"/>
      <c r="C2" s="256"/>
      <c r="D2" s="256"/>
      <c r="E2" s="256"/>
      <c r="F2" s="256"/>
      <c r="G2" s="298"/>
    </row>
    <row r="3" spans="1:9">
      <c r="A3" s="255" t="s">
        <v>422</v>
      </c>
      <c r="B3" s="256"/>
      <c r="C3" s="256"/>
      <c r="D3" s="256"/>
      <c r="E3" s="256"/>
      <c r="F3" s="256"/>
      <c r="G3" s="298"/>
    </row>
    <row r="4" spans="1:9">
      <c r="A4" s="255" t="s">
        <v>460</v>
      </c>
      <c r="B4" s="256"/>
      <c r="C4" s="256"/>
      <c r="D4" s="256"/>
      <c r="E4" s="256"/>
      <c r="F4" s="256"/>
      <c r="G4" s="298"/>
    </row>
    <row r="5" spans="1:9" ht="15.75" thickBot="1">
      <c r="A5" s="257" t="s">
        <v>0</v>
      </c>
      <c r="B5" s="258"/>
      <c r="C5" s="258"/>
      <c r="D5" s="258"/>
      <c r="E5" s="258"/>
      <c r="F5" s="258"/>
      <c r="G5" s="299"/>
    </row>
    <row r="6" spans="1:9" ht="15.75" thickBot="1">
      <c r="A6" s="327" t="s">
        <v>1</v>
      </c>
      <c r="B6" s="329" t="s">
        <v>294</v>
      </c>
      <c r="C6" s="330"/>
      <c r="D6" s="330"/>
      <c r="E6" s="330"/>
      <c r="F6" s="331"/>
      <c r="G6" s="233" t="s">
        <v>295</v>
      </c>
    </row>
    <row r="7" spans="1:9" ht="23.25" thickBot="1">
      <c r="A7" s="328"/>
      <c r="B7" s="161" t="s">
        <v>182</v>
      </c>
      <c r="C7" s="161" t="s">
        <v>296</v>
      </c>
      <c r="D7" s="161" t="s">
        <v>297</v>
      </c>
      <c r="E7" s="161" t="s">
        <v>423</v>
      </c>
      <c r="F7" s="161" t="s">
        <v>200</v>
      </c>
      <c r="G7" s="234"/>
    </row>
    <row r="8" spans="1:9" ht="16.5" customHeight="1">
      <c r="A8" s="45" t="s">
        <v>424</v>
      </c>
      <c r="B8" s="130">
        <f>B9+B10+B11+B14+B15+B19</f>
        <v>142435156</v>
      </c>
      <c r="C8" s="130">
        <f t="shared" ref="C8:F8" si="0">C9+C10+C11+C14+C15+C19</f>
        <v>-574099</v>
      </c>
      <c r="D8" s="130">
        <f t="shared" si="0"/>
        <v>141861057</v>
      </c>
      <c r="E8" s="130">
        <f t="shared" si="0"/>
        <v>145054296</v>
      </c>
      <c r="F8" s="130">
        <f t="shared" si="0"/>
        <v>144492949</v>
      </c>
      <c r="G8" s="130">
        <f>G9+G10+G11+G14+G15+G19</f>
        <v>-3193239</v>
      </c>
    </row>
    <row r="9" spans="1:9">
      <c r="A9" s="42" t="s">
        <v>425</v>
      </c>
      <c r="B9" s="119">
        <v>142435156</v>
      </c>
      <c r="C9" s="117">
        <v>-574099</v>
      </c>
      <c r="D9" s="117">
        <v>141861057</v>
      </c>
      <c r="E9" s="117">
        <v>145054296</v>
      </c>
      <c r="F9" s="117">
        <v>144492949</v>
      </c>
      <c r="G9" s="117">
        <v>-3193239</v>
      </c>
      <c r="I9" s="48"/>
    </row>
    <row r="10" spans="1:9">
      <c r="A10" s="42" t="s">
        <v>426</v>
      </c>
      <c r="B10" s="119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</row>
    <row r="11" spans="1:9">
      <c r="A11" s="23" t="s">
        <v>427</v>
      </c>
      <c r="B11" s="119">
        <f>+B12+B13</f>
        <v>0</v>
      </c>
      <c r="C11" s="119">
        <f t="shared" ref="C11:G11" si="1">+C12+C13</f>
        <v>0</v>
      </c>
      <c r="D11" s="119">
        <f t="shared" si="1"/>
        <v>0</v>
      </c>
      <c r="E11" s="119">
        <f t="shared" si="1"/>
        <v>0</v>
      </c>
      <c r="F11" s="119">
        <f t="shared" si="1"/>
        <v>0</v>
      </c>
      <c r="G11" s="119">
        <f t="shared" si="1"/>
        <v>0</v>
      </c>
    </row>
    <row r="12" spans="1:9">
      <c r="A12" s="42" t="s">
        <v>428</v>
      </c>
      <c r="B12" s="119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</row>
    <row r="13" spans="1:9">
      <c r="A13" s="23" t="s">
        <v>429</v>
      </c>
      <c r="B13" s="119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</row>
    <row r="14" spans="1:9">
      <c r="A14" s="42" t="s">
        <v>430</v>
      </c>
      <c r="B14" s="119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</row>
    <row r="15" spans="1:9" ht="22.5">
      <c r="A15" s="42" t="s">
        <v>431</v>
      </c>
      <c r="B15" s="127">
        <f>B16+B17+B18</f>
        <v>0</v>
      </c>
      <c r="C15" s="127">
        <f t="shared" ref="C15:G15" si="2">C16+C17+C18</f>
        <v>0</v>
      </c>
      <c r="D15" s="127">
        <f t="shared" si="2"/>
        <v>0</v>
      </c>
      <c r="E15" s="153">
        <f t="shared" si="2"/>
        <v>0</v>
      </c>
      <c r="F15" s="153">
        <f t="shared" si="2"/>
        <v>0</v>
      </c>
      <c r="G15" s="153">
        <f t="shared" si="2"/>
        <v>0</v>
      </c>
    </row>
    <row r="16" spans="1:9">
      <c r="A16" s="43" t="s">
        <v>449</v>
      </c>
      <c r="B16" s="127">
        <v>0</v>
      </c>
      <c r="C16" s="117">
        <v>0</v>
      </c>
      <c r="D16" s="118">
        <v>0</v>
      </c>
      <c r="E16" s="150">
        <v>0</v>
      </c>
      <c r="F16" s="117">
        <f>E16</f>
        <v>0</v>
      </c>
      <c r="G16" s="150">
        <v>0</v>
      </c>
    </row>
    <row r="17" spans="1:7">
      <c r="A17" s="46" t="s">
        <v>450</v>
      </c>
      <c r="B17" s="127">
        <v>0</v>
      </c>
      <c r="C17" s="117">
        <v>0</v>
      </c>
      <c r="D17" s="118">
        <v>0</v>
      </c>
      <c r="E17" s="150">
        <v>0</v>
      </c>
      <c r="F17" s="117">
        <f t="shared" ref="F17:F18" si="3">E17</f>
        <v>0</v>
      </c>
      <c r="G17" s="150">
        <v>0</v>
      </c>
    </row>
    <row r="18" spans="1:7">
      <c r="A18" s="46" t="s">
        <v>451</v>
      </c>
      <c r="B18" s="127">
        <v>0</v>
      </c>
      <c r="C18" s="117">
        <v>0</v>
      </c>
      <c r="D18" s="127">
        <v>0</v>
      </c>
      <c r="E18" s="150">
        <v>0</v>
      </c>
      <c r="F18" s="117">
        <f t="shared" si="3"/>
        <v>0</v>
      </c>
      <c r="G18" s="150">
        <v>0</v>
      </c>
    </row>
    <row r="19" spans="1:7">
      <c r="A19" s="42" t="s">
        <v>434</v>
      </c>
      <c r="B19" s="119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7">
      <c r="A20" s="42"/>
      <c r="B20" s="142"/>
      <c r="C20" s="138"/>
      <c r="D20" s="138"/>
      <c r="E20" s="138"/>
      <c r="F20" s="138"/>
      <c r="G20" s="138"/>
    </row>
    <row r="21" spans="1:7">
      <c r="A21" s="45" t="s">
        <v>435</v>
      </c>
      <c r="B21" s="119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7">
      <c r="A22" s="42" t="s">
        <v>425</v>
      </c>
      <c r="B22" s="121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</row>
    <row r="23" spans="1:7">
      <c r="A23" s="42" t="s">
        <v>426</v>
      </c>
      <c r="B23" s="119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</row>
    <row r="24" spans="1:7">
      <c r="A24" s="23" t="s">
        <v>427</v>
      </c>
      <c r="B24" s="119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</row>
    <row r="25" spans="1:7">
      <c r="A25" s="42" t="s">
        <v>428</v>
      </c>
      <c r="B25" s="119">
        <v>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</row>
    <row r="26" spans="1:7">
      <c r="A26" s="23" t="s">
        <v>429</v>
      </c>
      <c r="B26" s="119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</row>
    <row r="27" spans="1:7">
      <c r="A27" s="42" t="s">
        <v>430</v>
      </c>
      <c r="B27" s="119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</row>
    <row r="28" spans="1:7" ht="22.5">
      <c r="A28" s="42" t="s">
        <v>431</v>
      </c>
      <c r="B28" s="119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</row>
    <row r="29" spans="1:7">
      <c r="A29" s="43" t="s">
        <v>432</v>
      </c>
      <c r="B29" s="119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</row>
    <row r="30" spans="1:7">
      <c r="A30" s="46" t="s">
        <v>433</v>
      </c>
      <c r="B30" s="119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</row>
    <row r="31" spans="1:7">
      <c r="A31" s="23" t="s">
        <v>434</v>
      </c>
      <c r="B31" s="119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7">
      <c r="A32" s="45" t="s">
        <v>436</v>
      </c>
      <c r="B32" s="142">
        <f>+B8</f>
        <v>142435156</v>
      </c>
      <c r="C32" s="142">
        <f>+C8</f>
        <v>-574099</v>
      </c>
      <c r="D32" s="142">
        <f t="shared" ref="D32:F32" si="4">+D8</f>
        <v>141861057</v>
      </c>
      <c r="E32" s="142">
        <f t="shared" si="4"/>
        <v>145054296</v>
      </c>
      <c r="F32" s="142">
        <f t="shared" si="4"/>
        <v>144492949</v>
      </c>
      <c r="G32" s="142">
        <f>+G8</f>
        <v>-3193239</v>
      </c>
    </row>
    <row r="33" spans="1:7" ht="15.75" thickBot="1">
      <c r="A33" s="44"/>
      <c r="B33" s="143"/>
      <c r="C33" s="154"/>
      <c r="D33" s="154"/>
      <c r="E33" s="154"/>
      <c r="F33" s="154"/>
      <c r="G33" s="154"/>
    </row>
    <row r="45" spans="1:7">
      <c r="A45" s="73"/>
      <c r="B45" s="148"/>
      <c r="C45" s="148"/>
      <c r="D45" s="148"/>
      <c r="E45" s="148"/>
      <c r="F45" s="148"/>
      <c r="G45" s="148"/>
    </row>
    <row r="46" spans="1:7">
      <c r="A46" s="73"/>
      <c r="B46" s="148"/>
      <c r="C46" s="148"/>
      <c r="D46" s="148"/>
      <c r="E46" s="148"/>
      <c r="F46" s="148"/>
      <c r="G46" s="148"/>
    </row>
    <row r="47" spans="1:7">
      <c r="A47" s="74" t="s">
        <v>452</v>
      </c>
      <c r="B47" s="148"/>
      <c r="C47" s="148"/>
      <c r="D47" s="219" t="s">
        <v>453</v>
      </c>
      <c r="E47" s="219"/>
      <c r="F47" s="219"/>
      <c r="G47" s="148"/>
    </row>
    <row r="48" spans="1:7">
      <c r="A48" s="75" t="s">
        <v>438</v>
      </c>
      <c r="B48" s="148"/>
      <c r="C48" s="148"/>
      <c r="D48" s="220" t="s">
        <v>439</v>
      </c>
      <c r="E48" s="220"/>
      <c r="F48" s="220"/>
      <c r="G48" s="148"/>
    </row>
    <row r="49" spans="1:7">
      <c r="A49" s="73"/>
      <c r="B49" s="148"/>
      <c r="C49" s="148"/>
      <c r="D49" s="148"/>
      <c r="E49" s="148"/>
      <c r="F49" s="148"/>
      <c r="G49" s="148"/>
    </row>
    <row r="50" spans="1:7">
      <c r="A50" s="73"/>
      <c r="B50" s="148"/>
      <c r="C50" s="148"/>
      <c r="D50" s="148"/>
      <c r="E50" s="148"/>
      <c r="F50" s="148"/>
      <c r="G50" s="148"/>
    </row>
    <row r="51" spans="1:7">
      <c r="A51" s="73"/>
      <c r="B51" s="148"/>
      <c r="C51" s="148"/>
      <c r="D51" s="148"/>
      <c r="E51" s="148"/>
      <c r="F51" s="148"/>
      <c r="G51" s="148"/>
    </row>
    <row r="52" spans="1:7">
      <c r="A52" s="73"/>
      <c r="B52" s="148"/>
      <c r="C52" s="148"/>
      <c r="D52" s="148"/>
      <c r="E52" s="148"/>
      <c r="F52" s="148"/>
      <c r="G52" s="148"/>
    </row>
    <row r="53" spans="1:7">
      <c r="A53" s="73"/>
      <c r="B53" s="148"/>
      <c r="C53" s="148"/>
      <c r="D53" s="148"/>
      <c r="E53" s="148"/>
      <c r="F53" s="148"/>
      <c r="G53" s="148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2023-01-12T01:51:15Z</cp:lastPrinted>
  <dcterms:created xsi:type="dcterms:W3CDTF">2017-01-05T23:17:09Z</dcterms:created>
  <dcterms:modified xsi:type="dcterms:W3CDTF">2023-01-20T18:18:54Z</dcterms:modified>
</cp:coreProperties>
</file>