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pf_informatica/Documents/LANUEVA/cuenta/armonizada-2022/primer-trimestre-2022/TOMO VII SECTOR PARAESTATAL/CENTRO/"/>
    </mc:Choice>
  </mc:AlternateContent>
  <xr:revisionPtr revIDLastSave="0" documentId="8_{B39DAADE-516E-904C-A858-0AB2DCF2403D}" xr6:coauthVersionLast="47" xr6:coauthVersionMax="47" xr10:uidLastSave="{00000000-0000-0000-0000-000000000000}"/>
  <bookViews>
    <workbookView xWindow="0" yWindow="50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6B'!$A$1:$G$31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10" l="1"/>
  <c r="I40" i="10"/>
  <c r="B8" i="14" l="1"/>
  <c r="F19" i="12" l="1"/>
  <c r="G28" i="12"/>
  <c r="G27" i="12"/>
  <c r="G26" i="12"/>
  <c r="G25" i="12"/>
  <c r="G24" i="12"/>
  <c r="G23" i="12"/>
  <c r="G22" i="12"/>
  <c r="G21" i="12"/>
  <c r="E19" i="12"/>
  <c r="D19" i="12"/>
  <c r="G11" i="12"/>
  <c r="C19" i="12"/>
  <c r="B19" i="12"/>
  <c r="B8" i="12"/>
  <c r="G19" i="12" l="1"/>
  <c r="G17" i="12"/>
  <c r="G16" i="12"/>
  <c r="G15" i="12"/>
  <c r="G14" i="12"/>
  <c r="G13" i="12"/>
  <c r="G12" i="12"/>
  <c r="G10" i="12"/>
  <c r="F8" i="12"/>
  <c r="E8" i="12"/>
  <c r="D8" i="12"/>
  <c r="B30" i="12"/>
  <c r="H18" i="11"/>
  <c r="H9" i="11"/>
  <c r="I14" i="10"/>
  <c r="C16" i="1"/>
  <c r="G8" i="12" l="1"/>
  <c r="C8" i="14" l="1"/>
  <c r="C8" i="12" l="1"/>
  <c r="G47" i="11"/>
  <c r="F47" i="11"/>
  <c r="E51" i="11"/>
  <c r="H51" i="11" s="1"/>
  <c r="F27" i="11"/>
  <c r="C27" i="11"/>
  <c r="F17" i="11"/>
  <c r="C17" i="11"/>
  <c r="E48" i="11"/>
  <c r="H48" i="11" s="1"/>
  <c r="E36" i="11"/>
  <c r="E39" i="11"/>
  <c r="E38" i="11"/>
  <c r="E35" i="11"/>
  <c r="E32" i="11"/>
  <c r="E31" i="11"/>
  <c r="E30" i="11"/>
  <c r="E29" i="11"/>
  <c r="E28" i="11"/>
  <c r="E26" i="11"/>
  <c r="E25" i="11"/>
  <c r="E24" i="11"/>
  <c r="E23" i="11"/>
  <c r="E22" i="11"/>
  <c r="E21" i="11"/>
  <c r="E20" i="11"/>
  <c r="E19" i="11"/>
  <c r="E18" i="11"/>
  <c r="E14" i="11"/>
  <c r="E12" i="11"/>
  <c r="E10" i="11"/>
  <c r="E17" i="11" l="1"/>
  <c r="G10" i="11" l="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8" i="11"/>
  <c r="G29" i="11"/>
  <c r="G30" i="11"/>
  <c r="G31" i="11"/>
  <c r="G32" i="11"/>
  <c r="G33" i="11"/>
  <c r="G34" i="11"/>
  <c r="G35" i="11"/>
  <c r="E11" i="11"/>
  <c r="E13" i="11"/>
  <c r="E15" i="11"/>
  <c r="E16" i="11"/>
  <c r="E33" i="11"/>
  <c r="E34" i="11"/>
  <c r="E40" i="11"/>
  <c r="E41" i="11"/>
  <c r="E42" i="11"/>
  <c r="E43" i="11"/>
  <c r="E44" i="11"/>
  <c r="E45" i="11"/>
  <c r="E46" i="11"/>
  <c r="E49" i="11"/>
  <c r="H49" i="11" s="1"/>
  <c r="E50" i="11"/>
  <c r="H50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E8" i="1"/>
  <c r="E46" i="1" s="1"/>
  <c r="B8" i="1"/>
  <c r="E47" i="11" l="1"/>
  <c r="G27" i="11"/>
  <c r="E27" i="11"/>
  <c r="G17" i="11"/>
  <c r="E9" i="11"/>
  <c r="F37" i="11"/>
  <c r="C9" i="9"/>
  <c r="F67" i="1"/>
  <c r="F78" i="1" s="1"/>
  <c r="E67" i="1"/>
  <c r="C59" i="1"/>
  <c r="B59" i="1"/>
  <c r="F8" i="1"/>
  <c r="C8" i="1"/>
  <c r="G8" i="11" l="1"/>
  <c r="G164" i="11" s="1"/>
  <c r="F8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78" i="1"/>
  <c r="E17" i="10" l="1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30" i="12"/>
  <c r="E30" i="12"/>
  <c r="F30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C57" i="11"/>
  <c r="E57" i="11" s="1"/>
  <c r="C47" i="11"/>
  <c r="C37" i="11"/>
  <c r="E37" i="11" s="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G7" i="5"/>
  <c r="H7" i="5"/>
  <c r="I7" i="5"/>
  <c r="J7" i="5"/>
  <c r="K7" i="5"/>
  <c r="B7" i="5"/>
  <c r="B24" i="1"/>
  <c r="B16" i="1"/>
  <c r="K17" i="5" l="1"/>
  <c r="F31" i="14"/>
  <c r="G17" i="5"/>
  <c r="J17" i="5"/>
  <c r="C17" i="5"/>
  <c r="F17" i="5"/>
  <c r="G10" i="14"/>
  <c r="D8" i="14"/>
  <c r="D31" i="14" s="1"/>
  <c r="C8" i="11"/>
  <c r="G43" i="10"/>
  <c r="G73" i="10" s="1"/>
  <c r="E43" i="10"/>
  <c r="E73" i="10" s="1"/>
  <c r="I37" i="10"/>
  <c r="H47" i="11"/>
  <c r="E8" i="11"/>
  <c r="C164" i="11"/>
  <c r="H28" i="11"/>
  <c r="H27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D164" i="11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H17" i="11"/>
  <c r="H61" i="11"/>
  <c r="E22" i="9"/>
  <c r="C22" i="9"/>
  <c r="C23" i="9" s="1"/>
  <c r="C24" i="9" s="1"/>
  <c r="C33" i="9" s="1"/>
  <c r="C46" i="1"/>
  <c r="E23" i="9" l="1"/>
  <c r="E24" i="9" s="1"/>
  <c r="E33" i="9" s="1"/>
  <c r="I43" i="10"/>
  <c r="I73" i="10" s="1"/>
  <c r="E164" i="11"/>
  <c r="C61" i="1"/>
  <c r="E8" i="13"/>
  <c r="E82" i="13" s="1"/>
  <c r="B61" i="1"/>
  <c r="H8" i="13"/>
  <c r="H82" i="13" s="1"/>
  <c r="G30" i="12"/>
  <c r="D30" i="12"/>
  <c r="H8" i="11"/>
  <c r="F164" i="11"/>
  <c r="H164" i="11" l="1"/>
</calcChain>
</file>

<file path=xl/sharedStrings.xml><?xml version="1.0" encoding="utf-8"?>
<sst xmlns="http://schemas.openxmlformats.org/spreadsheetml/2006/main" count="643" uniqueCount="439">
  <si>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</si>
  <si>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</si>
  <si>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</si>
  <si>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</si>
  <si>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</si>
  <si>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</si>
  <si>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</si>
  <si>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</si>
  <si>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</si>
  <si>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</si>
  <si>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</si>
  <si>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</si>
  <si>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</si>
  <si>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</si>
  <si>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</si>
  <si>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</si>
  <si>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</si>
  <si>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</si>
  <si>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</si>
  <si>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</si>
  <si>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</si>
  <si>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</si>
  <si>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</si>
  <si>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</si>
  <si>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</si>
  <si>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</si>
  <si>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</si>
  <si>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</si>
  <si>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</si>
  <si>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</si>
  <si>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</si>
  <si>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</si>
  <si>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</si>
  <si>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</si>
  <si>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</si>
  <si>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</si>
  <si>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</si>
  <si>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</si>
  <si>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</si>
  <si>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</si>
  <si>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</si>
  <si>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</si>
  <si>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</si>
  <si>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</si>
  <si>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</si>
  <si>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</si>
  <si>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</si>
  <si>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</si>
  <si>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</si>
  <si>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</si>
  <si>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</si>
  <si>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</si>
  <si>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</si>
  <si>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</si>
  <si>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</si>
  <si>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</si>
  <si>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</si>
  <si>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</si>
  <si>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</si>
  <si>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</si>
  <si>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</si>
  <si>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</si>
  <si>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</si>
  <si>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</si>
  <si>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</si>
  <si>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</si>
  <si>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</si>
  <si>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</si>
  <si>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</si>
  <si>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</si>
  <si>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</si>
  <si>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</si>
  <si>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</si>
  <si>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</si>
  <si>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</si>
  <si>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</si>
  <si>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</si>
  <si>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</si>
  <si>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</si>
  <si>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</si>
  <si>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</si>
  <si>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</si>
  <si>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</si>
  <si>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</si>
  <si>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</si>
  <si>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</si>
  <si>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</si>
  <si>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</si>
  <si>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</si>
  <si>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</si>
  <si>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</si>
  <si>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</si>
  <si>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</si>
  <si>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</si>
  <si>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</si>
  <si>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</si>
  <si>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</si>
  <si>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</si>
  <si>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</si>
  <si>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</si>
  <si>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</si>
  <si>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</si>
  <si>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</si>
  <si>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</si>
  <si>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</si>
  <si>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</si>
  <si>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</si>
  <si>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</si>
  <si>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</si>
  <si>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</si>
  <si>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</si>
  <si>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</si>
  <si>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</si>
  <si>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</si>
  <si>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</si>
  <si>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</si>
  <si>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</si>
  <si>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</si>
  <si>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</si>
  <si>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</si>
  <si>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</si>
  <si>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</si>
  <si>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</si>
  <si>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</si>
  <si>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</si>
  <si>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</si>
  <si>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</si>
  <si>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</si>
  <si>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</si>
  <si>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</si>
  <si>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</si>
  <si>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</si>
  <si>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</si>
  <si>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</si>
  <si>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</si>
  <si>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</si>
  <si>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</si>
  <si>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</si>
  <si>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</si>
  <si>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</si>
  <si>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</si>
  <si>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</si>
  <si>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</si>
  <si>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</si>
  <si>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</si>
  <si>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</si>
  <si>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</si>
  <si>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</si>
  <si>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</si>
  <si>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</si>
  <si>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</si>
  <si>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</si>
  <si>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</si>
  <si>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</si>
  <si>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</si>
  <si>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</si>
  <si>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</si>
  <si>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</si>
  <si>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</si>
  <si>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</si>
  <si>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</si>
  <si>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</si>
  <si>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</si>
  <si>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</si>
  <si>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</si>
  <si>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</si>
  <si>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</si>
  <si>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</si>
  <si>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</si>
  <si>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</si>
  <si>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</si>
  <si>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</si>
  <si>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</si>
  <si>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</si>
  <si>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</si>
  <si>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</si>
  <si>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</si>
  <si>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</si>
  <si>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</si>
  <si>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</si>
  <si>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</si>
  <si>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</si>
  <si>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</si>
  <si>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</si>
  <si>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</si>
  <si>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</si>
  <si>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</si>
  <si>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</si>
  <si>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</si>
  <si>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</si>
  <si>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</si>
  <si>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</si>
  <si>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</si>
  <si>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</si>
  <si>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</si>
  <si>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</si>
  <si>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</si>
  <si>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</si>
  <si>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</si>
  <si>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</si>
  <si>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</si>
  <si>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</si>
  <si>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</si>
  <si>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</si>
  <si>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</si>
  <si>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</si>
  <si>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</si>
  <si>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</si>
  <si>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</si>
  <si>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</si>
  <si>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</si>
  <si>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</si>
  <si>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</si>
  <si>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</si>
  <si>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</si>
  <si>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</si>
  <si>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</si>
  <si>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</si>
  <si>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</si>
  <si>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</si>
  <si>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</si>
  <si>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</si>
  <si>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</si>
  <si>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</si>
  <si>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</si>
  <si>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</si>
  <si>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</si>
  <si>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</si>
  <si>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</si>
  <si>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</si>
  <si>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</si>
  <si>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</si>
  <si>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</si>
  <si>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</si>
  <si>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</si>
  <si>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</si>
  <si>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</si>
  <si>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</si>
  <si>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</si>
  <si>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</si>
  <si>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</si>
  <si>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</si>
  <si>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</si>
  <si>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</si>
  <si>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</si>
  <si>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</si>
  <si>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</si>
  <si>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</si>
  <si>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</si>
  <si>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</si>
  <si>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</si>
  <si>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</si>
  <si>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</si>
  <si>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</si>
  <si>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</si>
  <si>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</si>
  <si>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</si>
  <si>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</si>
  <si>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</si>
  <si>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</si>
  <si>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</si>
  <si>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</si>
  <si>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</si>
  <si>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</si>
  <si>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</si>
  <si>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</si>
  <si>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</si>
  <si>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</si>
  <si>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</si>
  <si>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</si>
  <si>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</si>
  <si>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</si>
  <si>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</si>
  <si>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</si>
  <si>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</si>
  <si>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</si>
  <si>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</si>
  <si>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</si>
  <si>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</si>
  <si>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</si>
  <si>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</si>
  <si>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</si>
  <si>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</si>
  <si>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</si>
  <si>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</si>
  <si>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</si>
  <si>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</si>
  <si>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</si>
  <si>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</si>
  <si>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</si>
  <si>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</si>
  <si>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</si>
  <si>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</si>
  <si>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</si>
  <si>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</si>
  <si>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</si>
  <si>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</si>
  <si>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</si>
  <si>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</si>
  <si>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</si>
  <si>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</si>
  <si>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</si>
  <si>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</si>
  <si>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</si>
  <si>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</si>
  <si>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</si>
  <si>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</si>
  <si>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</si>
  <si>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</si>
  <si>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</si>
  <si>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</si>
  <si>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</si>
  <si>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</si>
  <si>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</si>
  <si>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</si>
  <si>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</si>
  <si>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</si>
  <si>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</si>
  <si>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</si>
  <si>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</si>
  <si>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</si>
  <si>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</si>
  <si>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</si>
  <si>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</si>
  <si>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</si>
  <si>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</si>
  <si>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</si>
  <si>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</si>
  <si>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</si>
  <si>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</si>
  <si>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</si>
  <si>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</si>
  <si>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</si>
  <si>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</si>
  <si>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</si>
  <si>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</si>
  <si>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</si>
  <si>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</si>
  <si>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</si>
  <si>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</si>
  <si>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</si>
  <si>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</si>
  <si>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</si>
  <si>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</si>
  <si>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</si>
  <si>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</si>
  <si>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</si>
  <si>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</si>
  <si>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</si>
  <si>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</si>
  <si>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</si>
  <si>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</si>
  <si>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</si>
  <si>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</si>
  <si>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</si>
  <si>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</si>
  <si>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</si>
  <si>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</si>
  <si>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</si>
  <si>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</si>
  <si>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</si>
  <si>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</si>
  <si>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</si>
  <si>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</si>
  <si>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</si>
  <si>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</si>
  <si>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</si>
  <si>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</si>
  <si>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</si>
  <si>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</si>
  <si>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</si>
  <si>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</si>
  <si>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</si>
  <si>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</si>
  <si>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</si>
  <si>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</si>
  <si>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</si>
  <si>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</si>
  <si>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</si>
  <si>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</si>
  <si>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</si>
  <si>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</si>
  <si>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</si>
  <si>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</si>
  <si>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</si>
  <si>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</si>
  <si>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</si>
  <si>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</si>
  <si>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</si>
  <si>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</si>
  <si>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</si>
  <si>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</si>
  <si>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</si>
  <si>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</si>
  <si>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</si>
  <si>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</si>
  <si>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</si>
  <si>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</si>
  <si>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</si>
  <si>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</si>
  <si>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</si>
  <si>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</si>
  <si>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</si>
  <si>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</si>
  <si>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</si>
  <si>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</si>
  <si>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</si>
  <si>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</si>
  <si>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</si>
  <si>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</si>
  <si>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</si>
  <si>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</si>
  <si>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</si>
  <si>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</si>
  <si>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</si>
  <si>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</si>
  <si>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</si>
  <si>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</si>
  <si>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</si>
  <si>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</si>
  <si>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</si>
  <si>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</si>
  <si>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</si>
  <si>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Del 01 de Agosto al 31 de Diciembre de 2021</t>
  </si>
  <si>
    <t>Al 31 de Diciembre de 2020 y al 31 deMarzo de 2022</t>
  </si>
  <si>
    <t>2022 (d)</t>
  </si>
  <si>
    <t>31 de diciembre de 2021 (e)</t>
  </si>
  <si>
    <t>31 de diciembre de 2021 €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</si>
  <si>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</si>
  <si>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</si>
  <si>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</si>
  <si>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</si>
  <si>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</si>
  <si>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</si>
  <si>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</si>
  <si>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</si>
  <si>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</si>
  <si>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Del 1 de Enero al 31 de Marzo de 2022</t>
  </si>
  <si>
    <t>del 1 de Enero al 31 de Marzo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</si>
</sst>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7" formatCode="#,##0_ ;\-#,##0\ "/>
  </numFmts>
  <fonts count="15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0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7" fontId="6" fillId="0" borderId="7" xfId="1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84"/>
  <sheetViews>
    <sheetView topLeftCell="A52" zoomScale="110" zoomScaleNormal="110" workbookViewId="0">
      <selection activeCell="A84" sqref="A84:XFD84"/>
    </sheetView>
  </sheetViews>
  <sheetFormatPr baseColWidth="10" defaultRowHeight="15"/>
  <cols>
    <col min="1" max="1" width="43.5" bestFit="1" customWidth="1"/>
    <col min="4" max="4" width="47.33203125" bestFit="1" customWidth="1"/>
  </cols>
  <sheetData>
    <row r="1" spans="1:6">
      <c r="A1" s="124" t="s">
        <v>418</v>
      </c>
      <c r="B1" s="125"/>
      <c r="C1" s="125"/>
      <c r="D1" s="125"/>
      <c r="E1" s="125"/>
      <c r="F1" s="126"/>
    </row>
    <row r="2" spans="1:6">
      <c r="A2" s="127" t="s">
        <v>0</v>
      </c>
      <c r="B2" s="128"/>
      <c r="C2" s="128"/>
      <c r="D2" s="128"/>
      <c r="E2" s="128"/>
      <c r="F2" s="129"/>
    </row>
    <row r="3" spans="1:6">
      <c r="A3" s="127" t="s">
        <v>424</v>
      </c>
      <c r="B3" s="128"/>
      <c r="C3" s="128"/>
      <c r="D3" s="128"/>
      <c r="E3" s="128"/>
      <c r="F3" s="129"/>
    </row>
    <row r="4" spans="1:6" ht="16" thickBot="1">
      <c r="A4" s="130" t="s">
        <v>1</v>
      </c>
      <c r="B4" s="131"/>
      <c r="C4" s="131"/>
      <c r="D4" s="131"/>
      <c r="E4" s="131"/>
      <c r="F4" s="132"/>
    </row>
    <row r="5" spans="1:6" ht="25" thickBot="1">
      <c r="A5" s="17" t="s">
        <v>2</v>
      </c>
      <c r="B5" s="18" t="s">
        <v>425</v>
      </c>
      <c r="C5" s="18" t="s">
        <v>426</v>
      </c>
      <c r="D5" s="19" t="s">
        <v>2</v>
      </c>
      <c r="E5" s="18" t="s">
        <v>425</v>
      </c>
      <c r="F5" s="18" t="s">
        <v>427</v>
      </c>
    </row>
    <row r="6" spans="1:6">
      <c r="A6" s="16" t="s">
        <v>3</v>
      </c>
      <c r="B6" s="14"/>
      <c r="C6" s="14"/>
      <c r="D6" s="14" t="s">
        <v>4</v>
      </c>
      <c r="E6" s="14"/>
      <c r="F6" s="14"/>
    </row>
    <row r="7" spans="1:6">
      <c r="A7" s="16" t="s">
        <v>5</v>
      </c>
      <c r="B7" s="7"/>
      <c r="C7" s="7"/>
      <c r="D7" s="14" t="s">
        <v>6</v>
      </c>
      <c r="E7" s="7"/>
      <c r="F7" s="7"/>
    </row>
    <row r="8" spans="1:6">
      <c r="A8" s="8" t="s">
        <v>7</v>
      </c>
      <c r="B8" s="63">
        <f>SUM(B9:B15)</f>
        <v>1627489.63</v>
      </c>
      <c r="C8" s="63">
        <f>SUM(C9:C15)</f>
        <v>79925</v>
      </c>
      <c r="D8" s="7" t="s">
        <v>8</v>
      </c>
      <c r="E8" s="63">
        <f>SUM(E9:E17)</f>
        <v>71866.14</v>
      </c>
      <c r="F8" s="63">
        <f>SUM(F9:F17)</f>
        <v>78517</v>
      </c>
    </row>
    <row r="9" spans="1:6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6">
      <c r="A10" s="8" t="s">
        <v>11</v>
      </c>
      <c r="B10" s="63">
        <v>1627489.63</v>
      </c>
      <c r="C10" s="63">
        <v>79925</v>
      </c>
      <c r="D10" s="7" t="s">
        <v>12</v>
      </c>
      <c r="E10" s="63">
        <v>0</v>
      </c>
      <c r="F10" s="63">
        <v>0</v>
      </c>
    </row>
    <row r="11" spans="1:6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24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>
      <c r="A15" s="8" t="s">
        <v>21</v>
      </c>
      <c r="B15" s="63">
        <v>0</v>
      </c>
      <c r="C15" s="63">
        <v>0</v>
      </c>
      <c r="D15" s="7" t="s">
        <v>22</v>
      </c>
      <c r="E15" s="63">
        <v>71866.14</v>
      </c>
      <c r="F15" s="63">
        <v>78517</v>
      </c>
    </row>
    <row r="16" spans="1:6">
      <c r="A16" s="20" t="s">
        <v>23</v>
      </c>
      <c r="B16" s="63">
        <f>SUM(B17:B23)</f>
        <v>1057.1199999999999</v>
      </c>
      <c r="C16" s="63">
        <f>SUM(C17:C23)</f>
        <v>38</v>
      </c>
      <c r="D16" s="7" t="s">
        <v>24</v>
      </c>
      <c r="E16" s="63">
        <v>0</v>
      </c>
      <c r="F16" s="63">
        <v>0</v>
      </c>
    </row>
    <row r="17" spans="1:6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>
      <c r="A19" s="8" t="s">
        <v>29</v>
      </c>
      <c r="B19" s="63">
        <v>1057.1199999999999</v>
      </c>
      <c r="C19" s="63">
        <v>38</v>
      </c>
      <c r="D19" s="7" t="s">
        <v>30</v>
      </c>
      <c r="E19" s="63">
        <v>0</v>
      </c>
      <c r="F19" s="63">
        <v>0</v>
      </c>
    </row>
    <row r="20" spans="1:6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>
      <c r="A21" s="8" t="s">
        <v>33</v>
      </c>
      <c r="B21" s="63">
        <v>0</v>
      </c>
      <c r="C21" s="63">
        <v>0</v>
      </c>
      <c r="D21" s="7" t="s">
        <v>34</v>
      </c>
      <c r="E21" s="63">
        <v>0</v>
      </c>
      <c r="F21" s="63">
        <v>27.99</v>
      </c>
    </row>
    <row r="22" spans="1:6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24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24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24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24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24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24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>
      <c r="A45" s="8"/>
      <c r="B45" s="63"/>
      <c r="C45" s="63"/>
      <c r="D45" s="7"/>
      <c r="E45" s="63"/>
      <c r="F45" s="63"/>
    </row>
    <row r="46" spans="1:6">
      <c r="A46" s="16" t="s">
        <v>81</v>
      </c>
      <c r="B46" s="63">
        <f>B8+B16+B24+B30+B36+B37+B40</f>
        <v>1628546.75</v>
      </c>
      <c r="C46" s="63">
        <f>C8+C16+C24+C30+C36+C37+C40</f>
        <v>79963</v>
      </c>
      <c r="D46" s="14" t="s">
        <v>82</v>
      </c>
      <c r="E46" s="63">
        <f>E8+E18+E22+E25+E26+E30+E37+E41+E21</f>
        <v>71866.14</v>
      </c>
      <c r="F46" s="63">
        <f>+F9+F10+F15+F21</f>
        <v>78544.990000000005</v>
      </c>
    </row>
    <row r="47" spans="1:6" ht="16" thickBot="1">
      <c r="A47" s="21"/>
      <c r="B47" s="10"/>
      <c r="C47" s="10"/>
      <c r="D47" s="22"/>
      <c r="E47" s="10"/>
      <c r="F47" s="10"/>
    </row>
    <row r="48" spans="1:6">
      <c r="A48" s="11" t="s">
        <v>83</v>
      </c>
      <c r="B48" s="64"/>
      <c r="C48" s="64"/>
      <c r="D48" s="13" t="s">
        <v>84</v>
      </c>
      <c r="E48" s="12"/>
      <c r="F48" s="12"/>
    </row>
    <row r="49" spans="1:6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>
      <c r="A52" s="8" t="s">
        <v>91</v>
      </c>
      <c r="B52" s="63">
        <v>1402501.01</v>
      </c>
      <c r="C52" s="63">
        <v>501749</v>
      </c>
      <c r="D52" s="7" t="s">
        <v>92</v>
      </c>
      <c r="E52" s="63">
        <v>0</v>
      </c>
      <c r="F52" s="63">
        <v>0</v>
      </c>
    </row>
    <row r="53" spans="1:6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>
      <c r="A54" s="8" t="s">
        <v>95</v>
      </c>
      <c r="B54" s="63">
        <v>-16827.18</v>
      </c>
      <c r="C54" s="63">
        <v>-16827</v>
      </c>
      <c r="D54" s="7" t="s">
        <v>96</v>
      </c>
      <c r="E54" s="63">
        <v>0</v>
      </c>
      <c r="F54" s="63">
        <v>0</v>
      </c>
    </row>
    <row r="55" spans="1:6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>
      <c r="A58" s="8"/>
      <c r="B58" s="63"/>
      <c r="C58" s="63"/>
      <c r="D58" s="14" t="s">
        <v>101</v>
      </c>
      <c r="E58" s="63">
        <f>+E46+E56</f>
        <v>71866.14</v>
      </c>
      <c r="F58" s="63">
        <f>+F46+F56</f>
        <v>78544.990000000005</v>
      </c>
    </row>
    <row r="59" spans="1:6">
      <c r="A59" s="16" t="s">
        <v>102</v>
      </c>
      <c r="B59" s="63">
        <f>+B49+B50+B51+B52+B53+B54+B55+B56+B57</f>
        <v>1385673.83</v>
      </c>
      <c r="C59" s="63">
        <f>+C49+C50+C51+C52+C53+C54+C55+C56+C57</f>
        <v>484922</v>
      </c>
      <c r="D59" s="7"/>
      <c r="E59" s="63"/>
      <c r="F59" s="63"/>
    </row>
    <row r="60" spans="1:6">
      <c r="A60" s="8"/>
      <c r="B60" s="63"/>
      <c r="C60" s="63"/>
      <c r="D60" s="14" t="s">
        <v>103</v>
      </c>
      <c r="E60" s="63"/>
      <c r="F60" s="63"/>
    </row>
    <row r="61" spans="1:6">
      <c r="A61" s="16" t="s">
        <v>104</v>
      </c>
      <c r="B61" s="63">
        <f>+B46+B59</f>
        <v>3014220.58</v>
      </c>
      <c r="C61" s="63">
        <f>+C46+C59</f>
        <v>564885</v>
      </c>
      <c r="D61" s="14"/>
      <c r="E61" s="63"/>
      <c r="F61" s="63"/>
    </row>
    <row r="62" spans="1:6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>
      <c r="A66" s="8"/>
      <c r="B66" s="7"/>
      <c r="C66" s="7"/>
      <c r="D66" s="7"/>
      <c r="E66" s="63"/>
      <c r="F66" s="63"/>
    </row>
    <row r="67" spans="1:6">
      <c r="A67" s="8"/>
      <c r="B67" s="7"/>
      <c r="C67" s="7"/>
      <c r="D67" s="14" t="s">
        <v>109</v>
      </c>
      <c r="E67" s="63">
        <f>+E68+E69</f>
        <v>2942355.12</v>
      </c>
      <c r="F67" s="63">
        <f>+F68+F69</f>
        <v>486339.55</v>
      </c>
    </row>
    <row r="68" spans="1:6">
      <c r="A68" s="8"/>
      <c r="B68" s="7"/>
      <c r="C68" s="7"/>
      <c r="D68" s="7" t="s">
        <v>110</v>
      </c>
      <c r="E68" s="63">
        <v>2457433.12</v>
      </c>
      <c r="F68" s="63">
        <v>486339.55</v>
      </c>
    </row>
    <row r="69" spans="1:6">
      <c r="A69" s="8"/>
      <c r="B69" s="7"/>
      <c r="C69" s="7"/>
      <c r="D69" s="7" t="s">
        <v>111</v>
      </c>
      <c r="E69" s="63">
        <v>484922</v>
      </c>
      <c r="F69" s="63">
        <v>0</v>
      </c>
    </row>
    <row r="70" spans="1:6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>
      <c r="A73" s="8"/>
      <c r="B73" s="7"/>
      <c r="C73" s="7"/>
      <c r="D73" s="7"/>
      <c r="E73" s="63"/>
      <c r="F73" s="63"/>
    </row>
    <row r="74" spans="1:6" ht="24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>
      <c r="A77" s="8"/>
      <c r="B77" s="7"/>
      <c r="C77" s="7"/>
      <c r="D77" s="7"/>
      <c r="E77" s="63"/>
      <c r="F77" s="63"/>
    </row>
    <row r="78" spans="1:6">
      <c r="A78" s="8"/>
      <c r="B78" s="7"/>
      <c r="C78" s="7"/>
      <c r="D78" s="14" t="s">
        <v>118</v>
      </c>
      <c r="E78" s="63">
        <f>+E62+E67+E74</f>
        <v>2942355.12</v>
      </c>
      <c r="F78" s="63">
        <f>+F62+F67+F74</f>
        <v>486339.55</v>
      </c>
    </row>
    <row r="79" spans="1:6">
      <c r="A79" s="8"/>
      <c r="B79" s="7"/>
      <c r="C79" s="7"/>
      <c r="D79" s="7"/>
      <c r="E79" s="63"/>
      <c r="F79" s="63"/>
    </row>
    <row r="80" spans="1:6">
      <c r="A80" s="8"/>
      <c r="B80" s="7"/>
      <c r="C80" s="7"/>
      <c r="D80" s="14" t="s">
        <v>119</v>
      </c>
      <c r="E80" s="63">
        <f>+E78+E58</f>
        <v>3014221.2600000002</v>
      </c>
      <c r="F80" s="63">
        <f>+F78+F58</f>
        <v>564884.54</v>
      </c>
    </row>
    <row r="81" spans="1:6">
      <c r="A81" s="8"/>
      <c r="B81" s="7"/>
      <c r="C81" s="7"/>
      <c r="D81" s="7"/>
      <c r="E81" s="7"/>
      <c r="F81" s="7"/>
    </row>
    <row r="82" spans="1:6">
      <c r="A82" s="8"/>
      <c r="B82" s="7"/>
      <c r="C82" s="7"/>
      <c r="D82" s="7"/>
      <c r="E82" s="7"/>
      <c r="F82" s="7"/>
    </row>
    <row r="83" spans="1:6">
      <c r="A83" s="8"/>
      <c r="B83" s="7"/>
      <c r="C83" s="7"/>
      <c r="D83" s="7"/>
      <c r="E83" s="7"/>
      <c r="F83" s="7"/>
    </row>
    <row r="84" spans="1:6" ht="16" thickBot="1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I30"/>
  <sheetViews>
    <sheetView topLeftCell="A13" zoomScale="110" zoomScaleNormal="110" workbookViewId="0">
      <selection activeCell="A84" sqref="A84:XFD84"/>
    </sheetView>
  </sheetViews>
  <sheetFormatPr baseColWidth="10" defaultRowHeight="15"/>
  <cols>
    <col min="1" max="1" width="7.6640625" customWidth="1"/>
    <col min="2" max="2" width="20.1640625" customWidth="1"/>
    <col min="9" max="9" width="13" customWidth="1"/>
  </cols>
  <sheetData>
    <row r="1" spans="1:9" ht="16" thickBot="1">
      <c r="A1" s="133" t="s">
        <v>418</v>
      </c>
      <c r="B1" s="134"/>
      <c r="C1" s="134"/>
      <c r="D1" s="134"/>
      <c r="E1" s="134"/>
      <c r="F1" s="134"/>
      <c r="G1" s="134"/>
      <c r="H1" s="134"/>
      <c r="I1" s="135"/>
    </row>
    <row r="2" spans="1:9" ht="16" thickBot="1">
      <c r="A2" s="136" t="s">
        <v>120</v>
      </c>
      <c r="B2" s="137"/>
      <c r="C2" s="137"/>
      <c r="D2" s="137"/>
      <c r="E2" s="137"/>
      <c r="F2" s="137"/>
      <c r="G2" s="137"/>
      <c r="H2" s="137"/>
      <c r="I2" s="138"/>
    </row>
    <row r="3" spans="1:9" ht="16" thickBot="1">
      <c r="A3" s="136" t="s">
        <v>424</v>
      </c>
      <c r="B3" s="137"/>
      <c r="C3" s="137"/>
      <c r="D3" s="137"/>
      <c r="E3" s="137"/>
      <c r="F3" s="137"/>
      <c r="G3" s="137"/>
      <c r="H3" s="137"/>
      <c r="I3" s="138"/>
    </row>
    <row r="4" spans="1:9" ht="16" thickBot="1">
      <c r="A4" s="136" t="s">
        <v>1</v>
      </c>
      <c r="B4" s="137"/>
      <c r="C4" s="137"/>
      <c r="D4" s="137"/>
      <c r="E4" s="137"/>
      <c r="F4" s="137"/>
      <c r="G4" s="137"/>
      <c r="H4" s="137"/>
      <c r="I4" s="138"/>
    </row>
    <row r="5" spans="1:9" ht="24" customHeight="1">
      <c r="A5" s="139" t="s">
        <v>121</v>
      </c>
      <c r="B5" s="140"/>
      <c r="C5" s="109" t="s">
        <v>122</v>
      </c>
      <c r="D5" s="141" t="s">
        <v>123</v>
      </c>
      <c r="E5" s="141" t="s">
        <v>124</v>
      </c>
      <c r="F5" s="141" t="s">
        <v>125</v>
      </c>
      <c r="G5" s="109" t="s">
        <v>126</v>
      </c>
      <c r="H5" s="141" t="s">
        <v>128</v>
      </c>
      <c r="I5" s="141" t="s">
        <v>129</v>
      </c>
    </row>
    <row r="6" spans="1:9" ht="36.75" customHeight="1" thickBot="1">
      <c r="A6" s="130"/>
      <c r="B6" s="132"/>
      <c r="C6" s="102" t="s">
        <v>428</v>
      </c>
      <c r="D6" s="142"/>
      <c r="E6" s="142"/>
      <c r="F6" s="142"/>
      <c r="G6" s="102" t="s">
        <v>127</v>
      </c>
      <c r="H6" s="142"/>
      <c r="I6" s="142"/>
    </row>
    <row r="7" spans="1:9">
      <c r="A7" s="145"/>
      <c r="B7" s="146"/>
      <c r="C7" s="1"/>
      <c r="D7" s="1"/>
      <c r="E7" s="1"/>
      <c r="F7" s="1"/>
      <c r="G7" s="1"/>
      <c r="H7" s="1"/>
      <c r="I7" s="1"/>
    </row>
    <row r="8" spans="1:9">
      <c r="A8" s="147" t="s">
        <v>130</v>
      </c>
      <c r="B8" s="148"/>
      <c r="C8" s="99">
        <f>C9+C13</f>
        <v>0</v>
      </c>
      <c r="D8" s="99">
        <f t="shared" ref="D8:H8" si="0">D9+D13</f>
        <v>0</v>
      </c>
      <c r="E8" s="99">
        <f t="shared" si="0"/>
        <v>0</v>
      </c>
      <c r="F8" s="99">
        <f t="shared" si="0"/>
        <v>0</v>
      </c>
      <c r="G8" s="99">
        <f t="shared" si="0"/>
        <v>0</v>
      </c>
      <c r="H8" s="99">
        <f t="shared" si="0"/>
        <v>0</v>
      </c>
      <c r="I8" s="99">
        <f>I13+I9</f>
        <v>0</v>
      </c>
    </row>
    <row r="9" spans="1:9">
      <c r="A9" s="147" t="s">
        <v>131</v>
      </c>
      <c r="B9" s="148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>
      <c r="A13" s="147" t="s">
        <v>135</v>
      </c>
      <c r="B13" s="148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9">
      <c r="A17" s="147" t="s">
        <v>139</v>
      </c>
      <c r="B17" s="148"/>
      <c r="C17" s="63">
        <v>78545</v>
      </c>
      <c r="D17" s="100">
        <v>0</v>
      </c>
      <c r="E17" s="100">
        <v>0</v>
      </c>
      <c r="F17" s="100">
        <v>0</v>
      </c>
      <c r="G17" s="100">
        <v>71866</v>
      </c>
      <c r="H17" s="100">
        <v>0</v>
      </c>
      <c r="I17" s="100">
        <v>0</v>
      </c>
    </row>
    <row r="18" spans="1:9">
      <c r="A18" s="5"/>
      <c r="B18" s="4"/>
      <c r="C18" s="63"/>
      <c r="D18" s="63"/>
      <c r="E18" s="63"/>
      <c r="F18" s="63"/>
      <c r="G18" s="63"/>
      <c r="H18" s="63"/>
      <c r="I18" s="63"/>
    </row>
    <row r="19" spans="1:9" ht="16.5" customHeight="1">
      <c r="A19" s="147" t="s">
        <v>140</v>
      </c>
      <c r="B19" s="148"/>
      <c r="C19" s="99">
        <f>C8+C17</f>
        <v>78545</v>
      </c>
      <c r="D19" s="99">
        <f t="shared" ref="D19:H19" si="1">D8+D17</f>
        <v>0</v>
      </c>
      <c r="E19" s="99">
        <f t="shared" si="1"/>
        <v>0</v>
      </c>
      <c r="F19" s="99">
        <f t="shared" si="1"/>
        <v>0</v>
      </c>
      <c r="G19" s="99">
        <v>71866</v>
      </c>
      <c r="H19" s="99">
        <f t="shared" si="1"/>
        <v>0</v>
      </c>
      <c r="I19" s="99">
        <f>I8+I17</f>
        <v>0</v>
      </c>
    </row>
    <row r="20" spans="1:9">
      <c r="A20" s="147"/>
      <c r="B20" s="148"/>
      <c r="C20" s="99"/>
      <c r="D20" s="99"/>
      <c r="E20" s="99"/>
      <c r="F20" s="99"/>
      <c r="G20" s="99"/>
      <c r="H20" s="99"/>
      <c r="I20" s="99"/>
    </row>
    <row r="21" spans="1:9" ht="16.5" customHeight="1">
      <c r="A21" s="147" t="s">
        <v>415</v>
      </c>
      <c r="B21" s="148"/>
      <c r="C21" s="99">
        <f>C22+C23+C24</f>
        <v>0</v>
      </c>
      <c r="D21" s="99">
        <f t="shared" ref="D21:G21" si="2">D22+D23+D24</f>
        <v>0</v>
      </c>
      <c r="E21" s="99">
        <f t="shared" si="2"/>
        <v>0</v>
      </c>
      <c r="F21" s="99">
        <f t="shared" si="2"/>
        <v>0</v>
      </c>
      <c r="G21" s="99">
        <f t="shared" si="2"/>
        <v>0</v>
      </c>
      <c r="H21" s="99">
        <f>H22+H23+H24</f>
        <v>0</v>
      </c>
      <c r="I21" s="99">
        <f>I22+I23+I24</f>
        <v>0</v>
      </c>
    </row>
    <row r="22" spans="1:9">
      <c r="A22" s="149" t="s">
        <v>141</v>
      </c>
      <c r="B22" s="150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9">
      <c r="A23" s="149" t="s">
        <v>142</v>
      </c>
      <c r="B23" s="150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9">
      <c r="A24" s="149" t="s">
        <v>143</v>
      </c>
      <c r="B24" s="150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9">
      <c r="A25" s="143"/>
      <c r="B25" s="144"/>
      <c r="C25" s="98"/>
      <c r="D25" s="98"/>
      <c r="E25" s="98"/>
      <c r="F25" s="98"/>
      <c r="G25" s="98"/>
      <c r="H25" s="98"/>
      <c r="I25" s="98"/>
    </row>
    <row r="26" spans="1:9" ht="16.5" customHeight="1">
      <c r="A26" s="147" t="s">
        <v>144</v>
      </c>
      <c r="B26" s="148"/>
      <c r="C26" s="99">
        <f>C27+C28+C29</f>
        <v>0</v>
      </c>
      <c r="D26" s="99">
        <f t="shared" ref="D26" si="3">D27+D28+D29</f>
        <v>0</v>
      </c>
      <c r="E26" s="99">
        <f t="shared" ref="E26" si="4">E27+E28+E29</f>
        <v>0</v>
      </c>
      <c r="F26" s="99">
        <f t="shared" ref="F26" si="5">F27+F28+F29</f>
        <v>0</v>
      </c>
      <c r="G26" s="99">
        <f t="shared" ref="G26" si="6">G27+G28+G29</f>
        <v>0</v>
      </c>
      <c r="H26" s="99">
        <f>H27+H28+H29</f>
        <v>0</v>
      </c>
      <c r="I26" s="99">
        <f>I27+I28+I29</f>
        <v>0</v>
      </c>
    </row>
    <row r="27" spans="1:9">
      <c r="A27" s="149" t="s">
        <v>145</v>
      </c>
      <c r="B27" s="150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>
      <c r="A28" s="149" t="s">
        <v>146</v>
      </c>
      <c r="B28" s="150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9">
      <c r="A29" s="149" t="s">
        <v>147</v>
      </c>
      <c r="B29" s="150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9" ht="16" thickBot="1">
      <c r="A30" s="151"/>
      <c r="B30" s="152"/>
      <c r="C30" s="101"/>
      <c r="D30" s="101"/>
      <c r="E30" s="101"/>
      <c r="F30" s="101"/>
      <c r="G30" s="101"/>
      <c r="H30" s="101"/>
      <c r="I30" s="101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84" sqref="A84:XFD84"/>
    </sheetView>
  </sheetViews>
  <sheetFormatPr baseColWidth="10" defaultRowHeight="15"/>
  <cols>
    <col min="1" max="1" width="30" customWidth="1"/>
    <col min="11" max="11" width="12.6640625" customWidth="1"/>
  </cols>
  <sheetData>
    <row r="1" spans="1:11" ht="16" thickBot="1">
      <c r="A1" s="133" t="s">
        <v>418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6" thickBot="1">
      <c r="A2" s="136" t="s">
        <v>148</v>
      </c>
      <c r="B2" s="137"/>
      <c r="C2" s="137"/>
      <c r="D2" s="137"/>
      <c r="E2" s="137"/>
      <c r="F2" s="137"/>
      <c r="G2" s="137"/>
      <c r="H2" s="137"/>
      <c r="I2" s="137"/>
      <c r="J2" s="137"/>
      <c r="K2" s="138"/>
    </row>
    <row r="3" spans="1:11" ht="16" thickBot="1">
      <c r="A3" s="136" t="s">
        <v>438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1" ht="16" thickBot="1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</row>
    <row r="5" spans="1:11" ht="85" thickBot="1">
      <c r="A5" s="108" t="s">
        <v>149</v>
      </c>
      <c r="B5" s="102" t="s">
        <v>150</v>
      </c>
      <c r="C5" s="102" t="s">
        <v>151</v>
      </c>
      <c r="D5" s="102" t="s">
        <v>152</v>
      </c>
      <c r="E5" s="102" t="s">
        <v>153</v>
      </c>
      <c r="F5" s="102" t="s">
        <v>154</v>
      </c>
      <c r="G5" s="102" t="s">
        <v>155</v>
      </c>
      <c r="H5" s="102" t="s">
        <v>156</v>
      </c>
      <c r="I5" s="102" t="s">
        <v>420</v>
      </c>
      <c r="J5" s="102" t="s">
        <v>421</v>
      </c>
      <c r="K5" s="102" t="s">
        <v>422</v>
      </c>
    </row>
    <row r="6" spans="1:11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24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>
      <c r="A11" s="20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24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ht="16" thickBot="1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workbookViewId="0">
      <selection activeCell="A84" sqref="A84:XFD84"/>
    </sheetView>
  </sheetViews>
  <sheetFormatPr baseColWidth="10" defaultRowHeight="15"/>
  <cols>
    <col min="1" max="1" width="2.1640625" customWidth="1"/>
    <col min="2" max="2" width="72.5" bestFit="1" customWidth="1"/>
    <col min="3" max="3" width="16.5" bestFit="1" customWidth="1"/>
    <col min="4" max="5" width="12.1640625" bestFit="1" customWidth="1"/>
  </cols>
  <sheetData>
    <row r="1" spans="1:5">
      <c r="A1" s="165" t="s">
        <v>418</v>
      </c>
      <c r="B1" s="166"/>
      <c r="C1" s="166"/>
      <c r="D1" s="166"/>
      <c r="E1" s="166"/>
    </row>
    <row r="2" spans="1:5">
      <c r="A2" s="165" t="s">
        <v>166</v>
      </c>
      <c r="B2" s="166"/>
      <c r="C2" s="166"/>
      <c r="D2" s="166"/>
      <c r="E2" s="166"/>
    </row>
    <row r="3" spans="1:5">
      <c r="A3" s="165" t="s">
        <v>437</v>
      </c>
      <c r="B3" s="166"/>
      <c r="C3" s="166"/>
      <c r="D3" s="166"/>
      <c r="E3" s="166"/>
    </row>
    <row r="4" spans="1:5">
      <c r="A4" s="165" t="s">
        <v>1</v>
      </c>
      <c r="B4" s="166"/>
      <c r="C4" s="166"/>
      <c r="D4" s="166"/>
      <c r="E4" s="166"/>
    </row>
    <row r="5" spans="1:5" ht="16" thickBot="1"/>
    <row r="6" spans="1:5">
      <c r="A6" s="153" t="s">
        <v>2</v>
      </c>
      <c r="B6" s="154"/>
      <c r="C6" s="105" t="s">
        <v>167</v>
      </c>
      <c r="D6" s="141" t="s">
        <v>169</v>
      </c>
      <c r="E6" s="105" t="s">
        <v>170</v>
      </c>
    </row>
    <row r="7" spans="1:5" ht="16" thickBot="1">
      <c r="A7" s="155"/>
      <c r="B7" s="156"/>
      <c r="C7" s="102" t="s">
        <v>168</v>
      </c>
      <c r="D7" s="142"/>
      <c r="E7" s="102" t="s">
        <v>171</v>
      </c>
    </row>
    <row r="8" spans="1:5">
      <c r="A8" s="24"/>
      <c r="B8" s="25"/>
      <c r="C8" s="25"/>
      <c r="D8" s="25"/>
      <c r="E8" s="25"/>
    </row>
    <row r="9" spans="1:5">
      <c r="A9" s="24"/>
      <c r="B9" s="26" t="s">
        <v>172</v>
      </c>
      <c r="C9" s="91">
        <f>SUM(C10:C12)</f>
        <v>15643015</v>
      </c>
      <c r="D9" s="91">
        <f t="shared" ref="D9:E9" si="0">SUM(D10:D12)</f>
        <v>4915110</v>
      </c>
      <c r="E9" s="91">
        <f t="shared" si="0"/>
        <v>4915110</v>
      </c>
    </row>
    <row r="10" spans="1:5">
      <c r="A10" s="24"/>
      <c r="B10" s="27" t="s">
        <v>173</v>
      </c>
      <c r="C10" s="91">
        <v>15643015</v>
      </c>
      <c r="D10" s="91">
        <v>4915110</v>
      </c>
      <c r="E10" s="91">
        <v>4915110</v>
      </c>
    </row>
    <row r="11" spans="1:5">
      <c r="A11" s="24"/>
      <c r="B11" s="27" t="s">
        <v>174</v>
      </c>
      <c r="C11" s="91">
        <v>0</v>
      </c>
      <c r="D11" s="91">
        <v>0</v>
      </c>
      <c r="E11" s="91">
        <v>0</v>
      </c>
    </row>
    <row r="12" spans="1:5">
      <c r="A12" s="24"/>
      <c r="B12" s="27" t="s">
        <v>175</v>
      </c>
      <c r="C12" s="91">
        <v>0</v>
      </c>
      <c r="D12" s="91">
        <v>0</v>
      </c>
      <c r="E12" s="91">
        <v>0</v>
      </c>
    </row>
    <row r="13" spans="1:5">
      <c r="A13" s="24"/>
      <c r="B13" s="25"/>
      <c r="C13" s="91"/>
      <c r="D13" s="91"/>
      <c r="E13" s="91"/>
    </row>
    <row r="14" spans="1:5">
      <c r="A14" s="28"/>
      <c r="B14" s="26" t="s">
        <v>416</v>
      </c>
      <c r="C14" s="91">
        <f>C15+C16</f>
        <v>15643015</v>
      </c>
      <c r="D14" s="91">
        <f t="shared" ref="D14:E14" si="1">D15+D16</f>
        <v>3358429</v>
      </c>
      <c r="E14" s="91">
        <f t="shared" si="1"/>
        <v>3338645</v>
      </c>
    </row>
    <row r="15" spans="1:5">
      <c r="A15" s="24"/>
      <c r="B15" s="27" t="s">
        <v>176</v>
      </c>
      <c r="C15" s="91">
        <v>15643015</v>
      </c>
      <c r="D15" s="91">
        <v>3358429</v>
      </c>
      <c r="E15" s="91">
        <v>3338645</v>
      </c>
    </row>
    <row r="16" spans="1:5">
      <c r="A16" s="24"/>
      <c r="B16" s="27" t="s">
        <v>177</v>
      </c>
      <c r="C16" s="91">
        <v>0</v>
      </c>
      <c r="D16" s="91">
        <v>0</v>
      </c>
      <c r="E16" s="91">
        <v>0</v>
      </c>
    </row>
    <row r="17" spans="1:7">
      <c r="A17" s="24"/>
      <c r="B17" s="25"/>
      <c r="C17" s="91"/>
      <c r="D17" s="91"/>
      <c r="E17" s="91"/>
    </row>
    <row r="18" spans="1:7">
      <c r="A18" s="24"/>
      <c r="B18" s="26" t="s">
        <v>178</v>
      </c>
      <c r="C18" s="91">
        <f>C19+C20</f>
        <v>0</v>
      </c>
      <c r="D18" s="91">
        <f t="shared" ref="D18:E18" si="2">D19+D20</f>
        <v>0</v>
      </c>
      <c r="E18" s="91">
        <f t="shared" si="2"/>
        <v>0</v>
      </c>
    </row>
    <row r="19" spans="1:7">
      <c r="A19" s="24"/>
      <c r="B19" s="27" t="s">
        <v>179</v>
      </c>
      <c r="C19" s="91">
        <v>0</v>
      </c>
      <c r="D19" s="91">
        <v>0</v>
      </c>
      <c r="E19" s="91">
        <v>0</v>
      </c>
    </row>
    <row r="20" spans="1:7">
      <c r="A20" s="24"/>
      <c r="B20" s="27" t="s">
        <v>180</v>
      </c>
      <c r="C20" s="91">
        <v>0</v>
      </c>
      <c r="D20" s="91">
        <v>0</v>
      </c>
      <c r="E20" s="91">
        <v>0</v>
      </c>
    </row>
    <row r="21" spans="1:7">
      <c r="A21" s="24"/>
      <c r="B21" s="25"/>
      <c r="C21" s="91"/>
      <c r="D21" s="91"/>
      <c r="E21" s="91"/>
      <c r="G21" s="104"/>
    </row>
    <row r="22" spans="1:7">
      <c r="A22" s="24"/>
      <c r="B22" s="26" t="s">
        <v>181</v>
      </c>
      <c r="C22" s="91">
        <f>C9-C14+C18</f>
        <v>0</v>
      </c>
      <c r="D22" s="91">
        <f>D9-D14+D18</f>
        <v>1556681</v>
      </c>
      <c r="E22" s="91">
        <f t="shared" ref="E22" si="3">E9-E14+E18</f>
        <v>1576465</v>
      </c>
    </row>
    <row r="23" spans="1:7">
      <c r="A23" s="24"/>
      <c r="B23" s="26" t="s">
        <v>182</v>
      </c>
      <c r="C23" s="91">
        <f>C22-C12</f>
        <v>0</v>
      </c>
      <c r="D23" s="91">
        <f>+D22-D11</f>
        <v>1556681</v>
      </c>
      <c r="E23" s="91">
        <f>+E22-E11</f>
        <v>1576465</v>
      </c>
    </row>
    <row r="24" spans="1:7">
      <c r="A24" s="24"/>
      <c r="B24" s="26" t="s">
        <v>183</v>
      </c>
      <c r="C24" s="91">
        <f>C23-C18</f>
        <v>0</v>
      </c>
      <c r="D24" s="91">
        <f t="shared" ref="D24:E24" si="4">D23-D18</f>
        <v>1556681</v>
      </c>
      <c r="E24" s="91">
        <f t="shared" si="4"/>
        <v>1576465</v>
      </c>
    </row>
    <row r="25" spans="1:7" ht="16" thickBot="1">
      <c r="A25" s="29"/>
      <c r="B25" s="30"/>
      <c r="C25" s="92"/>
      <c r="D25" s="92"/>
      <c r="E25" s="92"/>
    </row>
    <row r="26" spans="1:7" ht="16" thickBot="1">
      <c r="A26" s="31"/>
      <c r="B26" s="31"/>
      <c r="C26" s="31"/>
      <c r="D26" s="31"/>
      <c r="E26" s="31"/>
    </row>
    <row r="27" spans="1:7" ht="16" thickBot="1">
      <c r="A27" s="157" t="s">
        <v>184</v>
      </c>
      <c r="B27" s="158"/>
      <c r="C27" s="106" t="s">
        <v>185</v>
      </c>
      <c r="D27" s="106" t="s">
        <v>169</v>
      </c>
      <c r="E27" s="106" t="s">
        <v>186</v>
      </c>
    </row>
    <row r="28" spans="1:7">
      <c r="A28" s="24"/>
      <c r="B28" s="25"/>
      <c r="C28" s="25"/>
      <c r="D28" s="25"/>
      <c r="E28" s="25"/>
    </row>
    <row r="29" spans="1:7">
      <c r="A29" s="28"/>
      <c r="B29" s="26" t="s">
        <v>187</v>
      </c>
      <c r="C29" s="91">
        <f>C30+C31</f>
        <v>0</v>
      </c>
      <c r="D29" s="91">
        <f t="shared" ref="D29:E29" si="5">D30+D31</f>
        <v>0</v>
      </c>
      <c r="E29" s="91">
        <f t="shared" si="5"/>
        <v>0</v>
      </c>
    </row>
    <row r="30" spans="1:7">
      <c r="A30" s="24"/>
      <c r="B30" s="32" t="s">
        <v>188</v>
      </c>
      <c r="C30" s="91"/>
      <c r="D30" s="91"/>
      <c r="E30" s="91"/>
    </row>
    <row r="31" spans="1:7">
      <c r="A31" s="24"/>
      <c r="B31" s="32" t="s">
        <v>189</v>
      </c>
      <c r="C31" s="91"/>
      <c r="D31" s="91"/>
      <c r="E31" s="91"/>
    </row>
    <row r="32" spans="1:7">
      <c r="A32" s="24"/>
      <c r="B32" s="25"/>
      <c r="C32" s="91"/>
      <c r="D32" s="91"/>
      <c r="E32" s="91"/>
    </row>
    <row r="33" spans="1:5">
      <c r="A33" s="28"/>
      <c r="B33" s="26" t="s">
        <v>190</v>
      </c>
      <c r="C33" s="93">
        <f>C24+C29</f>
        <v>0</v>
      </c>
      <c r="D33" s="93">
        <f t="shared" ref="D33:E33" si="6">D24+D29</f>
        <v>1556681</v>
      </c>
      <c r="E33" s="93">
        <f t="shared" si="6"/>
        <v>1576465</v>
      </c>
    </row>
    <row r="34" spans="1:5" ht="16" thickBot="1">
      <c r="A34" s="29"/>
      <c r="B34" s="30"/>
      <c r="C34" s="92"/>
      <c r="D34" s="92"/>
      <c r="E34" s="92"/>
    </row>
    <row r="35" spans="1:5" ht="16" thickBot="1">
      <c r="A35" s="31"/>
      <c r="B35" s="31"/>
      <c r="C35" s="31"/>
      <c r="D35" s="31"/>
      <c r="E35" s="31"/>
    </row>
    <row r="36" spans="1:5">
      <c r="A36" s="153" t="s">
        <v>184</v>
      </c>
      <c r="B36" s="154"/>
      <c r="C36" s="141" t="s">
        <v>191</v>
      </c>
      <c r="D36" s="159" t="s">
        <v>169</v>
      </c>
      <c r="E36" s="107" t="s">
        <v>170</v>
      </c>
    </row>
    <row r="37" spans="1:5" ht="16" thickBot="1">
      <c r="A37" s="155"/>
      <c r="B37" s="156"/>
      <c r="C37" s="142"/>
      <c r="D37" s="160"/>
      <c r="E37" s="103" t="s">
        <v>186</v>
      </c>
    </row>
    <row r="38" spans="1:5">
      <c r="A38" s="33"/>
      <c r="B38" s="34"/>
      <c r="C38" s="34"/>
      <c r="D38" s="34"/>
      <c r="E38" s="34"/>
    </row>
    <row r="39" spans="1:5">
      <c r="A39" s="35"/>
      <c r="B39" s="36" t="s">
        <v>192</v>
      </c>
      <c r="C39" s="94">
        <f>C40+C41</f>
        <v>0</v>
      </c>
      <c r="D39" s="94">
        <f t="shared" ref="D39:E39" si="7">D40+D41</f>
        <v>0</v>
      </c>
      <c r="E39" s="94">
        <f t="shared" si="7"/>
        <v>0</v>
      </c>
    </row>
    <row r="40" spans="1:5">
      <c r="A40" s="33"/>
      <c r="B40" s="37" t="s">
        <v>193</v>
      </c>
      <c r="C40" s="94"/>
      <c r="D40" s="94"/>
      <c r="E40" s="94"/>
    </row>
    <row r="41" spans="1:5">
      <c r="A41" s="33"/>
      <c r="B41" s="37" t="s">
        <v>194</v>
      </c>
      <c r="C41" s="94"/>
      <c r="D41" s="94"/>
      <c r="E41" s="94"/>
    </row>
    <row r="42" spans="1:5">
      <c r="A42" s="35"/>
      <c r="B42" s="36" t="s">
        <v>195</v>
      </c>
      <c r="C42" s="94">
        <f>C43+C44</f>
        <v>0</v>
      </c>
      <c r="D42" s="94">
        <f t="shared" ref="D42:E42" si="8">D43+D44</f>
        <v>0</v>
      </c>
      <c r="E42" s="94">
        <f t="shared" si="8"/>
        <v>0</v>
      </c>
    </row>
    <row r="43" spans="1:5">
      <c r="A43" s="33"/>
      <c r="B43" s="37" t="s">
        <v>196</v>
      </c>
      <c r="C43" s="94"/>
      <c r="D43" s="94"/>
      <c r="E43" s="94"/>
    </row>
    <row r="44" spans="1:5">
      <c r="A44" s="33"/>
      <c r="B44" s="37" t="s">
        <v>197</v>
      </c>
      <c r="C44" s="94"/>
      <c r="D44" s="94"/>
      <c r="E44" s="94"/>
    </row>
    <row r="45" spans="1:5">
      <c r="A45" s="33"/>
      <c r="B45" s="34"/>
      <c r="C45" s="94"/>
      <c r="D45" s="94"/>
      <c r="E45" s="94"/>
    </row>
    <row r="46" spans="1:5">
      <c r="A46" s="169"/>
      <c r="B46" s="171" t="s">
        <v>198</v>
      </c>
      <c r="C46" s="161">
        <f>C39-C42</f>
        <v>0</v>
      </c>
      <c r="D46" s="161">
        <f t="shared" ref="D46:E46" si="9">D39-D42</f>
        <v>0</v>
      </c>
      <c r="E46" s="161">
        <f t="shared" si="9"/>
        <v>0</v>
      </c>
    </row>
    <row r="47" spans="1:5" ht="16" thickBot="1">
      <c r="A47" s="170"/>
      <c r="B47" s="172"/>
      <c r="C47" s="162"/>
      <c r="D47" s="162"/>
      <c r="E47" s="162"/>
    </row>
    <row r="48" spans="1:5" ht="16" thickBot="1">
      <c r="A48" s="31"/>
      <c r="B48" s="31"/>
      <c r="C48" s="31"/>
      <c r="D48" s="31"/>
      <c r="E48" s="31"/>
    </row>
    <row r="49" spans="1:8">
      <c r="A49" s="153" t="s">
        <v>184</v>
      </c>
      <c r="B49" s="154"/>
      <c r="C49" s="107" t="s">
        <v>167</v>
      </c>
      <c r="D49" s="159" t="s">
        <v>169</v>
      </c>
      <c r="E49" s="107" t="s">
        <v>170</v>
      </c>
    </row>
    <row r="50" spans="1:8" ht="16" thickBot="1">
      <c r="A50" s="155"/>
      <c r="B50" s="156"/>
      <c r="C50" s="103" t="s">
        <v>185</v>
      </c>
      <c r="D50" s="160"/>
      <c r="E50" s="103" t="s">
        <v>186</v>
      </c>
    </row>
    <row r="51" spans="1:8">
      <c r="A51" s="167"/>
      <c r="B51" s="168"/>
      <c r="C51" s="34"/>
      <c r="D51" s="34"/>
      <c r="E51" s="34"/>
    </row>
    <row r="52" spans="1:8">
      <c r="A52" s="33"/>
      <c r="B52" s="34" t="s">
        <v>199</v>
      </c>
      <c r="C52" s="95">
        <v>15643015</v>
      </c>
      <c r="D52" s="95">
        <v>4915110</v>
      </c>
      <c r="E52" s="95">
        <v>4915110</v>
      </c>
    </row>
    <row r="53" spans="1:8">
      <c r="A53" s="33"/>
      <c r="B53" s="34" t="s">
        <v>200</v>
      </c>
      <c r="C53" s="95">
        <f>C54-C55</f>
        <v>0</v>
      </c>
      <c r="D53" s="95">
        <f t="shared" ref="D53:E53" si="10">D54-D55</f>
        <v>0</v>
      </c>
      <c r="E53" s="95">
        <f t="shared" si="10"/>
        <v>0</v>
      </c>
    </row>
    <row r="54" spans="1:8">
      <c r="A54" s="33"/>
      <c r="B54" s="37" t="s">
        <v>193</v>
      </c>
      <c r="C54" s="95">
        <v>0</v>
      </c>
      <c r="D54" s="95">
        <v>0</v>
      </c>
      <c r="E54" s="95">
        <v>0</v>
      </c>
    </row>
    <row r="55" spans="1:8">
      <c r="A55" s="33"/>
      <c r="B55" s="37" t="s">
        <v>196</v>
      </c>
      <c r="C55" s="95">
        <v>0</v>
      </c>
      <c r="D55" s="95">
        <v>0</v>
      </c>
      <c r="E55" s="95">
        <v>0</v>
      </c>
    </row>
    <row r="56" spans="1:8">
      <c r="A56" s="33"/>
      <c r="B56" s="34"/>
      <c r="C56" s="95"/>
      <c r="D56" s="95"/>
      <c r="E56" s="95"/>
    </row>
    <row r="57" spans="1:8">
      <c r="A57" s="33"/>
      <c r="B57" s="34" t="s">
        <v>176</v>
      </c>
      <c r="C57" s="95">
        <v>15643015</v>
      </c>
      <c r="D57" s="95">
        <v>3358429</v>
      </c>
      <c r="E57" s="95">
        <v>3338645</v>
      </c>
    </row>
    <row r="58" spans="1:8">
      <c r="A58" s="33"/>
      <c r="B58" s="34"/>
      <c r="C58" s="95"/>
      <c r="D58" s="95"/>
      <c r="E58" s="95"/>
    </row>
    <row r="59" spans="1:8">
      <c r="A59" s="33"/>
      <c r="B59" s="34" t="s">
        <v>179</v>
      </c>
      <c r="C59" s="95">
        <v>0</v>
      </c>
      <c r="D59" s="95">
        <v>0</v>
      </c>
      <c r="E59" s="95">
        <v>0</v>
      </c>
    </row>
    <row r="60" spans="1:8">
      <c r="A60" s="33"/>
      <c r="B60" s="34"/>
      <c r="C60" s="95"/>
      <c r="D60" s="95"/>
      <c r="E60" s="95"/>
    </row>
    <row r="61" spans="1:8">
      <c r="A61" s="35"/>
      <c r="B61" s="36" t="s">
        <v>201</v>
      </c>
      <c r="C61" s="96">
        <f>+C52+C53+-C57+C59</f>
        <v>0</v>
      </c>
      <c r="D61" s="96">
        <f>+D52+D53+-D57+D59</f>
        <v>1556681</v>
      </c>
      <c r="E61" s="96">
        <f>+E52+E53-E57+E59</f>
        <v>1576465</v>
      </c>
    </row>
    <row r="62" spans="1:8">
      <c r="A62" s="35"/>
      <c r="B62" s="36" t="s">
        <v>202</v>
      </c>
      <c r="C62" s="96">
        <f>C61-C53</f>
        <v>0</v>
      </c>
      <c r="D62" s="96">
        <f>D61-D53</f>
        <v>1556681</v>
      </c>
      <c r="E62" s="96">
        <f>E61-E53</f>
        <v>1576465</v>
      </c>
      <c r="G62" s="113"/>
      <c r="H62" s="113"/>
    </row>
    <row r="63" spans="1:8" ht="16" thickBot="1">
      <c r="A63" s="38"/>
      <c r="B63" s="39"/>
      <c r="C63" s="97"/>
      <c r="D63" s="97"/>
      <c r="E63" s="97"/>
    </row>
    <row r="64" spans="1:8" ht="16" thickBot="1">
      <c r="A64" s="31"/>
      <c r="B64" s="31"/>
      <c r="C64" s="31"/>
      <c r="D64" s="31"/>
      <c r="E64" s="31"/>
    </row>
    <row r="65" spans="1:5">
      <c r="A65" s="153" t="s">
        <v>184</v>
      </c>
      <c r="B65" s="154"/>
      <c r="C65" s="159" t="s">
        <v>191</v>
      </c>
      <c r="D65" s="159" t="s">
        <v>169</v>
      </c>
      <c r="E65" s="107" t="s">
        <v>170</v>
      </c>
    </row>
    <row r="66" spans="1:5" ht="16" thickBot="1">
      <c r="A66" s="155"/>
      <c r="B66" s="156"/>
      <c r="C66" s="160"/>
      <c r="D66" s="160"/>
      <c r="E66" s="103" t="s">
        <v>186</v>
      </c>
    </row>
    <row r="67" spans="1:5">
      <c r="A67" s="167"/>
      <c r="B67" s="168"/>
      <c r="C67" s="34"/>
      <c r="D67" s="34"/>
      <c r="E67" s="34"/>
    </row>
    <row r="68" spans="1: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>
      <c r="A69" s="33"/>
      <c r="B69" s="34" t="s">
        <v>203</v>
      </c>
      <c r="C69" s="68">
        <f>C70-C71</f>
        <v>0</v>
      </c>
      <c r="D69" s="68">
        <f t="shared" ref="D69:E69" si="11">D70-D71</f>
        <v>0</v>
      </c>
      <c r="E69" s="68">
        <f t="shared" si="11"/>
        <v>0</v>
      </c>
    </row>
    <row r="70" spans="1: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>
      <c r="A72" s="33"/>
      <c r="B72" s="34"/>
      <c r="C72" s="68"/>
      <c r="D72" s="68"/>
      <c r="E72" s="68"/>
    </row>
    <row r="73" spans="1:5">
      <c r="A73" s="33"/>
      <c r="B73" s="34" t="s">
        <v>204</v>
      </c>
      <c r="C73" s="68"/>
      <c r="D73" s="68">
        <v>0</v>
      </c>
      <c r="E73" s="68">
        <v>0</v>
      </c>
    </row>
    <row r="74" spans="1:5">
      <c r="A74" s="33"/>
      <c r="B74" s="34"/>
      <c r="C74" s="68"/>
      <c r="D74" s="68"/>
      <c r="E74" s="68"/>
    </row>
    <row r="75" spans="1: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>
      <c r="A76" s="33"/>
      <c r="B76" s="34"/>
      <c r="C76" s="68"/>
      <c r="D76" s="68"/>
      <c r="E76" s="68"/>
    </row>
    <row r="77" spans="1:5">
      <c r="A77" s="35"/>
      <c r="B77" s="36" t="s">
        <v>205</v>
      </c>
      <c r="C77" s="68">
        <f>C68+C69-C73+C75</f>
        <v>0</v>
      </c>
      <c r="D77" s="68">
        <f t="shared" ref="D77:E77" si="12">D68+D69-D73+D75</f>
        <v>0</v>
      </c>
      <c r="E77" s="68">
        <f t="shared" si="12"/>
        <v>0</v>
      </c>
    </row>
    <row r="78" spans="1:5">
      <c r="A78" s="169"/>
      <c r="B78" s="171" t="s">
        <v>206</v>
      </c>
      <c r="C78" s="163">
        <f>C77-C69</f>
        <v>0</v>
      </c>
      <c r="D78" s="163">
        <f t="shared" ref="D78:E78" si="13">D77-D69</f>
        <v>0</v>
      </c>
      <c r="E78" s="163">
        <f t="shared" si="13"/>
        <v>0</v>
      </c>
    </row>
    <row r="79" spans="1:5" ht="16" thickBot="1">
      <c r="A79" s="170"/>
      <c r="B79" s="172"/>
      <c r="C79" s="164"/>
      <c r="D79" s="164"/>
      <c r="E79" s="164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84" sqref="A84:XFD84"/>
    </sheetView>
  </sheetViews>
  <sheetFormatPr baseColWidth="10" defaultRowHeight="15"/>
  <cols>
    <col min="1" max="1" width="3.5" customWidth="1"/>
    <col min="2" max="2" width="3.1640625" customWidth="1"/>
    <col min="3" max="3" width="54.83203125" bestFit="1" customWidth="1"/>
  </cols>
  <sheetData>
    <row r="1" spans="1:10">
      <c r="A1" s="124" t="s">
        <v>418</v>
      </c>
      <c r="B1" s="125"/>
      <c r="C1" s="125"/>
      <c r="D1" s="125"/>
      <c r="E1" s="125"/>
      <c r="F1" s="125"/>
      <c r="G1" s="125"/>
      <c r="H1" s="125"/>
      <c r="I1" s="126"/>
    </row>
    <row r="2" spans="1:10">
      <c r="A2" s="165" t="s">
        <v>207</v>
      </c>
      <c r="B2" s="166"/>
      <c r="C2" s="166"/>
      <c r="D2" s="166"/>
      <c r="E2" s="166"/>
      <c r="F2" s="166"/>
      <c r="G2" s="166"/>
      <c r="H2" s="166"/>
      <c r="I2" s="174"/>
    </row>
    <row r="3" spans="1:10">
      <c r="A3" s="165" t="s">
        <v>437</v>
      </c>
      <c r="B3" s="166"/>
      <c r="C3" s="166"/>
      <c r="D3" s="166"/>
      <c r="E3" s="166"/>
      <c r="F3" s="166"/>
      <c r="G3" s="166"/>
      <c r="H3" s="166"/>
      <c r="I3" s="174"/>
    </row>
    <row r="4" spans="1:10" ht="16" thickBot="1">
      <c r="A4" s="175" t="s">
        <v>1</v>
      </c>
      <c r="B4" s="176"/>
      <c r="C4" s="176"/>
      <c r="D4" s="176"/>
      <c r="E4" s="176"/>
      <c r="F4" s="176"/>
      <c r="G4" s="176"/>
      <c r="H4" s="176"/>
      <c r="I4" s="177"/>
    </row>
    <row r="5" spans="1:10" ht="16" thickBot="1">
      <c r="A5" s="124"/>
      <c r="B5" s="125"/>
      <c r="C5" s="126"/>
      <c r="D5" s="133" t="s">
        <v>208</v>
      </c>
      <c r="E5" s="134"/>
      <c r="F5" s="134"/>
      <c r="G5" s="134"/>
      <c r="H5" s="135"/>
      <c r="I5" s="159" t="s">
        <v>209</v>
      </c>
    </row>
    <row r="6" spans="1:10">
      <c r="A6" s="165" t="s">
        <v>184</v>
      </c>
      <c r="B6" s="166"/>
      <c r="C6" s="174"/>
      <c r="D6" s="159" t="s">
        <v>211</v>
      </c>
      <c r="E6" s="141" t="s">
        <v>212</v>
      </c>
      <c r="F6" s="159" t="s">
        <v>213</v>
      </c>
      <c r="G6" s="159" t="s">
        <v>169</v>
      </c>
      <c r="H6" s="159" t="s">
        <v>214</v>
      </c>
      <c r="I6" s="178"/>
    </row>
    <row r="7" spans="1:10" ht="16" thickBot="1">
      <c r="A7" s="175" t="s">
        <v>210</v>
      </c>
      <c r="B7" s="176"/>
      <c r="C7" s="177"/>
      <c r="D7" s="160"/>
      <c r="E7" s="142"/>
      <c r="F7" s="160"/>
      <c r="G7" s="160"/>
      <c r="H7" s="160"/>
      <c r="I7" s="160"/>
    </row>
    <row r="8" spans="1:10">
      <c r="A8" s="181"/>
      <c r="B8" s="182"/>
      <c r="C8" s="183"/>
      <c r="D8" s="40"/>
      <c r="E8" s="40"/>
      <c r="F8" s="40"/>
      <c r="G8" s="40"/>
      <c r="H8" s="40"/>
      <c r="I8" s="40"/>
    </row>
    <row r="9" spans="1:10">
      <c r="A9" s="184" t="s">
        <v>215</v>
      </c>
      <c r="B9" s="185"/>
      <c r="C9" s="186"/>
      <c r="D9" s="82"/>
      <c r="E9" s="82"/>
      <c r="F9" s="82"/>
      <c r="G9" s="82"/>
      <c r="H9" s="82"/>
      <c r="I9" s="82"/>
      <c r="J9" s="71"/>
    </row>
    <row r="10" spans="1:10">
      <c r="A10" s="41"/>
      <c r="B10" s="179" t="s">
        <v>216</v>
      </c>
      <c r="C10" s="180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>
      <c r="A11" s="41"/>
      <c r="B11" s="179" t="s">
        <v>217</v>
      </c>
      <c r="C11" s="180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>
      <c r="A12" s="41"/>
      <c r="B12" s="179" t="s">
        <v>218</v>
      </c>
      <c r="C12" s="180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>
      <c r="A13" s="41"/>
      <c r="B13" s="179" t="s">
        <v>219</v>
      </c>
      <c r="C13" s="180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>
      <c r="A14" s="41"/>
      <c r="B14" s="179" t="s">
        <v>220</v>
      </c>
      <c r="C14" s="180"/>
      <c r="D14" s="82">
        <v>0</v>
      </c>
      <c r="E14" s="82">
        <v>851</v>
      </c>
      <c r="F14" s="82">
        <v>851</v>
      </c>
      <c r="G14" s="82">
        <v>851</v>
      </c>
      <c r="H14" s="82">
        <v>851</v>
      </c>
      <c r="I14" s="82">
        <f t="shared" ref="I14" si="0">+H14-D14</f>
        <v>851</v>
      </c>
      <c r="J14" s="71"/>
    </row>
    <row r="15" spans="1:10">
      <c r="A15" s="41"/>
      <c r="B15" s="179" t="s">
        <v>221</v>
      </c>
      <c r="C15" s="180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>
      <c r="A16" s="41"/>
      <c r="B16" s="179" t="s">
        <v>222</v>
      </c>
      <c r="C16" s="180"/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71"/>
    </row>
    <row r="17" spans="1:10">
      <c r="A17" s="187"/>
      <c r="B17" s="179" t="s">
        <v>223</v>
      </c>
      <c r="C17" s="180"/>
      <c r="D17" s="188">
        <f>D19+D20+D21+D22+D23+D24+D25+D26+D27+D28+D29</f>
        <v>0</v>
      </c>
      <c r="E17" s="188">
        <f t="shared" ref="E17:H17" si="1">E19+E20+E21+E22+E23+E24+E25+E26+E27+E28+E29</f>
        <v>0</v>
      </c>
      <c r="F17" s="188">
        <f t="shared" si="1"/>
        <v>0</v>
      </c>
      <c r="G17" s="188">
        <f t="shared" si="1"/>
        <v>0</v>
      </c>
      <c r="H17" s="188">
        <f t="shared" si="1"/>
        <v>0</v>
      </c>
      <c r="I17" s="173">
        <f t="shared" ref="I17:I41" si="2">+H17-D17</f>
        <v>0</v>
      </c>
      <c r="J17" s="71"/>
    </row>
    <row r="18" spans="1:10">
      <c r="A18" s="187"/>
      <c r="B18" s="179" t="s">
        <v>224</v>
      </c>
      <c r="C18" s="180"/>
      <c r="D18" s="188"/>
      <c r="E18" s="188"/>
      <c r="F18" s="188"/>
      <c r="G18" s="188"/>
      <c r="H18" s="188"/>
      <c r="I18" s="173"/>
      <c r="J18" s="71"/>
    </row>
    <row r="19" spans="1:10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>
      <c r="A30" s="41"/>
      <c r="B30" s="179" t="s">
        <v>236</v>
      </c>
      <c r="C30" s="180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>
      <c r="A36" s="41"/>
      <c r="B36" s="179" t="s">
        <v>242</v>
      </c>
      <c r="C36" s="180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>
      <c r="A37" s="41"/>
      <c r="B37" s="179" t="s">
        <v>243</v>
      </c>
      <c r="C37" s="180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>
      <c r="A39" s="41"/>
      <c r="B39" s="179" t="s">
        <v>245</v>
      </c>
      <c r="C39" s="180"/>
      <c r="D39" s="82">
        <f>D41+D40</f>
        <v>15643015</v>
      </c>
      <c r="E39" s="82">
        <f t="shared" ref="E39:H39" si="5">E41+E40</f>
        <v>0</v>
      </c>
      <c r="F39" s="82">
        <f t="shared" si="5"/>
        <v>15643015</v>
      </c>
      <c r="G39" s="82">
        <f t="shared" si="5"/>
        <v>4914259</v>
      </c>
      <c r="H39" s="82">
        <f t="shared" si="5"/>
        <v>4914259</v>
      </c>
      <c r="I39" s="82">
        <f t="shared" si="2"/>
        <v>-10728756</v>
      </c>
      <c r="J39" s="71"/>
    </row>
    <row r="40" spans="1:10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f t="shared" si="2"/>
        <v>0</v>
      </c>
      <c r="J40" s="71"/>
    </row>
    <row r="41" spans="1:10">
      <c r="A41" s="41"/>
      <c r="B41" s="42"/>
      <c r="C41" s="43" t="s">
        <v>247</v>
      </c>
      <c r="D41" s="82">
        <v>15643015</v>
      </c>
      <c r="E41" s="82">
        <v>0</v>
      </c>
      <c r="F41" s="82">
        <v>15643015</v>
      </c>
      <c r="G41" s="82">
        <v>4914259</v>
      </c>
      <c r="H41" s="82">
        <v>4914259</v>
      </c>
      <c r="I41" s="82">
        <f t="shared" si="2"/>
        <v>-10728756</v>
      </c>
      <c r="J41" s="71"/>
    </row>
    <row r="42" spans="1:10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>
      <c r="A43" s="184" t="s">
        <v>248</v>
      </c>
      <c r="B43" s="185"/>
      <c r="C43" s="189"/>
      <c r="D43" s="188">
        <f>D10+D11+D12+D13+D14+D16+D17+D30+D36+D37+D39</f>
        <v>15643015</v>
      </c>
      <c r="E43" s="188">
        <f t="shared" ref="E43:I43" si="6">E10+E11+E12+E13+E14+E16+E17+E30+E36+E37+E39</f>
        <v>851</v>
      </c>
      <c r="F43" s="188">
        <f t="shared" si="6"/>
        <v>15643866</v>
      </c>
      <c r="G43" s="188">
        <f t="shared" si="6"/>
        <v>4915110</v>
      </c>
      <c r="H43" s="188">
        <f t="shared" si="6"/>
        <v>4915110</v>
      </c>
      <c r="I43" s="188">
        <f t="shared" si="6"/>
        <v>-10727905</v>
      </c>
      <c r="J43" s="71"/>
    </row>
    <row r="44" spans="1:10">
      <c r="A44" s="184" t="s">
        <v>249</v>
      </c>
      <c r="B44" s="185"/>
      <c r="C44" s="189"/>
      <c r="D44" s="188"/>
      <c r="E44" s="188"/>
      <c r="F44" s="188"/>
      <c r="G44" s="188"/>
      <c r="H44" s="188"/>
      <c r="I44" s="188"/>
      <c r="J44" s="71"/>
    </row>
    <row r="45" spans="1:10">
      <c r="A45" s="184" t="s">
        <v>250</v>
      </c>
      <c r="B45" s="185"/>
      <c r="C45" s="189"/>
      <c r="D45" s="90"/>
      <c r="E45" s="90"/>
      <c r="F45" s="90"/>
      <c r="G45" s="90"/>
      <c r="H45" s="90"/>
      <c r="I45" s="90"/>
      <c r="J45" s="71"/>
    </row>
    <row r="46" spans="1:10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>
      <c r="A47" s="184" t="s">
        <v>251</v>
      </c>
      <c r="B47" s="185"/>
      <c r="C47" s="189"/>
      <c r="D47" s="82"/>
      <c r="E47" s="82"/>
      <c r="F47" s="82"/>
      <c r="G47" s="82"/>
      <c r="H47" s="82"/>
      <c r="I47" s="82"/>
      <c r="J47" s="71"/>
    </row>
    <row r="48" spans="1:10">
      <c r="A48" s="41"/>
      <c r="B48" s="179" t="s">
        <v>252</v>
      </c>
      <c r="C48" s="180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36" customHeight="1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>
      <c r="A57" s="41"/>
      <c r="B57" s="179" t="s">
        <v>261</v>
      </c>
      <c r="C57" s="180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>
      <c r="A62" s="41"/>
      <c r="B62" s="179" t="s">
        <v>266</v>
      </c>
      <c r="C62" s="180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>
      <c r="A65" s="41"/>
      <c r="B65" s="179" t="s">
        <v>269</v>
      </c>
      <c r="C65" s="180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>
      <c r="A66" s="41"/>
      <c r="B66" s="179" t="s">
        <v>270</v>
      </c>
      <c r="C66" s="180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>
      <c r="A67" s="44"/>
      <c r="B67" s="190"/>
      <c r="C67" s="191"/>
      <c r="D67" s="82"/>
      <c r="E67" s="82"/>
      <c r="F67" s="82"/>
      <c r="G67" s="82"/>
      <c r="H67" s="82"/>
      <c r="I67" s="82"/>
      <c r="J67" s="71"/>
    </row>
    <row r="68" spans="1:10">
      <c r="A68" s="184" t="s">
        <v>271</v>
      </c>
      <c r="B68" s="185"/>
      <c r="C68" s="189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>
      <c r="A69" s="44"/>
      <c r="B69" s="190"/>
      <c r="C69" s="191"/>
      <c r="D69" s="82"/>
      <c r="E69" s="82"/>
      <c r="F69" s="82"/>
      <c r="G69" s="82"/>
      <c r="H69" s="82"/>
      <c r="I69" s="82"/>
      <c r="J69" s="71"/>
    </row>
    <row r="70" spans="1:10">
      <c r="A70" s="184" t="s">
        <v>272</v>
      </c>
      <c r="B70" s="185"/>
      <c r="C70" s="189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>
      <c r="A71" s="41"/>
      <c r="B71" s="179" t="s">
        <v>273</v>
      </c>
      <c r="C71" s="180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>
      <c r="A72" s="44"/>
      <c r="B72" s="190"/>
      <c r="C72" s="191"/>
      <c r="D72" s="82"/>
      <c r="E72" s="82"/>
      <c r="F72" s="82"/>
      <c r="G72" s="82"/>
      <c r="H72" s="82"/>
      <c r="I72" s="82"/>
      <c r="J72" s="71"/>
    </row>
    <row r="73" spans="1:10">
      <c r="A73" s="184" t="s">
        <v>274</v>
      </c>
      <c r="B73" s="185"/>
      <c r="C73" s="189"/>
      <c r="D73" s="82">
        <f>D43+D68+D70</f>
        <v>15643015</v>
      </c>
      <c r="E73" s="82">
        <f t="shared" ref="E73:I73" si="9">E43+E68+E70</f>
        <v>851</v>
      </c>
      <c r="F73" s="82">
        <f t="shared" si="9"/>
        <v>15643866</v>
      </c>
      <c r="G73" s="82">
        <f t="shared" si="9"/>
        <v>4915110</v>
      </c>
      <c r="H73" s="82">
        <f t="shared" si="9"/>
        <v>4915110</v>
      </c>
      <c r="I73" s="82">
        <f t="shared" si="9"/>
        <v>-10727905</v>
      </c>
      <c r="J73" s="71"/>
    </row>
    <row r="74" spans="1:10">
      <c r="A74" s="44"/>
      <c r="B74" s="190"/>
      <c r="C74" s="191"/>
      <c r="D74" s="82"/>
      <c r="E74" s="82"/>
      <c r="F74" s="82"/>
      <c r="G74" s="82"/>
      <c r="H74" s="82"/>
      <c r="I74" s="82"/>
      <c r="J74" s="71"/>
    </row>
    <row r="75" spans="1:10">
      <c r="A75" s="41"/>
      <c r="B75" s="185" t="s">
        <v>275</v>
      </c>
      <c r="C75" s="189"/>
      <c r="D75" s="82"/>
      <c r="E75" s="82"/>
      <c r="F75" s="82"/>
      <c r="G75" s="82"/>
      <c r="H75" s="82"/>
      <c r="I75" s="82"/>
      <c r="J75" s="71"/>
    </row>
    <row r="76" spans="1:10">
      <c r="A76" s="41"/>
      <c r="B76" s="179" t="s">
        <v>276</v>
      </c>
      <c r="C76" s="180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24" customHeight="1">
      <c r="A77" s="41"/>
      <c r="B77" s="194" t="s">
        <v>277</v>
      </c>
      <c r="C77" s="195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>
      <c r="A78" s="41"/>
      <c r="B78" s="185" t="s">
        <v>278</v>
      </c>
      <c r="C78" s="189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ht="16" thickBot="1">
      <c r="A79" s="49"/>
      <c r="B79" s="192"/>
      <c r="C79" s="193"/>
      <c r="D79" s="89"/>
      <c r="E79" s="89"/>
      <c r="F79" s="89"/>
      <c r="G79" s="89"/>
      <c r="H79" s="89"/>
      <c r="I79" s="89"/>
      <c r="J79" s="71"/>
    </row>
  </sheetData>
  <mergeCells count="64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A8:C8"/>
    <mergeCell ref="A9:C9"/>
    <mergeCell ref="B10:C10"/>
    <mergeCell ref="B11:C11"/>
    <mergeCell ref="B12:C12"/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5"/>
  <sheetViews>
    <sheetView zoomScale="110" zoomScaleNormal="110" workbookViewId="0">
      <pane xSplit="2" ySplit="7" topLeftCell="C152" activePane="bottomRight" state="frozen"/>
      <selection activeCell="A84" sqref="A84:XFD84"/>
      <selection pane="topRight" activeCell="A84" sqref="A84:XFD84"/>
      <selection pane="bottomLeft" activeCell="A84" sqref="A84:XFD84"/>
      <selection pane="bottomRight" activeCell="A84" sqref="A84:XFD84"/>
    </sheetView>
  </sheetViews>
  <sheetFormatPr baseColWidth="10" defaultRowHeight="15"/>
  <cols>
    <col min="1" max="1" width="2.6640625" customWidth="1"/>
    <col min="2" max="2" width="54.1640625" customWidth="1"/>
    <col min="3" max="3" width="12.33203125" customWidth="1"/>
    <col min="4" max="4" width="13.5" customWidth="1"/>
    <col min="5" max="5" width="13.33203125" customWidth="1"/>
    <col min="6" max="6" width="12.83203125" customWidth="1"/>
    <col min="7" max="7" width="13" customWidth="1"/>
    <col min="8" max="8" width="12.5" customWidth="1"/>
  </cols>
  <sheetData>
    <row r="1" spans="1:9">
      <c r="A1" s="124" t="s">
        <v>419</v>
      </c>
      <c r="B1" s="125"/>
      <c r="C1" s="125"/>
      <c r="D1" s="125"/>
      <c r="E1" s="125"/>
      <c r="F1" s="125"/>
      <c r="G1" s="125"/>
      <c r="H1" s="196"/>
    </row>
    <row r="2" spans="1:9">
      <c r="A2" s="165" t="s">
        <v>279</v>
      </c>
      <c r="B2" s="166"/>
      <c r="C2" s="166"/>
      <c r="D2" s="166"/>
      <c r="E2" s="166"/>
      <c r="F2" s="166"/>
      <c r="G2" s="166"/>
      <c r="H2" s="197"/>
    </row>
    <row r="3" spans="1:9">
      <c r="A3" s="165" t="s">
        <v>280</v>
      </c>
      <c r="B3" s="166"/>
      <c r="C3" s="166"/>
      <c r="D3" s="166"/>
      <c r="E3" s="166"/>
      <c r="F3" s="166"/>
      <c r="G3" s="166"/>
      <c r="H3" s="197"/>
    </row>
    <row r="4" spans="1:9">
      <c r="A4" s="165" t="s">
        <v>423</v>
      </c>
      <c r="B4" s="166"/>
      <c r="C4" s="166"/>
      <c r="D4" s="166"/>
      <c r="E4" s="166"/>
      <c r="F4" s="166"/>
      <c r="G4" s="166"/>
      <c r="H4" s="197"/>
    </row>
    <row r="5" spans="1:9" ht="16" thickBot="1">
      <c r="A5" s="175" t="s">
        <v>1</v>
      </c>
      <c r="B5" s="176"/>
      <c r="C5" s="176"/>
      <c r="D5" s="176"/>
      <c r="E5" s="176"/>
      <c r="F5" s="176"/>
      <c r="G5" s="176"/>
      <c r="H5" s="198"/>
    </row>
    <row r="6" spans="1:9" ht="16" thickBot="1">
      <c r="A6" s="124" t="s">
        <v>2</v>
      </c>
      <c r="B6" s="126"/>
      <c r="C6" s="133" t="s">
        <v>281</v>
      </c>
      <c r="D6" s="134"/>
      <c r="E6" s="134"/>
      <c r="F6" s="134"/>
      <c r="G6" s="135"/>
      <c r="H6" s="159" t="s">
        <v>282</v>
      </c>
    </row>
    <row r="7" spans="1:9" ht="25.5" customHeight="1" thickBot="1">
      <c r="A7" s="175"/>
      <c r="B7" s="177"/>
      <c r="C7" s="103" t="s">
        <v>168</v>
      </c>
      <c r="D7" s="102" t="s">
        <v>283</v>
      </c>
      <c r="E7" s="103" t="s">
        <v>284</v>
      </c>
      <c r="F7" s="103" t="s">
        <v>169</v>
      </c>
      <c r="G7" s="103" t="s">
        <v>171</v>
      </c>
      <c r="H7" s="160"/>
    </row>
    <row r="8" spans="1:9">
      <c r="A8" s="199" t="s">
        <v>285</v>
      </c>
      <c r="B8" s="200"/>
      <c r="C8" s="116">
        <f>+C9+C17+C27+C37+C47</f>
        <v>15643015</v>
      </c>
      <c r="D8" s="83">
        <f>+D9+D17+D27+D37+D47</f>
        <v>0</v>
      </c>
      <c r="E8" s="85">
        <f>+E9+E17+E27+E37+E47</f>
        <v>15643015</v>
      </c>
      <c r="F8" s="85">
        <f>+F9+F17+F27+F37+F47</f>
        <v>3358428</v>
      </c>
      <c r="G8" s="85">
        <f>+G9+G17+G27+G37+G47</f>
        <v>3338644</v>
      </c>
      <c r="H8" s="85">
        <f t="shared" ref="H8" si="0">H9+H17+H27+H37+H47+H57+H61+H70+H74</f>
        <v>12284587</v>
      </c>
      <c r="I8" s="111"/>
    </row>
    <row r="9" spans="1:9">
      <c r="A9" s="187" t="s">
        <v>286</v>
      </c>
      <c r="B9" s="179"/>
      <c r="C9" s="112">
        <v>9757015</v>
      </c>
      <c r="D9" s="90">
        <v>0</v>
      </c>
      <c r="E9" s="112">
        <f t="shared" ref="E9" si="1">SUM(E10:E16)</f>
        <v>9757015</v>
      </c>
      <c r="F9" s="112">
        <v>1983032</v>
      </c>
      <c r="G9" s="112">
        <v>1983032</v>
      </c>
      <c r="H9" s="112">
        <f>+C9-G9</f>
        <v>7773983</v>
      </c>
    </row>
    <row r="10" spans="1:9">
      <c r="A10" s="41"/>
      <c r="B10" s="42" t="s">
        <v>287</v>
      </c>
      <c r="C10" s="117">
        <v>5254260</v>
      </c>
      <c r="D10" s="90">
        <v>0</v>
      </c>
      <c r="E10" s="112">
        <f>+C10+D10</f>
        <v>5254260</v>
      </c>
      <c r="F10" s="90">
        <v>1266213</v>
      </c>
      <c r="G10" s="82">
        <f t="shared" ref="G10:G34" si="2">+F10</f>
        <v>1266213</v>
      </c>
      <c r="H10" s="112">
        <f>+C10-G10</f>
        <v>3988047</v>
      </c>
    </row>
    <row r="11" spans="1:9">
      <c r="A11" s="41"/>
      <c r="B11" s="42" t="s">
        <v>288</v>
      </c>
      <c r="C11" s="112">
        <v>0</v>
      </c>
      <c r="D11" s="90">
        <v>0</v>
      </c>
      <c r="E11" s="112">
        <f t="shared" ref="E11:E73" si="3">+C11</f>
        <v>0</v>
      </c>
      <c r="F11" s="90">
        <v>0</v>
      </c>
      <c r="G11" s="82">
        <f t="shared" si="2"/>
        <v>0</v>
      </c>
      <c r="H11" s="112">
        <f t="shared" ref="H11:H26" si="4">+C11-G11</f>
        <v>0</v>
      </c>
    </row>
    <row r="12" spans="1:9">
      <c r="A12" s="41"/>
      <c r="B12" s="42" t="s">
        <v>289</v>
      </c>
      <c r="C12" s="117">
        <v>2974591</v>
      </c>
      <c r="D12" s="90">
        <v>0</v>
      </c>
      <c r="E12" s="112">
        <f>+C12+D12</f>
        <v>2974591</v>
      </c>
      <c r="F12" s="90">
        <v>400674</v>
      </c>
      <c r="G12" s="82">
        <f t="shared" si="2"/>
        <v>400674</v>
      </c>
      <c r="H12" s="112">
        <f t="shared" si="4"/>
        <v>2573917</v>
      </c>
    </row>
    <row r="13" spans="1:9">
      <c r="A13" s="41"/>
      <c r="B13" s="42" t="s">
        <v>290</v>
      </c>
      <c r="C13" s="112">
        <v>0</v>
      </c>
      <c r="D13" s="90">
        <v>0</v>
      </c>
      <c r="E13" s="112">
        <f t="shared" si="3"/>
        <v>0</v>
      </c>
      <c r="F13" s="90">
        <v>0</v>
      </c>
      <c r="G13" s="82">
        <f t="shared" si="2"/>
        <v>0</v>
      </c>
      <c r="H13" s="112">
        <f t="shared" si="4"/>
        <v>0</v>
      </c>
    </row>
    <row r="14" spans="1:9">
      <c r="A14" s="41"/>
      <c r="B14" s="42" t="s">
        <v>291</v>
      </c>
      <c r="C14" s="112">
        <v>1528164</v>
      </c>
      <c r="D14" s="90">
        <v>0</v>
      </c>
      <c r="E14" s="112">
        <f>+C14+D14</f>
        <v>1528164</v>
      </c>
      <c r="F14" s="90">
        <v>316145</v>
      </c>
      <c r="G14" s="82">
        <f t="shared" si="2"/>
        <v>316145</v>
      </c>
      <c r="H14" s="112">
        <f t="shared" si="4"/>
        <v>1212019</v>
      </c>
    </row>
    <row r="15" spans="1:9">
      <c r="A15" s="41"/>
      <c r="B15" s="42" t="s">
        <v>292</v>
      </c>
      <c r="C15" s="112">
        <v>0</v>
      </c>
      <c r="D15" s="90">
        <v>0</v>
      </c>
      <c r="E15" s="112">
        <f t="shared" si="3"/>
        <v>0</v>
      </c>
      <c r="F15" s="90">
        <v>0</v>
      </c>
      <c r="G15" s="82">
        <f t="shared" si="2"/>
        <v>0</v>
      </c>
      <c r="H15" s="112">
        <f t="shared" si="4"/>
        <v>0</v>
      </c>
    </row>
    <row r="16" spans="1:9">
      <c r="A16" s="41"/>
      <c r="B16" s="42" t="s">
        <v>293</v>
      </c>
      <c r="C16" s="112">
        <v>0</v>
      </c>
      <c r="D16" s="90">
        <v>0</v>
      </c>
      <c r="E16" s="112">
        <f t="shared" si="3"/>
        <v>0</v>
      </c>
      <c r="F16" s="90">
        <v>0</v>
      </c>
      <c r="G16" s="82">
        <f t="shared" si="2"/>
        <v>0</v>
      </c>
      <c r="H16" s="112">
        <f t="shared" si="4"/>
        <v>0</v>
      </c>
    </row>
    <row r="17" spans="1:8">
      <c r="A17" s="187" t="s">
        <v>294</v>
      </c>
      <c r="B17" s="179"/>
      <c r="C17" s="112">
        <f>SUM(C18:C26)</f>
        <v>1593000</v>
      </c>
      <c r="D17" s="90">
        <v>0</v>
      </c>
      <c r="E17" s="112">
        <f t="shared" ref="E17:G17" si="5">SUM(E18:E26)</f>
        <v>1593000</v>
      </c>
      <c r="F17" s="112">
        <f t="shared" si="5"/>
        <v>267132</v>
      </c>
      <c r="G17" s="112">
        <f t="shared" si="5"/>
        <v>267132</v>
      </c>
      <c r="H17" s="90">
        <f>E17-F17</f>
        <v>1325868</v>
      </c>
    </row>
    <row r="18" spans="1:8">
      <c r="A18" s="41"/>
      <c r="B18" s="42" t="s">
        <v>295</v>
      </c>
      <c r="C18" s="112">
        <v>1060000</v>
      </c>
      <c r="D18" s="90">
        <v>0</v>
      </c>
      <c r="E18" s="112">
        <f>+C18+D18</f>
        <v>1060000</v>
      </c>
      <c r="F18" s="90">
        <v>175208</v>
      </c>
      <c r="G18" s="82">
        <v>175208</v>
      </c>
      <c r="H18" s="112">
        <f t="shared" si="4"/>
        <v>884792</v>
      </c>
    </row>
    <row r="19" spans="1:8">
      <c r="A19" s="41"/>
      <c r="B19" s="42" t="s">
        <v>296</v>
      </c>
      <c r="C19" s="112">
        <v>48000</v>
      </c>
      <c r="D19" s="90">
        <v>0</v>
      </c>
      <c r="E19" s="112">
        <f>+C19+D19</f>
        <v>48000</v>
      </c>
      <c r="F19" s="90">
        <v>15158</v>
      </c>
      <c r="G19" s="82">
        <f t="shared" si="2"/>
        <v>15158</v>
      </c>
      <c r="H19" s="112">
        <f t="shared" si="4"/>
        <v>32842</v>
      </c>
    </row>
    <row r="20" spans="1:8">
      <c r="A20" s="41"/>
      <c r="B20" s="42" t="s">
        <v>297</v>
      </c>
      <c r="C20" s="112">
        <v>0</v>
      </c>
      <c r="D20" s="90">
        <v>0</v>
      </c>
      <c r="E20" s="112">
        <f t="shared" ref="E20:E32" si="6">+C20+D20</f>
        <v>0</v>
      </c>
      <c r="F20" s="90">
        <v>0</v>
      </c>
      <c r="G20" s="82">
        <f t="shared" si="2"/>
        <v>0</v>
      </c>
      <c r="H20" s="112">
        <f t="shared" si="4"/>
        <v>0</v>
      </c>
    </row>
    <row r="21" spans="1:8">
      <c r="A21" s="41"/>
      <c r="B21" s="42" t="s">
        <v>298</v>
      </c>
      <c r="C21" s="112">
        <v>34851</v>
      </c>
      <c r="D21" s="90">
        <v>0</v>
      </c>
      <c r="E21" s="112">
        <f t="shared" si="6"/>
        <v>34851</v>
      </c>
      <c r="F21" s="90">
        <v>15325</v>
      </c>
      <c r="G21" s="82">
        <f t="shared" si="2"/>
        <v>15325</v>
      </c>
      <c r="H21" s="112">
        <f t="shared" si="4"/>
        <v>19526</v>
      </c>
    </row>
    <row r="22" spans="1:8">
      <c r="A22" s="41"/>
      <c r="B22" s="42" t="s">
        <v>299</v>
      </c>
      <c r="C22" s="112">
        <v>66000</v>
      </c>
      <c r="D22" s="90">
        <v>0</v>
      </c>
      <c r="E22" s="112">
        <f t="shared" si="6"/>
        <v>66000</v>
      </c>
      <c r="F22" s="90">
        <v>6500</v>
      </c>
      <c r="G22" s="82">
        <f t="shared" si="2"/>
        <v>6500</v>
      </c>
      <c r="H22" s="112">
        <f t="shared" si="4"/>
        <v>59500</v>
      </c>
    </row>
    <row r="23" spans="1:8">
      <c r="A23" s="41"/>
      <c r="B23" s="42" t="s">
        <v>300</v>
      </c>
      <c r="C23" s="112">
        <v>300000</v>
      </c>
      <c r="D23" s="90">
        <v>0</v>
      </c>
      <c r="E23" s="112">
        <f t="shared" si="6"/>
        <v>300000</v>
      </c>
      <c r="F23" s="90">
        <v>40000</v>
      </c>
      <c r="G23" s="82">
        <f t="shared" si="2"/>
        <v>40000</v>
      </c>
      <c r="H23" s="112">
        <f t="shared" si="4"/>
        <v>260000</v>
      </c>
    </row>
    <row r="24" spans="1:8">
      <c r="A24" s="41"/>
      <c r="B24" s="42" t="s">
        <v>301</v>
      </c>
      <c r="C24" s="112">
        <v>28149</v>
      </c>
      <c r="D24" s="90">
        <v>0</v>
      </c>
      <c r="E24" s="112">
        <f t="shared" si="6"/>
        <v>28149</v>
      </c>
      <c r="F24" s="90">
        <v>0</v>
      </c>
      <c r="G24" s="82">
        <f t="shared" si="2"/>
        <v>0</v>
      </c>
      <c r="H24" s="112">
        <f t="shared" si="4"/>
        <v>28149</v>
      </c>
    </row>
    <row r="25" spans="1:8">
      <c r="A25" s="41"/>
      <c r="B25" s="42" t="s">
        <v>302</v>
      </c>
      <c r="C25" s="112">
        <v>0</v>
      </c>
      <c r="D25" s="90">
        <v>0</v>
      </c>
      <c r="E25" s="112">
        <f t="shared" si="6"/>
        <v>0</v>
      </c>
      <c r="F25" s="90">
        <v>0</v>
      </c>
      <c r="G25" s="82">
        <f t="shared" si="2"/>
        <v>0</v>
      </c>
      <c r="H25" s="112">
        <f t="shared" si="4"/>
        <v>0</v>
      </c>
    </row>
    <row r="26" spans="1:8">
      <c r="A26" s="41"/>
      <c r="B26" s="42" t="s">
        <v>303</v>
      </c>
      <c r="C26" s="112">
        <v>56000</v>
      </c>
      <c r="D26" s="90">
        <v>0</v>
      </c>
      <c r="E26" s="112">
        <f t="shared" si="6"/>
        <v>56000</v>
      </c>
      <c r="F26" s="90">
        <v>14941</v>
      </c>
      <c r="G26" s="82">
        <f t="shared" si="2"/>
        <v>14941</v>
      </c>
      <c r="H26" s="112">
        <f t="shared" si="4"/>
        <v>41059</v>
      </c>
    </row>
    <row r="27" spans="1:8">
      <c r="A27" s="187" t="s">
        <v>304</v>
      </c>
      <c r="B27" s="179"/>
      <c r="C27" s="112">
        <f>SUM(C28:C36)</f>
        <v>1800000</v>
      </c>
      <c r="D27" s="90">
        <v>0</v>
      </c>
      <c r="E27" s="112">
        <f t="shared" ref="E27:H27" si="7">SUM(E28:E36)</f>
        <v>1800000</v>
      </c>
      <c r="F27" s="112">
        <f t="shared" si="7"/>
        <v>207512</v>
      </c>
      <c r="G27" s="112">
        <f t="shared" si="7"/>
        <v>187728</v>
      </c>
      <c r="H27" s="112">
        <f t="shared" si="7"/>
        <v>1592488</v>
      </c>
    </row>
    <row r="28" spans="1:8">
      <c r="A28" s="41"/>
      <c r="B28" s="42" t="s">
        <v>305</v>
      </c>
      <c r="C28" s="112">
        <v>265400</v>
      </c>
      <c r="D28" s="90">
        <v>0</v>
      </c>
      <c r="E28" s="112">
        <f>+C28+D28</f>
        <v>265400</v>
      </c>
      <c r="F28" s="90">
        <v>14654</v>
      </c>
      <c r="G28" s="82">
        <f t="shared" si="2"/>
        <v>14654</v>
      </c>
      <c r="H28" s="90">
        <f t="shared" ref="H28:H73" si="8">E28-F28</f>
        <v>250746</v>
      </c>
    </row>
    <row r="29" spans="1:8">
      <c r="A29" s="41"/>
      <c r="B29" s="42" t="s">
        <v>306</v>
      </c>
      <c r="C29" s="86">
        <v>540000</v>
      </c>
      <c r="D29" s="82">
        <v>0</v>
      </c>
      <c r="E29" s="112">
        <f t="shared" si="6"/>
        <v>540000</v>
      </c>
      <c r="F29" s="82">
        <v>69600</v>
      </c>
      <c r="G29" s="82">
        <f t="shared" si="2"/>
        <v>69600</v>
      </c>
      <c r="H29" s="82">
        <f t="shared" si="8"/>
        <v>470400</v>
      </c>
    </row>
    <row r="30" spans="1:8">
      <c r="A30" s="41"/>
      <c r="B30" s="42" t="s">
        <v>307</v>
      </c>
      <c r="C30" s="86">
        <v>200000</v>
      </c>
      <c r="D30" s="82">
        <v>0</v>
      </c>
      <c r="E30" s="112">
        <f t="shared" si="6"/>
        <v>200000</v>
      </c>
      <c r="F30" s="82">
        <v>3499</v>
      </c>
      <c r="G30" s="82">
        <f t="shared" si="2"/>
        <v>3499</v>
      </c>
      <c r="H30" s="82">
        <f t="shared" si="8"/>
        <v>196501</v>
      </c>
    </row>
    <row r="31" spans="1:8">
      <c r="A31" s="41"/>
      <c r="B31" s="42" t="s">
        <v>308</v>
      </c>
      <c r="C31" s="86">
        <v>147000</v>
      </c>
      <c r="D31" s="82">
        <v>0</v>
      </c>
      <c r="E31" s="112">
        <f t="shared" si="6"/>
        <v>147000</v>
      </c>
      <c r="F31" s="82">
        <v>37150</v>
      </c>
      <c r="G31" s="82">
        <f t="shared" si="2"/>
        <v>37150</v>
      </c>
      <c r="H31" s="82">
        <f t="shared" si="8"/>
        <v>109850</v>
      </c>
    </row>
    <row r="32" spans="1:8">
      <c r="A32" s="41"/>
      <c r="B32" s="42" t="s">
        <v>309</v>
      </c>
      <c r="C32" s="86">
        <v>72000</v>
      </c>
      <c r="D32" s="82">
        <v>0</v>
      </c>
      <c r="E32" s="112">
        <f t="shared" si="6"/>
        <v>72000</v>
      </c>
      <c r="F32" s="82">
        <v>11879</v>
      </c>
      <c r="G32" s="82">
        <f t="shared" si="2"/>
        <v>11879</v>
      </c>
      <c r="H32" s="82">
        <f t="shared" si="8"/>
        <v>60121</v>
      </c>
    </row>
    <row r="33" spans="1:9">
      <c r="A33" s="41"/>
      <c r="B33" s="42" t="s">
        <v>310</v>
      </c>
      <c r="C33" s="86">
        <v>36000</v>
      </c>
      <c r="D33" s="82">
        <v>0</v>
      </c>
      <c r="E33" s="112">
        <f t="shared" si="3"/>
        <v>36000</v>
      </c>
      <c r="F33" s="82">
        <v>0</v>
      </c>
      <c r="G33" s="82">
        <f t="shared" si="2"/>
        <v>0</v>
      </c>
      <c r="H33" s="82">
        <f t="shared" si="8"/>
        <v>36000</v>
      </c>
    </row>
    <row r="34" spans="1:9">
      <c r="A34" s="41"/>
      <c r="B34" s="42" t="s">
        <v>311</v>
      </c>
      <c r="C34" s="86">
        <v>84000</v>
      </c>
      <c r="D34" s="82">
        <v>0</v>
      </c>
      <c r="E34" s="112">
        <f t="shared" si="3"/>
        <v>84000</v>
      </c>
      <c r="F34" s="82">
        <v>263</v>
      </c>
      <c r="G34" s="82">
        <f t="shared" si="2"/>
        <v>263</v>
      </c>
      <c r="H34" s="82">
        <f t="shared" si="8"/>
        <v>83737</v>
      </c>
    </row>
    <row r="35" spans="1:9">
      <c r="A35" s="41"/>
      <c r="B35" s="42" t="s">
        <v>312</v>
      </c>
      <c r="C35" s="86">
        <v>152589</v>
      </c>
      <c r="D35" s="82">
        <v>0</v>
      </c>
      <c r="E35" s="112">
        <f t="shared" ref="E35:E39" si="9">+C35+D35</f>
        <v>152589</v>
      </c>
      <c r="F35" s="82">
        <v>0</v>
      </c>
      <c r="G35" s="82">
        <f>+F35</f>
        <v>0</v>
      </c>
      <c r="H35" s="82">
        <f t="shared" si="8"/>
        <v>152589</v>
      </c>
    </row>
    <row r="36" spans="1:9">
      <c r="A36" s="41"/>
      <c r="B36" s="42" t="s">
        <v>313</v>
      </c>
      <c r="C36" s="86">
        <v>303011</v>
      </c>
      <c r="D36" s="82">
        <v>0</v>
      </c>
      <c r="E36" s="112">
        <f>+C36+D36</f>
        <v>303011</v>
      </c>
      <c r="F36" s="82">
        <v>70467</v>
      </c>
      <c r="G36" s="82">
        <v>50683</v>
      </c>
      <c r="H36" s="82">
        <f t="shared" si="8"/>
        <v>232544</v>
      </c>
      <c r="I36" s="110"/>
    </row>
    <row r="37" spans="1:9">
      <c r="A37" s="187" t="s">
        <v>314</v>
      </c>
      <c r="B37" s="179"/>
      <c r="C37" s="86">
        <f>SUM(C38:C46)</f>
        <v>0</v>
      </c>
      <c r="D37" s="82">
        <v>0</v>
      </c>
      <c r="E37" s="112">
        <f t="shared" si="9"/>
        <v>0</v>
      </c>
      <c r="F37" s="86">
        <f>SUM(F38:F46)</f>
        <v>0</v>
      </c>
      <c r="G37" s="86">
        <v>0</v>
      </c>
      <c r="H37" s="82">
        <f t="shared" si="8"/>
        <v>0</v>
      </c>
    </row>
    <row r="38" spans="1:9">
      <c r="A38" s="41"/>
      <c r="B38" s="42" t="s">
        <v>315</v>
      </c>
      <c r="C38" s="86">
        <v>0</v>
      </c>
      <c r="D38" s="82">
        <v>0</v>
      </c>
      <c r="E38" s="112">
        <f t="shared" si="9"/>
        <v>0</v>
      </c>
      <c r="F38" s="86">
        <v>0</v>
      </c>
      <c r="G38" s="82">
        <v>0</v>
      </c>
      <c r="H38" s="82">
        <f t="shared" si="8"/>
        <v>0</v>
      </c>
    </row>
    <row r="39" spans="1:9">
      <c r="A39" s="41"/>
      <c r="B39" s="42" t="s">
        <v>316</v>
      </c>
      <c r="C39" s="86">
        <v>0</v>
      </c>
      <c r="D39" s="82">
        <v>0</v>
      </c>
      <c r="E39" s="112">
        <f t="shared" si="9"/>
        <v>0</v>
      </c>
      <c r="F39" s="86">
        <v>0</v>
      </c>
      <c r="G39" s="82">
        <v>0</v>
      </c>
      <c r="H39" s="82">
        <f t="shared" si="8"/>
        <v>0</v>
      </c>
    </row>
    <row r="40" spans="1:9">
      <c r="A40" s="41"/>
      <c r="B40" s="42" t="s">
        <v>317</v>
      </c>
      <c r="C40" s="86">
        <v>0</v>
      </c>
      <c r="D40" s="82">
        <v>0</v>
      </c>
      <c r="E40" s="112">
        <f t="shared" si="3"/>
        <v>0</v>
      </c>
      <c r="F40" s="86">
        <v>0</v>
      </c>
      <c r="G40" s="82">
        <v>0</v>
      </c>
      <c r="H40" s="82">
        <f t="shared" si="8"/>
        <v>0</v>
      </c>
    </row>
    <row r="41" spans="1:9">
      <c r="A41" s="41"/>
      <c r="B41" s="42" t="s">
        <v>318</v>
      </c>
      <c r="C41" s="86">
        <v>0</v>
      </c>
      <c r="D41" s="82">
        <v>0</v>
      </c>
      <c r="E41" s="112">
        <f t="shared" si="3"/>
        <v>0</v>
      </c>
      <c r="F41" s="86">
        <v>0</v>
      </c>
      <c r="G41" s="82">
        <v>0</v>
      </c>
      <c r="H41" s="82">
        <f t="shared" si="8"/>
        <v>0</v>
      </c>
    </row>
    <row r="42" spans="1:9">
      <c r="A42" s="41"/>
      <c r="B42" s="42" t="s">
        <v>319</v>
      </c>
      <c r="C42" s="86">
        <v>0</v>
      </c>
      <c r="D42" s="82">
        <v>0</v>
      </c>
      <c r="E42" s="112">
        <f t="shared" si="3"/>
        <v>0</v>
      </c>
      <c r="F42" s="86">
        <v>0</v>
      </c>
      <c r="G42" s="82">
        <v>0</v>
      </c>
      <c r="H42" s="82">
        <f t="shared" si="8"/>
        <v>0</v>
      </c>
    </row>
    <row r="43" spans="1:9">
      <c r="A43" s="41"/>
      <c r="B43" s="42" t="s">
        <v>320</v>
      </c>
      <c r="C43" s="86">
        <v>0</v>
      </c>
      <c r="D43" s="82">
        <v>0</v>
      </c>
      <c r="E43" s="112">
        <f t="shared" si="3"/>
        <v>0</v>
      </c>
      <c r="F43" s="112">
        <v>0</v>
      </c>
      <c r="G43" s="90">
        <v>0</v>
      </c>
      <c r="H43" s="90">
        <f t="shared" si="8"/>
        <v>0</v>
      </c>
    </row>
    <row r="44" spans="1:9">
      <c r="A44" s="41"/>
      <c r="B44" s="42" t="s">
        <v>321</v>
      </c>
      <c r="C44" s="86">
        <v>0</v>
      </c>
      <c r="D44" s="82">
        <v>0</v>
      </c>
      <c r="E44" s="112">
        <f t="shared" si="3"/>
        <v>0</v>
      </c>
      <c r="F44" s="112">
        <v>0</v>
      </c>
      <c r="G44" s="90">
        <v>0</v>
      </c>
      <c r="H44" s="90">
        <f t="shared" si="8"/>
        <v>0</v>
      </c>
    </row>
    <row r="45" spans="1:9">
      <c r="A45" s="41"/>
      <c r="B45" s="42" t="s">
        <v>322</v>
      </c>
      <c r="C45" s="86">
        <v>0</v>
      </c>
      <c r="D45" s="82">
        <v>0</v>
      </c>
      <c r="E45" s="112">
        <f t="shared" si="3"/>
        <v>0</v>
      </c>
      <c r="F45" s="112">
        <v>0</v>
      </c>
      <c r="G45" s="90">
        <v>0</v>
      </c>
      <c r="H45" s="90">
        <f t="shared" si="8"/>
        <v>0</v>
      </c>
    </row>
    <row r="46" spans="1:9">
      <c r="A46" s="41"/>
      <c r="B46" s="42" t="s">
        <v>323</v>
      </c>
      <c r="C46" s="86">
        <v>0</v>
      </c>
      <c r="D46" s="82">
        <v>0</v>
      </c>
      <c r="E46" s="112">
        <f t="shared" si="3"/>
        <v>0</v>
      </c>
      <c r="F46" s="112">
        <v>0</v>
      </c>
      <c r="G46" s="90">
        <v>0</v>
      </c>
      <c r="H46" s="90">
        <f t="shared" si="8"/>
        <v>0</v>
      </c>
    </row>
    <row r="47" spans="1:9">
      <c r="A47" s="187" t="s">
        <v>324</v>
      </c>
      <c r="B47" s="179"/>
      <c r="C47" s="86">
        <f>SUM(C48:C56)</f>
        <v>2493000</v>
      </c>
      <c r="D47" s="82">
        <v>0</v>
      </c>
      <c r="E47" s="86">
        <f t="shared" ref="E47:H47" si="10">SUM(E48:E56)</f>
        <v>2493000</v>
      </c>
      <c r="F47" s="86">
        <f t="shared" si="10"/>
        <v>900752</v>
      </c>
      <c r="G47" s="86">
        <f t="shared" si="10"/>
        <v>900752</v>
      </c>
      <c r="H47" s="86">
        <f t="shared" si="10"/>
        <v>1592248</v>
      </c>
    </row>
    <row r="48" spans="1:9">
      <c r="A48" s="41"/>
      <c r="B48" s="42" t="s">
        <v>325</v>
      </c>
      <c r="C48" s="86">
        <v>378000</v>
      </c>
      <c r="D48" s="82">
        <v>0</v>
      </c>
      <c r="E48" s="112">
        <f>+C48+D48</f>
        <v>378000</v>
      </c>
      <c r="F48" s="90">
        <v>9802</v>
      </c>
      <c r="G48" s="90">
        <v>9802</v>
      </c>
      <c r="H48" s="82">
        <f t="shared" si="8"/>
        <v>368198</v>
      </c>
    </row>
    <row r="49" spans="1:8">
      <c r="A49" s="41"/>
      <c r="B49" s="42" t="s">
        <v>326</v>
      </c>
      <c r="C49" s="86">
        <v>35000</v>
      </c>
      <c r="D49" s="82">
        <v>0</v>
      </c>
      <c r="E49" s="112">
        <f t="shared" si="3"/>
        <v>35000</v>
      </c>
      <c r="F49" s="112">
        <v>0</v>
      </c>
      <c r="G49" s="90">
        <v>0</v>
      </c>
      <c r="H49" s="82">
        <f t="shared" si="8"/>
        <v>35000</v>
      </c>
    </row>
    <row r="50" spans="1:8">
      <c r="A50" s="41"/>
      <c r="B50" s="42" t="s">
        <v>327</v>
      </c>
      <c r="C50" s="86">
        <v>0</v>
      </c>
      <c r="D50" s="82">
        <v>0</v>
      </c>
      <c r="E50" s="112">
        <f t="shared" si="3"/>
        <v>0</v>
      </c>
      <c r="F50" s="112">
        <v>0</v>
      </c>
      <c r="G50" s="90">
        <v>0</v>
      </c>
      <c r="H50" s="82">
        <f t="shared" si="8"/>
        <v>0</v>
      </c>
    </row>
    <row r="51" spans="1:8">
      <c r="A51" s="41"/>
      <c r="B51" s="42" t="s">
        <v>328</v>
      </c>
      <c r="C51" s="86">
        <v>1790000</v>
      </c>
      <c r="D51" s="82">
        <v>0</v>
      </c>
      <c r="E51" s="112">
        <f>+C51+D51</f>
        <v>1790000</v>
      </c>
      <c r="F51" s="112">
        <v>875290</v>
      </c>
      <c r="G51" s="90">
        <v>875290</v>
      </c>
      <c r="H51" s="82">
        <f t="shared" si="8"/>
        <v>914710</v>
      </c>
    </row>
    <row r="52" spans="1:8">
      <c r="A52" s="41"/>
      <c r="B52" s="42" t="s">
        <v>329</v>
      </c>
      <c r="C52" s="86">
        <v>0</v>
      </c>
      <c r="D52" s="82">
        <v>0</v>
      </c>
      <c r="E52" s="112">
        <f t="shared" si="3"/>
        <v>0</v>
      </c>
      <c r="F52" s="112">
        <v>0</v>
      </c>
      <c r="G52" s="90">
        <v>0</v>
      </c>
      <c r="H52" s="82">
        <f t="shared" si="8"/>
        <v>0</v>
      </c>
    </row>
    <row r="53" spans="1:8">
      <c r="A53" s="41"/>
      <c r="B53" s="42" t="s">
        <v>330</v>
      </c>
      <c r="C53" s="86">
        <v>50000</v>
      </c>
      <c r="D53" s="82">
        <v>0</v>
      </c>
      <c r="E53" s="112">
        <f t="shared" si="3"/>
        <v>50000</v>
      </c>
      <c r="F53" s="86">
        <v>15660</v>
      </c>
      <c r="G53" s="82">
        <v>15660</v>
      </c>
      <c r="H53" s="82">
        <f t="shared" si="8"/>
        <v>34340</v>
      </c>
    </row>
    <row r="54" spans="1:8">
      <c r="A54" s="41"/>
      <c r="B54" s="42" t="s">
        <v>331</v>
      </c>
      <c r="C54" s="86">
        <v>0</v>
      </c>
      <c r="D54" s="82">
        <v>0</v>
      </c>
      <c r="E54" s="112">
        <f t="shared" si="3"/>
        <v>0</v>
      </c>
      <c r="F54" s="86">
        <v>0</v>
      </c>
      <c r="G54" s="82">
        <v>0</v>
      </c>
      <c r="H54" s="82">
        <f t="shared" si="8"/>
        <v>0</v>
      </c>
    </row>
    <row r="55" spans="1:8">
      <c r="A55" s="41"/>
      <c r="B55" s="42" t="s">
        <v>332</v>
      </c>
      <c r="C55" s="86">
        <v>0</v>
      </c>
      <c r="D55" s="82">
        <v>0</v>
      </c>
      <c r="E55" s="112">
        <f t="shared" si="3"/>
        <v>0</v>
      </c>
      <c r="F55" s="86">
        <v>0</v>
      </c>
      <c r="G55" s="82">
        <v>0</v>
      </c>
      <c r="H55" s="82">
        <f t="shared" si="8"/>
        <v>0</v>
      </c>
    </row>
    <row r="56" spans="1:8">
      <c r="A56" s="41"/>
      <c r="B56" s="42" t="s">
        <v>333</v>
      </c>
      <c r="C56" s="86">
        <v>240000</v>
      </c>
      <c r="D56" s="82">
        <v>0</v>
      </c>
      <c r="E56" s="112">
        <f t="shared" si="3"/>
        <v>240000</v>
      </c>
      <c r="F56" s="86">
        <v>0</v>
      </c>
      <c r="G56" s="82">
        <v>0</v>
      </c>
      <c r="H56" s="82">
        <f t="shared" si="8"/>
        <v>240000</v>
      </c>
    </row>
    <row r="57" spans="1:8">
      <c r="A57" s="187" t="s">
        <v>334</v>
      </c>
      <c r="B57" s="179"/>
      <c r="C57" s="86">
        <f>SUM(C58:C60)</f>
        <v>0</v>
      </c>
      <c r="D57" s="82">
        <v>0</v>
      </c>
      <c r="E57" s="112">
        <f t="shared" si="3"/>
        <v>0</v>
      </c>
      <c r="F57" s="86">
        <f t="shared" ref="F57" si="11">SUM(F58:F60)</f>
        <v>0</v>
      </c>
      <c r="G57" s="86">
        <v>0</v>
      </c>
      <c r="H57" s="82">
        <f t="shared" si="8"/>
        <v>0</v>
      </c>
    </row>
    <row r="58" spans="1:8">
      <c r="A58" s="41"/>
      <c r="B58" s="42" t="s">
        <v>335</v>
      </c>
      <c r="C58" s="86">
        <v>0</v>
      </c>
      <c r="D58" s="82">
        <v>0</v>
      </c>
      <c r="E58" s="112">
        <f t="shared" si="3"/>
        <v>0</v>
      </c>
      <c r="F58" s="86">
        <v>0</v>
      </c>
      <c r="G58" s="82">
        <v>0</v>
      </c>
      <c r="H58" s="82">
        <f t="shared" si="8"/>
        <v>0</v>
      </c>
    </row>
    <row r="59" spans="1:8">
      <c r="A59" s="41"/>
      <c r="B59" s="42" t="s">
        <v>336</v>
      </c>
      <c r="C59" s="86">
        <v>0</v>
      </c>
      <c r="D59" s="82">
        <v>0</v>
      </c>
      <c r="E59" s="112">
        <f t="shared" si="3"/>
        <v>0</v>
      </c>
      <c r="F59" s="86">
        <v>0</v>
      </c>
      <c r="G59" s="82">
        <v>0</v>
      </c>
      <c r="H59" s="82">
        <f t="shared" si="8"/>
        <v>0</v>
      </c>
    </row>
    <row r="60" spans="1:8">
      <c r="A60" s="41"/>
      <c r="B60" s="42" t="s">
        <v>337</v>
      </c>
      <c r="C60" s="86">
        <v>0</v>
      </c>
      <c r="D60" s="82">
        <v>0</v>
      </c>
      <c r="E60" s="112">
        <f t="shared" si="3"/>
        <v>0</v>
      </c>
      <c r="F60" s="86">
        <v>0</v>
      </c>
      <c r="G60" s="82">
        <v>0</v>
      </c>
      <c r="H60" s="82">
        <f t="shared" si="8"/>
        <v>0</v>
      </c>
    </row>
    <row r="61" spans="1:8">
      <c r="A61" s="187" t="s">
        <v>338</v>
      </c>
      <c r="B61" s="179"/>
      <c r="C61" s="86">
        <f>SUM(C62:C69)</f>
        <v>0</v>
      </c>
      <c r="D61" s="82">
        <f>SUM(D62:D69)</f>
        <v>0</v>
      </c>
      <c r="E61" s="112">
        <f t="shared" si="3"/>
        <v>0</v>
      </c>
      <c r="F61" s="86">
        <f t="shared" ref="F61" si="12">SUM(F62:F69)</f>
        <v>0</v>
      </c>
      <c r="G61" s="86">
        <v>0</v>
      </c>
      <c r="H61" s="82">
        <f t="shared" si="8"/>
        <v>0</v>
      </c>
    </row>
    <row r="62" spans="1:8">
      <c r="A62" s="41"/>
      <c r="B62" s="42" t="s">
        <v>339</v>
      </c>
      <c r="C62" s="86">
        <v>0</v>
      </c>
      <c r="D62" s="82">
        <v>0</v>
      </c>
      <c r="E62" s="112">
        <f t="shared" si="3"/>
        <v>0</v>
      </c>
      <c r="F62" s="86">
        <v>0</v>
      </c>
      <c r="G62" s="82">
        <v>0</v>
      </c>
      <c r="H62" s="82">
        <f t="shared" si="8"/>
        <v>0</v>
      </c>
    </row>
    <row r="63" spans="1:8">
      <c r="A63" s="41"/>
      <c r="B63" s="42" t="s">
        <v>340</v>
      </c>
      <c r="C63" s="86">
        <v>0</v>
      </c>
      <c r="D63" s="82">
        <v>0</v>
      </c>
      <c r="E63" s="112">
        <f t="shared" si="3"/>
        <v>0</v>
      </c>
      <c r="F63" s="86">
        <v>0</v>
      </c>
      <c r="G63" s="82">
        <v>0</v>
      </c>
      <c r="H63" s="82">
        <f t="shared" si="8"/>
        <v>0</v>
      </c>
    </row>
    <row r="64" spans="1:8">
      <c r="A64" s="41"/>
      <c r="B64" s="42" t="s">
        <v>341</v>
      </c>
      <c r="C64" s="86">
        <v>0</v>
      </c>
      <c r="D64" s="82">
        <v>0</v>
      </c>
      <c r="E64" s="112">
        <f t="shared" si="3"/>
        <v>0</v>
      </c>
      <c r="F64" s="86">
        <v>0</v>
      </c>
      <c r="G64" s="82">
        <v>0</v>
      </c>
      <c r="H64" s="82">
        <f t="shared" si="8"/>
        <v>0</v>
      </c>
    </row>
    <row r="65" spans="1:8">
      <c r="A65" s="41"/>
      <c r="B65" s="42" t="s">
        <v>342</v>
      </c>
      <c r="C65" s="86">
        <v>0</v>
      </c>
      <c r="D65" s="82">
        <v>0</v>
      </c>
      <c r="E65" s="112">
        <f t="shared" si="3"/>
        <v>0</v>
      </c>
      <c r="F65" s="86">
        <v>0</v>
      </c>
      <c r="G65" s="82">
        <v>0</v>
      </c>
      <c r="H65" s="82">
        <f t="shared" si="8"/>
        <v>0</v>
      </c>
    </row>
    <row r="66" spans="1:8">
      <c r="A66" s="41"/>
      <c r="B66" s="42" t="s">
        <v>343</v>
      </c>
      <c r="C66" s="86">
        <v>0</v>
      </c>
      <c r="D66" s="82">
        <v>0</v>
      </c>
      <c r="E66" s="112">
        <f t="shared" si="3"/>
        <v>0</v>
      </c>
      <c r="F66" s="86">
        <v>0</v>
      </c>
      <c r="G66" s="82">
        <v>0</v>
      </c>
      <c r="H66" s="82">
        <f t="shared" si="8"/>
        <v>0</v>
      </c>
    </row>
    <row r="67" spans="1:8">
      <c r="A67" s="41"/>
      <c r="B67" s="42" t="s">
        <v>344</v>
      </c>
      <c r="C67" s="86">
        <v>0</v>
      </c>
      <c r="D67" s="82">
        <v>0</v>
      </c>
      <c r="E67" s="112">
        <f t="shared" si="3"/>
        <v>0</v>
      </c>
      <c r="F67" s="86">
        <v>0</v>
      </c>
      <c r="G67" s="82">
        <v>0</v>
      </c>
      <c r="H67" s="82">
        <f t="shared" si="8"/>
        <v>0</v>
      </c>
    </row>
    <row r="68" spans="1:8">
      <c r="A68" s="41"/>
      <c r="B68" s="42" t="s">
        <v>345</v>
      </c>
      <c r="C68" s="86">
        <v>0</v>
      </c>
      <c r="D68" s="82">
        <v>0</v>
      </c>
      <c r="E68" s="112">
        <f t="shared" si="3"/>
        <v>0</v>
      </c>
      <c r="F68" s="86">
        <v>0</v>
      </c>
      <c r="G68" s="82">
        <v>0</v>
      </c>
      <c r="H68" s="82">
        <f t="shared" si="8"/>
        <v>0</v>
      </c>
    </row>
    <row r="69" spans="1:8">
      <c r="A69" s="41"/>
      <c r="B69" s="42" t="s">
        <v>346</v>
      </c>
      <c r="C69" s="86">
        <v>0</v>
      </c>
      <c r="D69" s="82">
        <v>0</v>
      </c>
      <c r="E69" s="112">
        <f t="shared" si="3"/>
        <v>0</v>
      </c>
      <c r="F69" s="86">
        <v>0</v>
      </c>
      <c r="G69" s="82">
        <v>0</v>
      </c>
      <c r="H69" s="82">
        <f t="shared" si="8"/>
        <v>0</v>
      </c>
    </row>
    <row r="70" spans="1:8">
      <c r="A70" s="187" t="s">
        <v>347</v>
      </c>
      <c r="B70" s="179"/>
      <c r="C70" s="86">
        <f>SUM(C71:C73)</f>
        <v>0</v>
      </c>
      <c r="D70" s="82">
        <f>SUM(D71:D73)</f>
        <v>0</v>
      </c>
      <c r="E70" s="112">
        <f t="shared" si="3"/>
        <v>0</v>
      </c>
      <c r="F70" s="86">
        <f t="shared" ref="F70" si="13">SUM(F71:F73)</f>
        <v>0</v>
      </c>
      <c r="G70" s="86">
        <v>0</v>
      </c>
      <c r="H70" s="82">
        <f t="shared" si="8"/>
        <v>0</v>
      </c>
    </row>
    <row r="71" spans="1:8">
      <c r="A71" s="41"/>
      <c r="B71" s="42" t="s">
        <v>348</v>
      </c>
      <c r="C71" s="86">
        <v>0</v>
      </c>
      <c r="D71" s="82">
        <v>0</v>
      </c>
      <c r="E71" s="112">
        <f t="shared" si="3"/>
        <v>0</v>
      </c>
      <c r="F71" s="86">
        <v>0</v>
      </c>
      <c r="G71" s="82">
        <v>0</v>
      </c>
      <c r="H71" s="82">
        <f t="shared" si="8"/>
        <v>0</v>
      </c>
    </row>
    <row r="72" spans="1:8">
      <c r="A72" s="41"/>
      <c r="B72" s="42" t="s">
        <v>349</v>
      </c>
      <c r="C72" s="86">
        <v>0</v>
      </c>
      <c r="D72" s="82">
        <v>0</v>
      </c>
      <c r="E72" s="112">
        <f t="shared" si="3"/>
        <v>0</v>
      </c>
      <c r="F72" s="86">
        <v>0</v>
      </c>
      <c r="G72" s="82">
        <v>0</v>
      </c>
      <c r="H72" s="82">
        <f t="shared" si="8"/>
        <v>0</v>
      </c>
    </row>
    <row r="73" spans="1:8">
      <c r="A73" s="41"/>
      <c r="B73" s="42" t="s">
        <v>350</v>
      </c>
      <c r="C73" s="86">
        <v>0</v>
      </c>
      <c r="D73" s="82">
        <v>0</v>
      </c>
      <c r="E73" s="112">
        <f t="shared" si="3"/>
        <v>0</v>
      </c>
      <c r="F73" s="86">
        <v>0</v>
      </c>
      <c r="G73" s="82">
        <v>0</v>
      </c>
      <c r="H73" s="82">
        <f t="shared" si="8"/>
        <v>0</v>
      </c>
    </row>
    <row r="74" spans="1:8">
      <c r="A74" s="187" t="s">
        <v>351</v>
      </c>
      <c r="B74" s="179"/>
      <c r="C74" s="86">
        <f>SUM(C75:C81)</f>
        <v>0</v>
      </c>
      <c r="D74" s="82">
        <f>SUM(D75:D81)</f>
        <v>0</v>
      </c>
      <c r="E74" s="112">
        <f t="shared" ref="E74:E81" si="14">+C74</f>
        <v>0</v>
      </c>
      <c r="F74" s="86">
        <f t="shared" ref="F74" si="15">SUM(F75:F81)</f>
        <v>0</v>
      </c>
      <c r="G74" s="86">
        <v>0</v>
      </c>
      <c r="H74" s="82">
        <f t="shared" ref="H74:H81" si="16">E74-F74</f>
        <v>0</v>
      </c>
    </row>
    <row r="75" spans="1:8">
      <c r="A75" s="41"/>
      <c r="B75" s="42" t="s">
        <v>352</v>
      </c>
      <c r="C75" s="86">
        <v>0</v>
      </c>
      <c r="D75" s="82">
        <v>0</v>
      </c>
      <c r="E75" s="112">
        <f t="shared" si="14"/>
        <v>0</v>
      </c>
      <c r="F75" s="86">
        <v>0</v>
      </c>
      <c r="G75" s="82">
        <v>0</v>
      </c>
      <c r="H75" s="82">
        <f t="shared" si="16"/>
        <v>0</v>
      </c>
    </row>
    <row r="76" spans="1:8">
      <c r="A76" s="41"/>
      <c r="B76" s="42" t="s">
        <v>353</v>
      </c>
      <c r="C76" s="86">
        <v>0</v>
      </c>
      <c r="D76" s="82">
        <v>0</v>
      </c>
      <c r="E76" s="112">
        <f t="shared" si="14"/>
        <v>0</v>
      </c>
      <c r="F76" s="86">
        <v>0</v>
      </c>
      <c r="G76" s="82">
        <v>0</v>
      </c>
      <c r="H76" s="82">
        <f t="shared" si="16"/>
        <v>0</v>
      </c>
    </row>
    <row r="77" spans="1:8">
      <c r="A77" s="41"/>
      <c r="B77" s="42" t="s">
        <v>354</v>
      </c>
      <c r="C77" s="86">
        <v>0</v>
      </c>
      <c r="D77" s="82">
        <v>0</v>
      </c>
      <c r="E77" s="112">
        <f t="shared" si="14"/>
        <v>0</v>
      </c>
      <c r="F77" s="86">
        <v>0</v>
      </c>
      <c r="G77" s="82">
        <v>0</v>
      </c>
      <c r="H77" s="82">
        <f t="shared" si="16"/>
        <v>0</v>
      </c>
    </row>
    <row r="78" spans="1:8">
      <c r="A78" s="41"/>
      <c r="B78" s="42" t="s">
        <v>355</v>
      </c>
      <c r="C78" s="86">
        <v>0</v>
      </c>
      <c r="D78" s="82">
        <v>0</v>
      </c>
      <c r="E78" s="112">
        <f t="shared" si="14"/>
        <v>0</v>
      </c>
      <c r="F78" s="86">
        <v>0</v>
      </c>
      <c r="G78" s="82">
        <v>0</v>
      </c>
      <c r="H78" s="82">
        <f t="shared" si="16"/>
        <v>0</v>
      </c>
    </row>
    <row r="79" spans="1:8">
      <c r="A79" s="41"/>
      <c r="B79" s="42" t="s">
        <v>356</v>
      </c>
      <c r="C79" s="86">
        <v>0</v>
      </c>
      <c r="D79" s="82">
        <v>0</v>
      </c>
      <c r="E79" s="112">
        <f t="shared" si="14"/>
        <v>0</v>
      </c>
      <c r="F79" s="86">
        <v>0</v>
      </c>
      <c r="G79" s="82">
        <v>0</v>
      </c>
      <c r="H79" s="82">
        <f t="shared" si="16"/>
        <v>0</v>
      </c>
    </row>
    <row r="80" spans="1:8">
      <c r="A80" s="41"/>
      <c r="B80" s="42" t="s">
        <v>357</v>
      </c>
      <c r="C80" s="86">
        <v>0</v>
      </c>
      <c r="D80" s="82">
        <v>0</v>
      </c>
      <c r="E80" s="112">
        <f t="shared" si="14"/>
        <v>0</v>
      </c>
      <c r="F80" s="86">
        <v>0</v>
      </c>
      <c r="G80" s="82">
        <v>0</v>
      </c>
      <c r="H80" s="82">
        <f t="shared" si="16"/>
        <v>0</v>
      </c>
    </row>
    <row r="81" spans="1:8">
      <c r="A81" s="41"/>
      <c r="B81" s="42" t="s">
        <v>358</v>
      </c>
      <c r="C81" s="86">
        <v>0</v>
      </c>
      <c r="D81" s="82">
        <v>0</v>
      </c>
      <c r="E81" s="112">
        <f t="shared" si="14"/>
        <v>0</v>
      </c>
      <c r="F81" s="86">
        <v>0</v>
      </c>
      <c r="G81" s="82">
        <v>0</v>
      </c>
      <c r="H81" s="82">
        <f t="shared" si="16"/>
        <v>0</v>
      </c>
    </row>
    <row r="82" spans="1:8" ht="16" thickBot="1">
      <c r="A82" s="201"/>
      <c r="B82" s="202"/>
      <c r="C82" s="87"/>
      <c r="D82" s="88"/>
      <c r="E82" s="88"/>
      <c r="F82" s="88"/>
      <c r="G82" s="88"/>
      <c r="H82" s="88"/>
    </row>
    <row r="83" spans="1:8">
      <c r="A83" s="42"/>
      <c r="B83" s="42"/>
      <c r="C83" s="118"/>
      <c r="D83" s="118"/>
      <c r="E83" s="118"/>
      <c r="F83" s="118"/>
      <c r="G83" s="118"/>
      <c r="H83" s="118"/>
    </row>
    <row r="84" spans="1:8">
      <c r="A84" s="42"/>
      <c r="B84" s="42"/>
      <c r="C84" s="118"/>
      <c r="D84" s="118"/>
      <c r="E84" s="118"/>
      <c r="F84" s="118"/>
      <c r="G84" s="118"/>
      <c r="H84" s="118"/>
    </row>
    <row r="85" spans="1:8">
      <c r="A85" s="42"/>
      <c r="B85" s="42"/>
      <c r="C85" s="118"/>
      <c r="D85" s="118"/>
      <c r="E85" s="118"/>
      <c r="F85" s="118"/>
      <c r="G85" s="118"/>
      <c r="H85" s="118"/>
    </row>
    <row r="86" spans="1:8">
      <c r="A86" s="42"/>
      <c r="B86" s="42"/>
      <c r="C86" s="118"/>
      <c r="D86" s="118"/>
      <c r="E86" s="118"/>
      <c r="F86" s="118"/>
      <c r="G86" s="118"/>
      <c r="H86" s="118"/>
    </row>
    <row r="87" spans="1:8" ht="16" thickBot="1">
      <c r="A87" s="42"/>
      <c r="B87" s="42"/>
      <c r="C87" s="118"/>
      <c r="D87" s="118"/>
      <c r="E87" s="118"/>
      <c r="F87" s="118"/>
      <c r="G87" s="118"/>
      <c r="H87" s="118"/>
    </row>
    <row r="88" spans="1:8">
      <c r="A88" s="199"/>
      <c r="B88" s="204"/>
      <c r="C88" s="75"/>
      <c r="D88" s="75"/>
      <c r="E88" s="75"/>
      <c r="F88" s="75"/>
      <c r="G88" s="75"/>
      <c r="H88" s="75"/>
    </row>
    <row r="89" spans="1:8">
      <c r="A89" s="184" t="s">
        <v>359</v>
      </c>
      <c r="B89" s="186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>
      <c r="A90" s="187" t="s">
        <v>286</v>
      </c>
      <c r="B90" s="203"/>
      <c r="C90" s="73">
        <v>0</v>
      </c>
      <c r="D90" s="70">
        <v>0</v>
      </c>
      <c r="E90" s="70">
        <v>0</v>
      </c>
      <c r="F90" s="70">
        <v>0</v>
      </c>
      <c r="G90" s="70">
        <v>0</v>
      </c>
      <c r="H90" s="70">
        <v>0</v>
      </c>
    </row>
    <row r="91" spans="1:8">
      <c r="A91" s="41"/>
      <c r="B91" s="42" t="s">
        <v>287</v>
      </c>
      <c r="C91" s="73">
        <v>0</v>
      </c>
      <c r="D91" s="70">
        <v>0</v>
      </c>
      <c r="E91" s="70">
        <v>0</v>
      </c>
      <c r="F91" s="70">
        <v>0</v>
      </c>
      <c r="G91" s="70">
        <v>0</v>
      </c>
      <c r="H91" s="70">
        <v>0</v>
      </c>
    </row>
    <row r="92" spans="1:8">
      <c r="A92" s="41"/>
      <c r="B92" s="42" t="s">
        <v>288</v>
      </c>
      <c r="C92" s="73">
        <v>0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</row>
    <row r="93" spans="1:8">
      <c r="A93" s="41"/>
      <c r="B93" s="42" t="s">
        <v>289</v>
      </c>
      <c r="C93" s="73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>
      <c r="A94" s="41"/>
      <c r="B94" s="42" t="s">
        <v>290</v>
      </c>
      <c r="C94" s="73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</row>
    <row r="95" spans="1:8">
      <c r="A95" s="41"/>
      <c r="B95" s="42" t="s">
        <v>291</v>
      </c>
      <c r="C95" s="73">
        <v>0</v>
      </c>
      <c r="D95" s="70">
        <v>0</v>
      </c>
      <c r="E95" s="70">
        <v>0</v>
      </c>
      <c r="F95" s="70">
        <v>0</v>
      </c>
      <c r="G95" s="70">
        <v>0</v>
      </c>
      <c r="H95" s="70">
        <v>0</v>
      </c>
    </row>
    <row r="96" spans="1:8">
      <c r="A96" s="41"/>
      <c r="B96" s="42" t="s">
        <v>292</v>
      </c>
      <c r="C96" s="73">
        <v>0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</row>
    <row r="97" spans="1:8">
      <c r="A97" s="41"/>
      <c r="B97" s="42" t="s">
        <v>293</v>
      </c>
      <c r="C97" s="73">
        <v>0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</row>
    <row r="98" spans="1:8">
      <c r="A98" s="187" t="s">
        <v>294</v>
      </c>
      <c r="B98" s="203"/>
      <c r="C98" s="73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</row>
    <row r="99" spans="1:8">
      <c r="A99" s="41"/>
      <c r="B99" s="42" t="s">
        <v>295</v>
      </c>
      <c r="C99" s="73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</row>
    <row r="100" spans="1:8">
      <c r="A100" s="41"/>
      <c r="B100" s="42" t="s">
        <v>296</v>
      </c>
      <c r="C100" s="73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</row>
    <row r="101" spans="1:8">
      <c r="A101" s="41"/>
      <c r="B101" s="42" t="s">
        <v>297</v>
      </c>
      <c r="C101" s="73">
        <v>0</v>
      </c>
      <c r="D101" s="70">
        <v>0</v>
      </c>
      <c r="E101" s="70">
        <v>0</v>
      </c>
      <c r="F101" s="70">
        <v>0</v>
      </c>
      <c r="G101" s="70">
        <v>0</v>
      </c>
      <c r="H101" s="70">
        <v>0</v>
      </c>
    </row>
    <row r="102" spans="1:8">
      <c r="A102" s="41"/>
      <c r="B102" s="42" t="s">
        <v>298</v>
      </c>
      <c r="C102" s="73">
        <v>0</v>
      </c>
      <c r="D102" s="70">
        <v>0</v>
      </c>
      <c r="E102" s="70">
        <v>0</v>
      </c>
      <c r="F102" s="70">
        <v>0</v>
      </c>
      <c r="G102" s="70">
        <v>0</v>
      </c>
      <c r="H102" s="70">
        <v>0</v>
      </c>
    </row>
    <row r="103" spans="1:8">
      <c r="A103" s="41"/>
      <c r="B103" s="42" t="s">
        <v>299</v>
      </c>
      <c r="C103" s="73">
        <v>0</v>
      </c>
      <c r="D103" s="70">
        <v>0</v>
      </c>
      <c r="E103" s="70">
        <v>0</v>
      </c>
      <c r="F103" s="70">
        <v>0</v>
      </c>
      <c r="G103" s="70">
        <v>0</v>
      </c>
      <c r="H103" s="70">
        <v>0</v>
      </c>
    </row>
    <row r="104" spans="1:8">
      <c r="A104" s="41"/>
      <c r="B104" s="42" t="s">
        <v>300</v>
      </c>
      <c r="C104" s="73">
        <v>0</v>
      </c>
      <c r="D104" s="70">
        <v>0</v>
      </c>
      <c r="E104" s="70">
        <v>0</v>
      </c>
      <c r="F104" s="70">
        <v>0</v>
      </c>
      <c r="G104" s="70">
        <v>0</v>
      </c>
      <c r="H104" s="70">
        <v>0</v>
      </c>
    </row>
    <row r="105" spans="1:8">
      <c r="A105" s="41"/>
      <c r="B105" s="42" t="s">
        <v>301</v>
      </c>
      <c r="C105" s="73">
        <v>0</v>
      </c>
      <c r="D105" s="70">
        <v>0</v>
      </c>
      <c r="E105" s="70">
        <v>0</v>
      </c>
      <c r="F105" s="70">
        <v>0</v>
      </c>
      <c r="G105" s="70">
        <v>0</v>
      </c>
      <c r="H105" s="70">
        <v>0</v>
      </c>
    </row>
    <row r="106" spans="1:8">
      <c r="A106" s="41"/>
      <c r="B106" s="42" t="s">
        <v>302</v>
      </c>
      <c r="C106" s="73">
        <v>0</v>
      </c>
      <c r="D106" s="70">
        <v>0</v>
      </c>
      <c r="E106" s="70">
        <v>0</v>
      </c>
      <c r="F106" s="70">
        <v>0</v>
      </c>
      <c r="G106" s="70">
        <v>0</v>
      </c>
      <c r="H106" s="70">
        <v>0</v>
      </c>
    </row>
    <row r="107" spans="1:8">
      <c r="A107" s="41"/>
      <c r="B107" s="42" t="s">
        <v>303</v>
      </c>
      <c r="C107" s="73">
        <v>0</v>
      </c>
      <c r="D107" s="70">
        <v>0</v>
      </c>
      <c r="E107" s="70">
        <v>0</v>
      </c>
      <c r="F107" s="70">
        <v>0</v>
      </c>
      <c r="G107" s="70">
        <v>0</v>
      </c>
      <c r="H107" s="70">
        <v>0</v>
      </c>
    </row>
    <row r="108" spans="1:8">
      <c r="A108" s="187" t="s">
        <v>304</v>
      </c>
      <c r="B108" s="203"/>
      <c r="C108" s="73">
        <v>0</v>
      </c>
      <c r="D108" s="70">
        <v>0</v>
      </c>
      <c r="E108" s="70">
        <v>0</v>
      </c>
      <c r="F108" s="70">
        <v>0</v>
      </c>
      <c r="G108" s="70">
        <v>0</v>
      </c>
      <c r="H108" s="70">
        <v>0</v>
      </c>
    </row>
    <row r="109" spans="1:8">
      <c r="A109" s="41"/>
      <c r="B109" s="42" t="s">
        <v>305</v>
      </c>
      <c r="C109" s="73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</row>
    <row r="110" spans="1:8">
      <c r="A110" s="41"/>
      <c r="B110" s="42" t="s">
        <v>306</v>
      </c>
      <c r="C110" s="73">
        <v>0</v>
      </c>
      <c r="D110" s="70">
        <v>0</v>
      </c>
      <c r="E110" s="70">
        <v>0</v>
      </c>
      <c r="F110" s="70">
        <v>0</v>
      </c>
      <c r="G110" s="70">
        <v>0</v>
      </c>
      <c r="H110" s="70">
        <v>0</v>
      </c>
    </row>
    <row r="111" spans="1:8">
      <c r="A111" s="41"/>
      <c r="B111" s="42" t="s">
        <v>307</v>
      </c>
      <c r="C111" s="73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0</v>
      </c>
    </row>
    <row r="112" spans="1:8">
      <c r="A112" s="41"/>
      <c r="B112" s="42" t="s">
        <v>308</v>
      </c>
      <c r="C112" s="73">
        <v>0</v>
      </c>
      <c r="D112" s="70">
        <v>0</v>
      </c>
      <c r="E112" s="70">
        <v>0</v>
      </c>
      <c r="F112" s="70">
        <v>0</v>
      </c>
      <c r="G112" s="70">
        <v>0</v>
      </c>
      <c r="H112" s="70">
        <v>0</v>
      </c>
    </row>
    <row r="113" spans="1:8">
      <c r="A113" s="41"/>
      <c r="B113" s="42" t="s">
        <v>309</v>
      </c>
      <c r="C113" s="73">
        <v>0</v>
      </c>
      <c r="D113" s="70">
        <v>0</v>
      </c>
      <c r="E113" s="70">
        <v>0</v>
      </c>
      <c r="F113" s="70">
        <v>0</v>
      </c>
      <c r="G113" s="70">
        <v>0</v>
      </c>
      <c r="H113" s="70">
        <v>0</v>
      </c>
    </row>
    <row r="114" spans="1:8">
      <c r="A114" s="41"/>
      <c r="B114" s="42" t="s">
        <v>310</v>
      </c>
      <c r="C114" s="73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</row>
    <row r="115" spans="1:8">
      <c r="A115" s="41"/>
      <c r="B115" s="42" t="s">
        <v>311</v>
      </c>
      <c r="C115" s="73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</row>
    <row r="116" spans="1:8">
      <c r="A116" s="41"/>
      <c r="B116" s="42" t="s">
        <v>312</v>
      </c>
      <c r="C116" s="73">
        <v>0</v>
      </c>
      <c r="D116" s="70">
        <v>0</v>
      </c>
      <c r="E116" s="70">
        <v>0</v>
      </c>
      <c r="F116" s="70">
        <v>0</v>
      </c>
      <c r="G116" s="70">
        <v>0</v>
      </c>
      <c r="H116" s="70">
        <v>0</v>
      </c>
    </row>
    <row r="117" spans="1:8">
      <c r="A117" s="41"/>
      <c r="B117" s="42" t="s">
        <v>313</v>
      </c>
      <c r="C117" s="73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</row>
    <row r="118" spans="1:8">
      <c r="A118" s="187" t="s">
        <v>314</v>
      </c>
      <c r="B118" s="203"/>
      <c r="C118" s="73">
        <v>0</v>
      </c>
      <c r="D118" s="70">
        <v>0</v>
      </c>
      <c r="E118" s="70">
        <v>0</v>
      </c>
      <c r="F118" s="70">
        <v>0</v>
      </c>
      <c r="G118" s="70">
        <v>0</v>
      </c>
      <c r="H118" s="70">
        <v>0</v>
      </c>
    </row>
    <row r="119" spans="1:8">
      <c r="A119" s="41"/>
      <c r="B119" s="42" t="s">
        <v>315</v>
      </c>
      <c r="C119" s="73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</row>
    <row r="120" spans="1:8">
      <c r="A120" s="41"/>
      <c r="B120" s="42" t="s">
        <v>316</v>
      </c>
      <c r="C120" s="73">
        <v>0</v>
      </c>
      <c r="D120" s="70">
        <v>0</v>
      </c>
      <c r="E120" s="70">
        <v>0</v>
      </c>
      <c r="F120" s="70">
        <v>0</v>
      </c>
      <c r="G120" s="70">
        <v>0</v>
      </c>
      <c r="H120" s="70">
        <v>0</v>
      </c>
    </row>
    <row r="121" spans="1:8">
      <c r="A121" s="41"/>
      <c r="B121" s="42" t="s">
        <v>317</v>
      </c>
      <c r="C121" s="73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</row>
    <row r="122" spans="1:8">
      <c r="A122" s="41"/>
      <c r="B122" s="42" t="s">
        <v>318</v>
      </c>
      <c r="C122" s="73">
        <v>0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</row>
    <row r="123" spans="1:8">
      <c r="A123" s="41"/>
      <c r="B123" s="42" t="s">
        <v>319</v>
      </c>
      <c r="C123" s="73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</row>
    <row r="124" spans="1:8">
      <c r="A124" s="41"/>
      <c r="B124" s="42" t="s">
        <v>320</v>
      </c>
      <c r="C124" s="73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</row>
    <row r="125" spans="1:8">
      <c r="A125" s="41"/>
      <c r="B125" s="42" t="s">
        <v>321</v>
      </c>
      <c r="C125" s="73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</row>
    <row r="126" spans="1:8">
      <c r="A126" s="41"/>
      <c r="B126" s="42" t="s">
        <v>322</v>
      </c>
      <c r="C126" s="73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</row>
    <row r="127" spans="1:8">
      <c r="A127" s="41"/>
      <c r="B127" s="42" t="s">
        <v>323</v>
      </c>
      <c r="C127" s="73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</row>
    <row r="128" spans="1:8">
      <c r="A128" s="187" t="s">
        <v>324</v>
      </c>
      <c r="B128" s="203"/>
      <c r="C128" s="73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</row>
    <row r="129" spans="1:8">
      <c r="A129" s="41"/>
      <c r="B129" s="42" t="s">
        <v>325</v>
      </c>
      <c r="C129" s="73">
        <v>0</v>
      </c>
      <c r="D129" s="70">
        <v>0</v>
      </c>
      <c r="E129" s="70">
        <v>0</v>
      </c>
      <c r="F129" s="70">
        <v>0</v>
      </c>
      <c r="G129" s="70">
        <v>0</v>
      </c>
      <c r="H129" s="70">
        <v>0</v>
      </c>
    </row>
    <row r="130" spans="1:8">
      <c r="A130" s="41"/>
      <c r="B130" s="42" t="s">
        <v>326</v>
      </c>
      <c r="C130" s="73">
        <v>0</v>
      </c>
      <c r="D130" s="70">
        <v>0</v>
      </c>
      <c r="E130" s="70">
        <v>0</v>
      </c>
      <c r="F130" s="70">
        <v>0</v>
      </c>
      <c r="G130" s="70">
        <v>0</v>
      </c>
      <c r="H130" s="70">
        <v>0</v>
      </c>
    </row>
    <row r="131" spans="1:8">
      <c r="A131" s="41"/>
      <c r="B131" s="42" t="s">
        <v>327</v>
      </c>
      <c r="C131" s="73">
        <v>0</v>
      </c>
      <c r="D131" s="70">
        <v>0</v>
      </c>
      <c r="E131" s="70">
        <v>0</v>
      </c>
      <c r="F131" s="70">
        <v>0</v>
      </c>
      <c r="G131" s="70">
        <v>0</v>
      </c>
      <c r="H131" s="70">
        <v>0</v>
      </c>
    </row>
    <row r="132" spans="1:8">
      <c r="A132" s="41"/>
      <c r="B132" s="42" t="s">
        <v>328</v>
      </c>
      <c r="C132" s="73">
        <v>0</v>
      </c>
      <c r="D132" s="70">
        <v>0</v>
      </c>
      <c r="E132" s="70">
        <v>0</v>
      </c>
      <c r="F132" s="70">
        <v>0</v>
      </c>
      <c r="G132" s="70">
        <v>0</v>
      </c>
      <c r="H132" s="70">
        <v>0</v>
      </c>
    </row>
    <row r="133" spans="1:8">
      <c r="A133" s="41"/>
      <c r="B133" s="42" t="s">
        <v>329</v>
      </c>
      <c r="C133" s="73">
        <v>0</v>
      </c>
      <c r="D133" s="70">
        <v>0</v>
      </c>
      <c r="E133" s="70">
        <v>0</v>
      </c>
      <c r="F133" s="70">
        <v>0</v>
      </c>
      <c r="G133" s="70">
        <v>0</v>
      </c>
      <c r="H133" s="70">
        <v>0</v>
      </c>
    </row>
    <row r="134" spans="1:8">
      <c r="A134" s="41"/>
      <c r="B134" s="42" t="s">
        <v>330</v>
      </c>
      <c r="C134" s="73">
        <v>0</v>
      </c>
      <c r="D134" s="70">
        <v>0</v>
      </c>
      <c r="E134" s="70">
        <v>0</v>
      </c>
      <c r="F134" s="70">
        <v>0</v>
      </c>
      <c r="G134" s="70">
        <v>0</v>
      </c>
      <c r="H134" s="70">
        <v>0</v>
      </c>
    </row>
    <row r="135" spans="1:8">
      <c r="A135" s="41"/>
      <c r="B135" s="42" t="s">
        <v>331</v>
      </c>
      <c r="C135" s="73">
        <v>0</v>
      </c>
      <c r="D135" s="70">
        <v>0</v>
      </c>
      <c r="E135" s="70">
        <v>0</v>
      </c>
      <c r="F135" s="70">
        <v>0</v>
      </c>
      <c r="G135" s="70">
        <v>0</v>
      </c>
      <c r="H135" s="70">
        <v>0</v>
      </c>
    </row>
    <row r="136" spans="1:8">
      <c r="A136" s="41"/>
      <c r="B136" s="42" t="s">
        <v>332</v>
      </c>
      <c r="C136" s="73">
        <v>0</v>
      </c>
      <c r="D136" s="70">
        <v>0</v>
      </c>
      <c r="E136" s="70">
        <v>0</v>
      </c>
      <c r="F136" s="70">
        <v>0</v>
      </c>
      <c r="G136" s="70">
        <v>0</v>
      </c>
      <c r="H136" s="70">
        <v>0</v>
      </c>
    </row>
    <row r="137" spans="1:8">
      <c r="A137" s="41"/>
      <c r="B137" s="42" t="s">
        <v>333</v>
      </c>
      <c r="C137" s="73">
        <v>0</v>
      </c>
      <c r="D137" s="70">
        <v>0</v>
      </c>
      <c r="E137" s="70">
        <v>0</v>
      </c>
      <c r="F137" s="70">
        <v>0</v>
      </c>
      <c r="G137" s="70">
        <v>0</v>
      </c>
      <c r="H137" s="70">
        <v>0</v>
      </c>
    </row>
    <row r="138" spans="1:8">
      <c r="A138" s="187" t="s">
        <v>334</v>
      </c>
      <c r="B138" s="203"/>
      <c r="C138" s="73">
        <v>0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</row>
    <row r="139" spans="1:8">
      <c r="A139" s="41"/>
      <c r="B139" s="42" t="s">
        <v>335</v>
      </c>
      <c r="C139" s="73">
        <v>0</v>
      </c>
      <c r="D139" s="70">
        <v>0</v>
      </c>
      <c r="E139" s="70">
        <v>0</v>
      </c>
      <c r="F139" s="70">
        <v>0</v>
      </c>
      <c r="G139" s="70">
        <v>0</v>
      </c>
      <c r="H139" s="70">
        <v>0</v>
      </c>
    </row>
    <row r="140" spans="1:8">
      <c r="A140" s="41"/>
      <c r="B140" s="42" t="s">
        <v>336</v>
      </c>
      <c r="C140" s="73">
        <v>0</v>
      </c>
      <c r="D140" s="70">
        <v>0</v>
      </c>
      <c r="E140" s="70">
        <v>0</v>
      </c>
      <c r="F140" s="70">
        <v>0</v>
      </c>
      <c r="G140" s="70">
        <v>0</v>
      </c>
      <c r="H140" s="70">
        <v>0</v>
      </c>
    </row>
    <row r="141" spans="1:8">
      <c r="A141" s="41"/>
      <c r="B141" s="42" t="s">
        <v>337</v>
      </c>
      <c r="C141" s="73">
        <v>0</v>
      </c>
      <c r="D141" s="70">
        <v>0</v>
      </c>
      <c r="E141" s="70">
        <v>0</v>
      </c>
      <c r="F141" s="70">
        <v>0</v>
      </c>
      <c r="G141" s="70">
        <v>0</v>
      </c>
      <c r="H141" s="70">
        <v>0</v>
      </c>
    </row>
    <row r="142" spans="1:8">
      <c r="A142" s="187" t="s">
        <v>338</v>
      </c>
      <c r="B142" s="203"/>
      <c r="C142" s="73">
        <v>0</v>
      </c>
      <c r="D142" s="70">
        <v>0</v>
      </c>
      <c r="E142" s="70">
        <v>0</v>
      </c>
      <c r="F142" s="70">
        <v>0</v>
      </c>
      <c r="G142" s="70">
        <v>0</v>
      </c>
      <c r="H142" s="70">
        <v>0</v>
      </c>
    </row>
    <row r="143" spans="1:8">
      <c r="A143" s="41"/>
      <c r="B143" s="42" t="s">
        <v>339</v>
      </c>
      <c r="C143" s="73">
        <v>0</v>
      </c>
      <c r="D143" s="70">
        <v>0</v>
      </c>
      <c r="E143" s="70">
        <v>0</v>
      </c>
      <c r="F143" s="70">
        <v>0</v>
      </c>
      <c r="G143" s="70">
        <v>0</v>
      </c>
      <c r="H143" s="70">
        <v>0</v>
      </c>
    </row>
    <row r="144" spans="1:8">
      <c r="A144" s="41"/>
      <c r="B144" s="42" t="s">
        <v>340</v>
      </c>
      <c r="C144" s="73">
        <v>0</v>
      </c>
      <c r="D144" s="70">
        <v>0</v>
      </c>
      <c r="E144" s="70">
        <v>0</v>
      </c>
      <c r="F144" s="70">
        <v>0</v>
      </c>
      <c r="G144" s="70">
        <v>0</v>
      </c>
      <c r="H144" s="70">
        <v>0</v>
      </c>
    </row>
    <row r="145" spans="1:8">
      <c r="A145" s="41"/>
      <c r="B145" s="42" t="s">
        <v>341</v>
      </c>
      <c r="C145" s="73">
        <v>0</v>
      </c>
      <c r="D145" s="70">
        <v>0</v>
      </c>
      <c r="E145" s="70">
        <v>0</v>
      </c>
      <c r="F145" s="70">
        <v>0</v>
      </c>
      <c r="G145" s="70">
        <v>0</v>
      </c>
      <c r="H145" s="70">
        <v>0</v>
      </c>
    </row>
    <row r="146" spans="1:8">
      <c r="A146" s="41"/>
      <c r="B146" s="42" t="s">
        <v>342</v>
      </c>
      <c r="C146" s="73">
        <v>0</v>
      </c>
      <c r="D146" s="70">
        <v>0</v>
      </c>
      <c r="E146" s="70">
        <v>0</v>
      </c>
      <c r="F146" s="70">
        <v>0</v>
      </c>
      <c r="G146" s="70">
        <v>0</v>
      </c>
      <c r="H146" s="70">
        <v>0</v>
      </c>
    </row>
    <row r="147" spans="1:8">
      <c r="A147" s="41"/>
      <c r="B147" s="42" t="s">
        <v>343</v>
      </c>
      <c r="C147" s="73">
        <v>0</v>
      </c>
      <c r="D147" s="70">
        <v>0</v>
      </c>
      <c r="E147" s="70">
        <v>0</v>
      </c>
      <c r="F147" s="70">
        <v>0</v>
      </c>
      <c r="G147" s="70">
        <v>0</v>
      </c>
      <c r="H147" s="70">
        <v>0</v>
      </c>
    </row>
    <row r="148" spans="1:8">
      <c r="A148" s="41"/>
      <c r="B148" s="42" t="s">
        <v>344</v>
      </c>
      <c r="C148" s="73">
        <v>0</v>
      </c>
      <c r="D148" s="70">
        <v>0</v>
      </c>
      <c r="E148" s="70">
        <v>0</v>
      </c>
      <c r="F148" s="70">
        <v>0</v>
      </c>
      <c r="G148" s="70">
        <v>0</v>
      </c>
      <c r="H148" s="70">
        <v>0</v>
      </c>
    </row>
    <row r="149" spans="1:8">
      <c r="A149" s="41"/>
      <c r="B149" s="42" t="s">
        <v>345</v>
      </c>
      <c r="C149" s="73">
        <v>0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</row>
    <row r="150" spans="1:8">
      <c r="A150" s="41"/>
      <c r="B150" s="42" t="s">
        <v>346</v>
      </c>
      <c r="C150" s="73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</row>
    <row r="151" spans="1:8">
      <c r="A151" s="187" t="s">
        <v>347</v>
      </c>
      <c r="B151" s="203"/>
      <c r="C151" s="73">
        <v>0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</row>
    <row r="152" spans="1:8">
      <c r="A152" s="41"/>
      <c r="B152" s="42" t="s">
        <v>348</v>
      </c>
      <c r="C152" s="73">
        <v>0</v>
      </c>
      <c r="D152" s="70">
        <v>0</v>
      </c>
      <c r="E152" s="70">
        <v>0</v>
      </c>
      <c r="F152" s="70">
        <v>0</v>
      </c>
      <c r="G152" s="70">
        <v>0</v>
      </c>
      <c r="H152" s="70">
        <v>0</v>
      </c>
    </row>
    <row r="153" spans="1:8">
      <c r="A153" s="41"/>
      <c r="B153" s="42" t="s">
        <v>349</v>
      </c>
      <c r="C153" s="73">
        <v>0</v>
      </c>
      <c r="D153" s="70">
        <v>0</v>
      </c>
      <c r="E153" s="70">
        <v>0</v>
      </c>
      <c r="F153" s="70">
        <v>0</v>
      </c>
      <c r="G153" s="70">
        <v>0</v>
      </c>
      <c r="H153" s="70">
        <v>0</v>
      </c>
    </row>
    <row r="154" spans="1:8">
      <c r="A154" s="41"/>
      <c r="B154" s="42" t="s">
        <v>350</v>
      </c>
      <c r="C154" s="73">
        <v>0</v>
      </c>
      <c r="D154" s="70">
        <v>0</v>
      </c>
      <c r="E154" s="70">
        <v>0</v>
      </c>
      <c r="F154" s="70">
        <v>0</v>
      </c>
      <c r="G154" s="70">
        <v>0</v>
      </c>
      <c r="H154" s="70">
        <v>0</v>
      </c>
    </row>
    <row r="155" spans="1:8">
      <c r="A155" s="187" t="s">
        <v>351</v>
      </c>
      <c r="B155" s="203"/>
      <c r="C155" s="73">
        <v>0</v>
      </c>
      <c r="D155" s="70">
        <v>0</v>
      </c>
      <c r="E155" s="70">
        <v>0</v>
      </c>
      <c r="F155" s="70">
        <v>0</v>
      </c>
      <c r="G155" s="70">
        <v>0</v>
      </c>
      <c r="H155" s="70">
        <v>0</v>
      </c>
    </row>
    <row r="156" spans="1:8">
      <c r="A156" s="41"/>
      <c r="B156" s="42" t="s">
        <v>352</v>
      </c>
      <c r="C156" s="73">
        <v>0</v>
      </c>
      <c r="D156" s="70">
        <v>0</v>
      </c>
      <c r="E156" s="70">
        <v>0</v>
      </c>
      <c r="F156" s="70">
        <v>0</v>
      </c>
      <c r="G156" s="70">
        <v>0</v>
      </c>
      <c r="H156" s="70">
        <v>0</v>
      </c>
    </row>
    <row r="157" spans="1:8">
      <c r="A157" s="41"/>
      <c r="B157" s="42" t="s">
        <v>353</v>
      </c>
      <c r="C157" s="73">
        <v>0</v>
      </c>
      <c r="D157" s="70">
        <v>0</v>
      </c>
      <c r="E157" s="70">
        <v>0</v>
      </c>
      <c r="F157" s="70">
        <v>0</v>
      </c>
      <c r="G157" s="70">
        <v>0</v>
      </c>
      <c r="H157" s="70">
        <v>0</v>
      </c>
    </row>
    <row r="158" spans="1:8">
      <c r="A158" s="41"/>
      <c r="B158" s="42" t="s">
        <v>354</v>
      </c>
      <c r="C158" s="73">
        <v>0</v>
      </c>
      <c r="D158" s="70">
        <v>0</v>
      </c>
      <c r="E158" s="70">
        <v>0</v>
      </c>
      <c r="F158" s="70">
        <v>0</v>
      </c>
      <c r="G158" s="70">
        <v>0</v>
      </c>
      <c r="H158" s="70">
        <v>0</v>
      </c>
    </row>
    <row r="159" spans="1:8">
      <c r="A159" s="41"/>
      <c r="B159" s="42" t="s">
        <v>355</v>
      </c>
      <c r="C159" s="73">
        <v>0</v>
      </c>
      <c r="D159" s="70">
        <v>0</v>
      </c>
      <c r="E159" s="70">
        <v>0</v>
      </c>
      <c r="F159" s="70">
        <v>0</v>
      </c>
      <c r="G159" s="70">
        <v>0</v>
      </c>
      <c r="H159" s="70">
        <v>0</v>
      </c>
    </row>
    <row r="160" spans="1:8">
      <c r="A160" s="41"/>
      <c r="B160" s="42" t="s">
        <v>356</v>
      </c>
      <c r="C160" s="73">
        <v>0</v>
      </c>
      <c r="D160" s="70">
        <v>0</v>
      </c>
      <c r="E160" s="70">
        <v>0</v>
      </c>
      <c r="F160" s="70">
        <v>0</v>
      </c>
      <c r="G160" s="70">
        <v>0</v>
      </c>
      <c r="H160" s="70">
        <v>0</v>
      </c>
    </row>
    <row r="161" spans="1:9">
      <c r="A161" s="41"/>
      <c r="B161" s="42" t="s">
        <v>357</v>
      </c>
      <c r="C161" s="73">
        <v>0</v>
      </c>
      <c r="D161" s="70">
        <v>0</v>
      </c>
      <c r="E161" s="70">
        <v>0</v>
      </c>
      <c r="F161" s="70">
        <v>0</v>
      </c>
      <c r="G161" s="70">
        <v>0</v>
      </c>
      <c r="H161" s="70">
        <v>0</v>
      </c>
    </row>
    <row r="162" spans="1:9">
      <c r="A162" s="41"/>
      <c r="B162" s="42" t="s">
        <v>358</v>
      </c>
      <c r="C162" s="73">
        <v>0</v>
      </c>
      <c r="D162" s="70">
        <v>0</v>
      </c>
      <c r="E162" s="70">
        <v>0</v>
      </c>
      <c r="F162" s="70">
        <v>0</v>
      </c>
      <c r="G162" s="70">
        <v>0</v>
      </c>
      <c r="H162" s="70">
        <v>0</v>
      </c>
    </row>
    <row r="163" spans="1:9">
      <c r="A163" s="41"/>
      <c r="B163" s="42"/>
      <c r="C163" s="73"/>
      <c r="D163" s="70"/>
      <c r="E163" s="70"/>
      <c r="F163" s="70"/>
      <c r="G163" s="70"/>
      <c r="H163" s="70"/>
    </row>
    <row r="164" spans="1:9">
      <c r="A164" s="184" t="s">
        <v>360</v>
      </c>
      <c r="B164" s="186"/>
      <c r="C164" s="85">
        <f t="shared" ref="C164:H164" si="17">C8+C89</f>
        <v>15643015</v>
      </c>
      <c r="D164" s="85">
        <f t="shared" si="17"/>
        <v>0</v>
      </c>
      <c r="E164" s="85">
        <f t="shared" si="17"/>
        <v>15643015</v>
      </c>
      <c r="F164" s="85">
        <f t="shared" si="17"/>
        <v>3358428</v>
      </c>
      <c r="G164" s="85">
        <f t="shared" si="17"/>
        <v>3338644</v>
      </c>
      <c r="H164" s="85">
        <f t="shared" si="17"/>
        <v>12284587</v>
      </c>
      <c r="I164" s="110"/>
    </row>
    <row r="165" spans="1:9" ht="16" thickBot="1">
      <c r="A165" s="51"/>
      <c r="B165" s="52"/>
      <c r="C165" s="74"/>
      <c r="D165" s="72"/>
      <c r="E165" s="72"/>
      <c r="F165" s="72"/>
      <c r="G165" s="72"/>
      <c r="H165" s="72"/>
    </row>
  </sheetData>
  <mergeCells count="31">
    <mergeCell ref="A138:B138"/>
    <mergeCell ref="A142:B142"/>
    <mergeCell ref="A151:B151"/>
    <mergeCell ref="A155:B155"/>
    <mergeCell ref="A164:B164"/>
    <mergeCell ref="A128:B128"/>
    <mergeCell ref="A89:B89"/>
    <mergeCell ref="A88:B88"/>
    <mergeCell ref="A90:B90"/>
    <mergeCell ref="A98:B98"/>
    <mergeCell ref="A108:B108"/>
    <mergeCell ref="A118:B118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34"/>
  <sheetViews>
    <sheetView zoomScale="145" zoomScaleNormal="145" workbookViewId="0">
      <selection activeCell="A84" sqref="A84:XFD84"/>
    </sheetView>
  </sheetViews>
  <sheetFormatPr baseColWidth="10" defaultRowHeight="15"/>
  <cols>
    <col min="1" max="1" width="44.83203125" customWidth="1"/>
  </cols>
  <sheetData>
    <row r="1" spans="1:10">
      <c r="A1" s="139" t="s">
        <v>418</v>
      </c>
      <c r="B1" s="207"/>
      <c r="C1" s="207"/>
      <c r="D1" s="207"/>
      <c r="E1" s="207"/>
      <c r="F1" s="207"/>
      <c r="G1" s="140"/>
    </row>
    <row r="2" spans="1:10">
      <c r="A2" s="127" t="s">
        <v>279</v>
      </c>
      <c r="B2" s="128"/>
      <c r="C2" s="128"/>
      <c r="D2" s="128"/>
      <c r="E2" s="128"/>
      <c r="F2" s="128"/>
      <c r="G2" s="129"/>
    </row>
    <row r="3" spans="1:10">
      <c r="A3" s="127" t="s">
        <v>361</v>
      </c>
      <c r="B3" s="128"/>
      <c r="C3" s="128"/>
      <c r="D3" s="128"/>
      <c r="E3" s="128"/>
      <c r="F3" s="128"/>
      <c r="G3" s="129"/>
    </row>
    <row r="4" spans="1:10">
      <c r="A4" s="127" t="s">
        <v>437</v>
      </c>
      <c r="B4" s="128"/>
      <c r="C4" s="128"/>
      <c r="D4" s="128"/>
      <c r="E4" s="128"/>
      <c r="F4" s="128"/>
      <c r="G4" s="129"/>
    </row>
    <row r="5" spans="1:10" ht="16" thickBot="1">
      <c r="A5" s="130" t="s">
        <v>1</v>
      </c>
      <c r="B5" s="131"/>
      <c r="C5" s="131"/>
      <c r="D5" s="131"/>
      <c r="E5" s="131"/>
      <c r="F5" s="131"/>
      <c r="G5" s="132"/>
    </row>
    <row r="6" spans="1:10" ht="16" thickBot="1">
      <c r="A6" s="141" t="s">
        <v>2</v>
      </c>
      <c r="B6" s="136" t="s">
        <v>281</v>
      </c>
      <c r="C6" s="137"/>
      <c r="D6" s="137"/>
      <c r="E6" s="137"/>
      <c r="F6" s="138"/>
      <c r="G6" s="141" t="s">
        <v>282</v>
      </c>
    </row>
    <row r="7" spans="1:10" ht="24" customHeight="1" thickBot="1">
      <c r="A7" s="142"/>
      <c r="B7" s="102" t="s">
        <v>168</v>
      </c>
      <c r="C7" s="102" t="s">
        <v>212</v>
      </c>
      <c r="D7" s="102" t="s">
        <v>213</v>
      </c>
      <c r="E7" s="102" t="s">
        <v>169</v>
      </c>
      <c r="F7" s="102" t="s">
        <v>186</v>
      </c>
      <c r="G7" s="142"/>
    </row>
    <row r="8" spans="1:10">
      <c r="A8" s="120" t="s">
        <v>362</v>
      </c>
      <c r="B8" s="205">
        <f>SUM(B10:B17)</f>
        <v>15643015</v>
      </c>
      <c r="C8" s="205">
        <f t="shared" ref="C8" si="0">+C10</f>
        <v>0</v>
      </c>
      <c r="D8" s="205">
        <f>SUM(D10:D17)</f>
        <v>15643015</v>
      </c>
      <c r="E8" s="205">
        <f t="shared" ref="E8:G8" si="1">SUM(E10:E17)</f>
        <v>3358428.5</v>
      </c>
      <c r="F8" s="205">
        <f t="shared" si="1"/>
        <v>3338644.5</v>
      </c>
      <c r="G8" s="205">
        <f t="shared" si="1"/>
        <v>12284586.5</v>
      </c>
    </row>
    <row r="9" spans="1:10" ht="12" customHeight="1">
      <c r="A9" s="120" t="s">
        <v>417</v>
      </c>
      <c r="B9" s="206"/>
      <c r="C9" s="206"/>
      <c r="D9" s="206"/>
      <c r="E9" s="206"/>
      <c r="F9" s="206"/>
      <c r="G9" s="206"/>
    </row>
    <row r="10" spans="1:10" ht="12.75" customHeight="1">
      <c r="A10" s="119" t="s">
        <v>429</v>
      </c>
      <c r="B10" s="77">
        <v>1570644.79</v>
      </c>
      <c r="C10" s="78">
        <v>0</v>
      </c>
      <c r="D10" s="77">
        <v>1570644.79</v>
      </c>
      <c r="E10" s="77">
        <v>594099.25</v>
      </c>
      <c r="F10" s="77">
        <v>594099.25</v>
      </c>
      <c r="G10" s="77">
        <f>+D10-E10</f>
        <v>976545.54</v>
      </c>
      <c r="H10" s="110"/>
      <c r="I10" s="110"/>
      <c r="J10" s="110"/>
    </row>
    <row r="11" spans="1:10" ht="12.75" customHeight="1">
      <c r="A11" s="119" t="s">
        <v>430</v>
      </c>
      <c r="B11" s="77">
        <v>308913.5</v>
      </c>
      <c r="C11" s="78">
        <v>0</v>
      </c>
      <c r="D11" s="77">
        <v>308913.5</v>
      </c>
      <c r="E11" s="77">
        <v>63583.65</v>
      </c>
      <c r="F11" s="77">
        <v>63583.65</v>
      </c>
      <c r="G11" s="77">
        <f>+D11-E11</f>
        <v>245329.85</v>
      </c>
      <c r="H11" s="110"/>
      <c r="I11" s="110"/>
      <c r="J11" s="110"/>
    </row>
    <row r="12" spans="1:10" ht="12.75" customHeight="1">
      <c r="A12" s="119" t="s">
        <v>431</v>
      </c>
      <c r="B12" s="77">
        <v>4976365.32</v>
      </c>
      <c r="C12" s="78">
        <v>0</v>
      </c>
      <c r="D12" s="77">
        <v>4976365.32</v>
      </c>
      <c r="E12" s="77">
        <v>892021.94</v>
      </c>
      <c r="F12" s="77">
        <v>872237.94</v>
      </c>
      <c r="G12" s="77">
        <f t="shared" ref="G12:G17" si="2">+D12-E12</f>
        <v>4084343.3800000004</v>
      </c>
      <c r="H12" s="110"/>
      <c r="I12" s="110"/>
      <c r="J12" s="110"/>
    </row>
    <row r="13" spans="1:10" ht="12.75" customHeight="1">
      <c r="A13" s="119" t="s">
        <v>432</v>
      </c>
      <c r="B13" s="77">
        <v>248148</v>
      </c>
      <c r="C13" s="78">
        <v>0</v>
      </c>
      <c r="D13" s="77">
        <v>248148</v>
      </c>
      <c r="E13" s="77">
        <v>54844.03</v>
      </c>
      <c r="F13" s="77">
        <v>54844.03</v>
      </c>
      <c r="G13" s="77">
        <f t="shared" si="2"/>
        <v>193303.97</v>
      </c>
      <c r="H13" s="110"/>
      <c r="I13" s="110"/>
      <c r="J13" s="110"/>
    </row>
    <row r="14" spans="1:10" ht="12.75" customHeight="1">
      <c r="A14" s="119" t="s">
        <v>433</v>
      </c>
      <c r="B14" s="77">
        <v>1540490.8</v>
      </c>
      <c r="C14" s="78">
        <v>0</v>
      </c>
      <c r="D14" s="77">
        <v>1540490.8</v>
      </c>
      <c r="E14" s="77">
        <v>206600.28</v>
      </c>
      <c r="F14" s="77">
        <v>206600.28</v>
      </c>
      <c r="G14" s="77">
        <f t="shared" si="2"/>
        <v>1333890.52</v>
      </c>
      <c r="H14" s="110"/>
      <c r="I14" s="110"/>
      <c r="J14" s="110"/>
    </row>
    <row r="15" spans="1:10" ht="12.75" customHeight="1">
      <c r="A15" s="119" t="s">
        <v>434</v>
      </c>
      <c r="B15" s="77">
        <v>247240.7</v>
      </c>
      <c r="C15" s="78">
        <v>0</v>
      </c>
      <c r="D15" s="77">
        <v>247240.7</v>
      </c>
      <c r="E15" s="77">
        <v>49305.65</v>
      </c>
      <c r="F15" s="77">
        <v>49305.65</v>
      </c>
      <c r="G15" s="77">
        <f t="shared" si="2"/>
        <v>197935.05000000002</v>
      </c>
      <c r="H15" s="110"/>
      <c r="I15" s="110"/>
      <c r="J15" s="110"/>
    </row>
    <row r="16" spans="1:10" ht="12.75" customHeight="1">
      <c r="A16" s="119" t="s">
        <v>435</v>
      </c>
      <c r="B16" s="77">
        <v>1884842</v>
      </c>
      <c r="C16" s="78">
        <v>0</v>
      </c>
      <c r="D16" s="77">
        <v>1884842</v>
      </c>
      <c r="E16" s="77">
        <v>326629.63</v>
      </c>
      <c r="F16" s="77">
        <v>326629.63</v>
      </c>
      <c r="G16" s="77">
        <f t="shared" si="2"/>
        <v>1558212.37</v>
      </c>
      <c r="H16" s="110"/>
      <c r="I16" s="110"/>
      <c r="J16" s="110"/>
    </row>
    <row r="17" spans="1:10" ht="12.75" customHeight="1">
      <c r="A17" s="119" t="s">
        <v>436</v>
      </c>
      <c r="B17" s="77">
        <v>4866369.8899999997</v>
      </c>
      <c r="C17" s="78">
        <v>0</v>
      </c>
      <c r="D17" s="77">
        <v>4866369.8899999997</v>
      </c>
      <c r="E17" s="77">
        <v>1171344.07</v>
      </c>
      <c r="F17" s="77">
        <v>1171344.07</v>
      </c>
      <c r="G17" s="77">
        <f t="shared" si="2"/>
        <v>3695025.8199999994</v>
      </c>
      <c r="H17" s="110"/>
      <c r="I17" s="110"/>
      <c r="J17" s="110"/>
    </row>
    <row r="18" spans="1:10" ht="3" customHeight="1">
      <c r="A18" s="59"/>
      <c r="B18" s="77"/>
      <c r="C18" s="78"/>
      <c r="D18" s="78"/>
      <c r="E18" s="78"/>
      <c r="F18" s="78"/>
      <c r="G18" s="78"/>
    </row>
    <row r="19" spans="1:10">
      <c r="A19" s="58" t="s">
        <v>363</v>
      </c>
      <c r="B19" s="206">
        <f t="shared" ref="B19:G19" si="3">SUM(B21:B28)</f>
        <v>0</v>
      </c>
      <c r="C19" s="206">
        <f t="shared" si="3"/>
        <v>0</v>
      </c>
      <c r="D19" s="206">
        <f t="shared" si="3"/>
        <v>0</v>
      </c>
      <c r="E19" s="206">
        <f t="shared" si="3"/>
        <v>0</v>
      </c>
      <c r="F19" s="206">
        <f t="shared" si="3"/>
        <v>0</v>
      </c>
      <c r="G19" s="206">
        <f t="shared" si="3"/>
        <v>0</v>
      </c>
    </row>
    <row r="20" spans="1:10">
      <c r="A20" s="58" t="s">
        <v>364</v>
      </c>
      <c r="B20" s="206"/>
      <c r="C20" s="206"/>
      <c r="D20" s="206"/>
      <c r="E20" s="206"/>
      <c r="F20" s="206"/>
      <c r="G20" s="206"/>
    </row>
    <row r="21" spans="1:10" ht="17.25" customHeight="1">
      <c r="A21" s="119" t="s">
        <v>429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>+D21-E21</f>
        <v>0</v>
      </c>
    </row>
    <row r="22" spans="1:10" ht="17.25" customHeight="1">
      <c r="A22" s="119" t="s">
        <v>430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ref="G22:G28" si="4">+D22-E22</f>
        <v>0</v>
      </c>
    </row>
    <row r="23" spans="1:10" ht="17.25" customHeight="1">
      <c r="A23" s="119" t="s">
        <v>431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10" ht="17.25" customHeight="1">
      <c r="A24" s="119" t="s">
        <v>432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10" ht="17.25" customHeight="1">
      <c r="A25" s="119" t="s">
        <v>433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10" ht="17.25" customHeight="1">
      <c r="A26" s="119" t="s">
        <v>434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f t="shared" si="4"/>
        <v>0</v>
      </c>
    </row>
    <row r="27" spans="1:10" ht="17.25" customHeight="1">
      <c r="A27" s="119" t="s">
        <v>435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f t="shared" si="4"/>
        <v>0</v>
      </c>
    </row>
    <row r="28" spans="1:10" ht="17.25" customHeight="1">
      <c r="A28" s="119" t="s">
        <v>436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f t="shared" si="4"/>
        <v>0</v>
      </c>
    </row>
    <row r="29" spans="1:10" ht="5.25" customHeight="1">
      <c r="A29" s="59"/>
      <c r="B29" s="77"/>
      <c r="C29" s="78"/>
      <c r="D29" s="78"/>
      <c r="E29" s="78"/>
      <c r="F29" s="78"/>
      <c r="G29" s="78"/>
    </row>
    <row r="30" spans="1:10" ht="17.25" customHeight="1">
      <c r="A30" s="120" t="s">
        <v>360</v>
      </c>
      <c r="B30" s="77">
        <f t="shared" ref="B30:G30" si="5">B8+B19</f>
        <v>15643015</v>
      </c>
      <c r="C30" s="78">
        <f t="shared" si="5"/>
        <v>0</v>
      </c>
      <c r="D30" s="78">
        <f t="shared" si="5"/>
        <v>15643015</v>
      </c>
      <c r="E30" s="78">
        <f t="shared" si="5"/>
        <v>3358428.5</v>
      </c>
      <c r="F30" s="78">
        <f t="shared" si="5"/>
        <v>3338644.5</v>
      </c>
      <c r="G30" s="78">
        <f t="shared" si="5"/>
        <v>12284586.5</v>
      </c>
    </row>
    <row r="31" spans="1:10" ht="17.25" customHeight="1" thickBot="1">
      <c r="A31" s="121"/>
      <c r="B31" s="122"/>
      <c r="C31" s="84"/>
      <c r="D31" s="84"/>
      <c r="E31" s="84"/>
      <c r="F31" s="84"/>
      <c r="G31" s="84"/>
    </row>
    <row r="32" spans="1:10" ht="17.25" customHeight="1"/>
    <row r="33" spans="2:2" ht="17.25" customHeight="1">
      <c r="B33" s="114"/>
    </row>
    <row r="34" spans="2:2">
      <c r="B34" s="114"/>
    </row>
  </sheetData>
  <mergeCells count="20">
    <mergeCell ref="G19:G20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84" sqref="A84:XFD84"/>
    </sheetView>
  </sheetViews>
  <sheetFormatPr baseColWidth="10" defaultRowHeight="15"/>
  <cols>
    <col min="1" max="1" width="4.83203125" customWidth="1"/>
    <col min="2" max="2" width="45.5" customWidth="1"/>
  </cols>
  <sheetData>
    <row r="1" spans="1:8">
      <c r="A1" s="124" t="s">
        <v>418</v>
      </c>
      <c r="B1" s="125"/>
      <c r="C1" s="125"/>
      <c r="D1" s="125"/>
      <c r="E1" s="125"/>
      <c r="F1" s="125"/>
      <c r="G1" s="125"/>
      <c r="H1" s="196"/>
    </row>
    <row r="2" spans="1:8">
      <c r="A2" s="165" t="s">
        <v>279</v>
      </c>
      <c r="B2" s="166"/>
      <c r="C2" s="166"/>
      <c r="D2" s="166"/>
      <c r="E2" s="166"/>
      <c r="F2" s="166"/>
      <c r="G2" s="166"/>
      <c r="H2" s="197"/>
    </row>
    <row r="3" spans="1:8">
      <c r="A3" s="165" t="s">
        <v>365</v>
      </c>
      <c r="B3" s="166"/>
      <c r="C3" s="166"/>
      <c r="D3" s="166"/>
      <c r="E3" s="166"/>
      <c r="F3" s="166"/>
      <c r="G3" s="166"/>
      <c r="H3" s="197"/>
    </row>
    <row r="4" spans="1:8">
      <c r="A4" s="165" t="s">
        <v>437</v>
      </c>
      <c r="B4" s="166"/>
      <c r="C4" s="166"/>
      <c r="D4" s="166"/>
      <c r="E4" s="166"/>
      <c r="F4" s="166"/>
      <c r="G4" s="166"/>
      <c r="H4" s="197"/>
    </row>
    <row r="5" spans="1:8" ht="16" thickBot="1">
      <c r="A5" s="175" t="s">
        <v>1</v>
      </c>
      <c r="B5" s="176"/>
      <c r="C5" s="176"/>
      <c r="D5" s="176"/>
      <c r="E5" s="176"/>
      <c r="F5" s="176"/>
      <c r="G5" s="176"/>
      <c r="H5" s="198"/>
    </row>
    <row r="6" spans="1:8" ht="12.75" customHeight="1" thickBot="1">
      <c r="A6" s="124" t="s">
        <v>2</v>
      </c>
      <c r="B6" s="126"/>
      <c r="C6" s="136" t="s">
        <v>281</v>
      </c>
      <c r="D6" s="137"/>
      <c r="E6" s="137"/>
      <c r="F6" s="137"/>
      <c r="G6" s="138"/>
      <c r="H6" s="141" t="s">
        <v>282</v>
      </c>
    </row>
    <row r="7" spans="1:8" ht="26.25" customHeight="1" thickBot="1">
      <c r="A7" s="175"/>
      <c r="B7" s="177"/>
      <c r="C7" s="102" t="s">
        <v>168</v>
      </c>
      <c r="D7" s="102" t="s">
        <v>283</v>
      </c>
      <c r="E7" s="102" t="s">
        <v>284</v>
      </c>
      <c r="F7" s="102" t="s">
        <v>169</v>
      </c>
      <c r="G7" s="102" t="s">
        <v>186</v>
      </c>
      <c r="H7" s="142"/>
    </row>
    <row r="8" spans="1:8" ht="16.5" customHeight="1">
      <c r="A8" s="208" t="s">
        <v>366</v>
      </c>
      <c r="B8" s="209"/>
      <c r="C8" s="78">
        <f>C9+C19+C28+C39</f>
        <v>15643015</v>
      </c>
      <c r="D8" s="78">
        <f t="shared" ref="D8:H8" si="0">D9+D19+D28+D39</f>
        <v>0</v>
      </c>
      <c r="E8" s="78">
        <f t="shared" si="0"/>
        <v>15643015</v>
      </c>
      <c r="F8" s="78">
        <f t="shared" si="0"/>
        <v>3358429</v>
      </c>
      <c r="G8" s="78">
        <f t="shared" si="0"/>
        <v>3338645</v>
      </c>
      <c r="H8" s="78">
        <f t="shared" si="0"/>
        <v>12284586</v>
      </c>
    </row>
    <row r="9" spans="1:8">
      <c r="A9" s="184" t="s">
        <v>367</v>
      </c>
      <c r="B9" s="186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ht="7.5" customHeight="1">
      <c r="A18" s="53"/>
      <c r="B18" s="54"/>
      <c r="C18" s="83"/>
      <c r="D18" s="83"/>
      <c r="E18" s="83"/>
      <c r="F18" s="83"/>
      <c r="G18" s="83"/>
      <c r="H18" s="83"/>
    </row>
    <row r="19" spans="1:8">
      <c r="A19" s="184" t="s">
        <v>376</v>
      </c>
      <c r="B19" s="186"/>
      <c r="C19" s="123">
        <f>SUM(C20:C26)</f>
        <v>0</v>
      </c>
      <c r="D19" s="123">
        <f t="shared" ref="D19:H19" si="4">SUM(D20:D26)</f>
        <v>0</v>
      </c>
      <c r="E19" s="123">
        <f t="shared" si="4"/>
        <v>0</v>
      </c>
      <c r="F19" s="123">
        <f t="shared" si="4"/>
        <v>0</v>
      </c>
      <c r="G19" s="123">
        <f t="shared" si="4"/>
        <v>0</v>
      </c>
      <c r="H19" s="123">
        <f t="shared" si="4"/>
        <v>0</v>
      </c>
    </row>
    <row r="20" spans="1:8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ht="6.75" customHeight="1">
      <c r="A27" s="53"/>
      <c r="B27" s="54"/>
      <c r="C27" s="83"/>
      <c r="D27" s="83"/>
      <c r="E27" s="83"/>
      <c r="F27" s="83"/>
      <c r="G27" s="83"/>
      <c r="H27" s="83"/>
    </row>
    <row r="28" spans="1:8">
      <c r="A28" s="184" t="s">
        <v>384</v>
      </c>
      <c r="B28" s="186"/>
      <c r="C28" s="82">
        <f>SUM(C29:C37)</f>
        <v>15643015</v>
      </c>
      <c r="D28" s="82">
        <f t="shared" ref="D28:H28" si="7">SUM(D29:D37)</f>
        <v>0</v>
      </c>
      <c r="E28" s="82">
        <f t="shared" si="7"/>
        <v>15643015</v>
      </c>
      <c r="F28" s="82">
        <f t="shared" si="7"/>
        <v>3358429</v>
      </c>
      <c r="G28" s="82">
        <f t="shared" si="7"/>
        <v>3338645</v>
      </c>
      <c r="H28" s="82">
        <f t="shared" si="7"/>
        <v>12284586</v>
      </c>
    </row>
    <row r="29" spans="1:8">
      <c r="A29" s="41"/>
      <c r="B29" s="48" t="s">
        <v>385</v>
      </c>
      <c r="C29" s="82">
        <v>15643015</v>
      </c>
      <c r="D29" s="82">
        <v>0</v>
      </c>
      <c r="E29" s="82">
        <f t="shared" ref="E29:E37" si="8">C29+D29</f>
        <v>15643015</v>
      </c>
      <c r="F29" s="82">
        <v>3358429</v>
      </c>
      <c r="G29" s="82">
        <v>3338645</v>
      </c>
      <c r="H29" s="82">
        <f t="shared" ref="H29:H37" si="9">E29-F29</f>
        <v>12284586</v>
      </c>
    </row>
    <row r="30" spans="1:8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ht="6" customHeight="1">
      <c r="A38" s="53"/>
      <c r="B38" s="54"/>
      <c r="C38" s="83"/>
      <c r="D38" s="83"/>
      <c r="E38" s="83"/>
      <c r="F38" s="83"/>
      <c r="G38" s="83"/>
      <c r="H38" s="83"/>
    </row>
    <row r="39" spans="1:8">
      <c r="A39" s="184" t="s">
        <v>394</v>
      </c>
      <c r="B39" s="186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32.25" customHeight="1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>
      <c r="A44" s="53"/>
      <c r="B44" s="54"/>
      <c r="C44" s="83"/>
      <c r="D44" s="83"/>
      <c r="E44" s="83"/>
      <c r="F44" s="83"/>
      <c r="G44" s="83"/>
      <c r="H44" s="83"/>
    </row>
    <row r="45" spans="1:8">
      <c r="A45" s="184" t="s">
        <v>399</v>
      </c>
      <c r="B45" s="186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>
      <c r="A46" s="184" t="s">
        <v>367</v>
      </c>
      <c r="B46" s="186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>
      <c r="A55" s="53"/>
      <c r="B55" s="54"/>
      <c r="C55" s="83"/>
      <c r="D55" s="83"/>
      <c r="E55" s="83"/>
      <c r="F55" s="83"/>
      <c r="G55" s="83"/>
      <c r="H55" s="83"/>
    </row>
    <row r="56" spans="1:8">
      <c r="A56" s="184" t="s">
        <v>376</v>
      </c>
      <c r="B56" s="186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>
      <c r="A64" s="53"/>
      <c r="B64" s="54"/>
      <c r="C64" s="83"/>
      <c r="D64" s="83"/>
      <c r="E64" s="83"/>
      <c r="F64" s="83"/>
      <c r="G64" s="83"/>
      <c r="H64" s="83"/>
    </row>
    <row r="65" spans="1:8">
      <c r="A65" s="184" t="s">
        <v>384</v>
      </c>
      <c r="B65" s="186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>
      <c r="A75" s="53"/>
      <c r="B75" s="54"/>
      <c r="C75" s="83"/>
      <c r="D75" s="83"/>
      <c r="E75" s="83"/>
      <c r="F75" s="83"/>
      <c r="G75" s="83"/>
      <c r="H75" s="83"/>
    </row>
    <row r="76" spans="1:8">
      <c r="A76" s="184" t="s">
        <v>394</v>
      </c>
      <c r="B76" s="186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33.75" customHeight="1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>
      <c r="A81" s="53"/>
      <c r="B81" s="54"/>
      <c r="C81" s="83"/>
      <c r="D81" s="83"/>
      <c r="E81" s="83"/>
      <c r="F81" s="83"/>
      <c r="G81" s="83"/>
      <c r="H81" s="83"/>
    </row>
    <row r="82" spans="1:8">
      <c r="A82" s="184" t="s">
        <v>360</v>
      </c>
      <c r="B82" s="186"/>
      <c r="C82" s="82">
        <f>C8+C45</f>
        <v>15643015</v>
      </c>
      <c r="D82" s="82">
        <f t="shared" ref="D82:H82" si="14">D8+D45</f>
        <v>0</v>
      </c>
      <c r="E82" s="82">
        <f t="shared" si="14"/>
        <v>15643015</v>
      </c>
      <c r="F82" s="82">
        <f t="shared" si="14"/>
        <v>3358429</v>
      </c>
      <c r="G82" s="82">
        <f t="shared" si="14"/>
        <v>3338645</v>
      </c>
      <c r="H82" s="82">
        <f t="shared" si="14"/>
        <v>12284586</v>
      </c>
    </row>
    <row r="83" spans="1:8" ht="16" thickBot="1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selection activeCell="C27" sqref="C27"/>
    </sheetView>
  </sheetViews>
  <sheetFormatPr baseColWidth="10" defaultRowHeight="15"/>
  <cols>
    <col min="1" max="1" width="43.5" customWidth="1"/>
    <col min="2" max="2" width="11.83203125" bestFit="1" customWidth="1"/>
    <col min="4" max="4" width="11.83203125" bestFit="1" customWidth="1"/>
    <col min="5" max="5" width="12.6640625" customWidth="1"/>
    <col min="6" max="6" width="13.33203125" customWidth="1"/>
    <col min="9" max="9" width="12.5" bestFit="1" customWidth="1"/>
    <col min="10" max="10" width="11.5" bestFit="1" customWidth="1"/>
    <col min="11" max="13" width="12.5" bestFit="1" customWidth="1"/>
    <col min="14" max="14" width="11.5" bestFit="1" customWidth="1"/>
  </cols>
  <sheetData>
    <row r="1" spans="1:14">
      <c r="A1" s="124" t="s">
        <v>418</v>
      </c>
      <c r="B1" s="125"/>
      <c r="C1" s="125"/>
      <c r="D1" s="125"/>
      <c r="E1" s="125"/>
      <c r="F1" s="125"/>
      <c r="G1" s="196"/>
    </row>
    <row r="2" spans="1:14">
      <c r="A2" s="165" t="s">
        <v>279</v>
      </c>
      <c r="B2" s="166"/>
      <c r="C2" s="166"/>
      <c r="D2" s="166"/>
      <c r="E2" s="166"/>
      <c r="F2" s="166"/>
      <c r="G2" s="197"/>
    </row>
    <row r="3" spans="1:14">
      <c r="A3" s="165" t="s">
        <v>400</v>
      </c>
      <c r="B3" s="166"/>
      <c r="C3" s="166"/>
      <c r="D3" s="166"/>
      <c r="E3" s="166"/>
      <c r="F3" s="166"/>
      <c r="G3" s="197"/>
    </row>
    <row r="4" spans="1:14">
      <c r="A4" s="165" t="s">
        <v>437</v>
      </c>
      <c r="B4" s="166"/>
      <c r="C4" s="166"/>
      <c r="D4" s="166"/>
      <c r="E4" s="166"/>
      <c r="F4" s="166"/>
      <c r="G4" s="197"/>
    </row>
    <row r="5" spans="1:14" ht="16" thickBot="1">
      <c r="A5" s="175" t="s">
        <v>1</v>
      </c>
      <c r="B5" s="176"/>
      <c r="C5" s="176"/>
      <c r="D5" s="176"/>
      <c r="E5" s="176"/>
      <c r="F5" s="176"/>
      <c r="G5" s="198"/>
    </row>
    <row r="6" spans="1:14" ht="16" thickBot="1">
      <c r="A6" s="159" t="s">
        <v>2</v>
      </c>
      <c r="B6" s="136" t="s">
        <v>281</v>
      </c>
      <c r="C6" s="137"/>
      <c r="D6" s="137"/>
      <c r="E6" s="137"/>
      <c r="F6" s="138"/>
      <c r="G6" s="141" t="s">
        <v>282</v>
      </c>
    </row>
    <row r="7" spans="1:14" ht="25" thickBot="1">
      <c r="A7" s="160"/>
      <c r="B7" s="102" t="s">
        <v>168</v>
      </c>
      <c r="C7" s="102" t="s">
        <v>283</v>
      </c>
      <c r="D7" s="102" t="s">
        <v>284</v>
      </c>
      <c r="E7" s="102" t="s">
        <v>401</v>
      </c>
      <c r="F7" s="102" t="s">
        <v>186</v>
      </c>
      <c r="G7" s="142"/>
    </row>
    <row r="8" spans="1:14">
      <c r="A8" s="58" t="s">
        <v>402</v>
      </c>
      <c r="B8" s="76">
        <f>B9+B10+B11+B14+B15+B18</f>
        <v>9757015</v>
      </c>
      <c r="C8" s="76">
        <f>C9+C10+C11+C14+C15+C18</f>
        <v>0</v>
      </c>
      <c r="D8" s="76">
        <f t="shared" ref="D8:G8" si="0">D9+D10+D11+D14+D15+D18</f>
        <v>9757015</v>
      </c>
      <c r="E8" s="76">
        <f t="shared" si="0"/>
        <v>1983032.2</v>
      </c>
      <c r="F8" s="76">
        <f t="shared" si="0"/>
        <v>1983032</v>
      </c>
      <c r="G8" s="76">
        <f t="shared" si="0"/>
        <v>7773982.2000000002</v>
      </c>
    </row>
    <row r="9" spans="1:14">
      <c r="A9" s="59" t="s">
        <v>403</v>
      </c>
      <c r="B9" s="77">
        <v>9757015</v>
      </c>
      <c r="C9" s="76">
        <v>0</v>
      </c>
      <c r="D9" s="76">
        <v>9757015</v>
      </c>
      <c r="E9" s="76">
        <v>1983032.2</v>
      </c>
      <c r="F9" s="76">
        <v>1983032</v>
      </c>
      <c r="G9" s="76">
        <v>7773982.2000000002</v>
      </c>
      <c r="I9" s="115"/>
      <c r="J9" s="115"/>
      <c r="K9" s="115"/>
      <c r="L9" s="115"/>
      <c r="M9" s="115"/>
      <c r="N9" s="115"/>
    </row>
    <row r="10" spans="1:14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24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>
      <c r="A19" s="59"/>
      <c r="B19" s="76"/>
      <c r="C19" s="79"/>
      <c r="D19" s="79"/>
      <c r="E19" s="79"/>
      <c r="F19" s="79"/>
      <c r="G19" s="79"/>
    </row>
    <row r="20" spans="1:7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24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>
      <c r="A31" s="58" t="s">
        <v>414</v>
      </c>
      <c r="B31" s="76">
        <f>B20+B8</f>
        <v>9757015</v>
      </c>
      <c r="C31" s="76">
        <f t="shared" ref="C31:G31" si="4">C20+C8</f>
        <v>0</v>
      </c>
      <c r="D31" s="76">
        <f t="shared" si="4"/>
        <v>9757015</v>
      </c>
      <c r="E31" s="76">
        <f t="shared" si="4"/>
        <v>1983032.2</v>
      </c>
      <c r="F31" s="76">
        <f t="shared" si="4"/>
        <v>1983032</v>
      </c>
      <c r="G31" s="76">
        <f t="shared" si="4"/>
        <v>7773982.2000000002</v>
      </c>
    </row>
    <row r="32" spans="1:7" ht="16" thickBot="1">
      <c r="A32" s="61"/>
      <c r="B32" s="80"/>
      <c r="C32" s="81"/>
      <c r="D32" s="81"/>
      <c r="E32" s="81"/>
      <c r="F32" s="81"/>
      <c r="G32" s="8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Microsoft Office User</cp:lastModifiedBy>
  <cp:lastPrinted>2022-04-11T19:55:53Z</cp:lastPrinted>
  <dcterms:created xsi:type="dcterms:W3CDTF">2016-12-23T19:11:27Z</dcterms:created>
  <dcterms:modified xsi:type="dcterms:W3CDTF">2022-11-16T22:34:33Z</dcterms:modified>
</cp:coreProperties>
</file>