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4-23\AUTÓNOMOS Y PODERES\CEDHT\"/>
    </mc:Choice>
  </mc:AlternateContent>
  <xr:revisionPtr revIDLastSave="0" documentId="13_ncr:1_{65280B1E-993D-4426-945B-85D8DF90B61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6" l="1"/>
  <c r="D10" i="8"/>
  <c r="H12" i="6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18" i="1"/>
  <c r="F8" i="1"/>
  <c r="C40" i="1"/>
  <c r="C30" i="1"/>
  <c r="C24" i="1"/>
  <c r="C16" i="1"/>
  <c r="C8" i="1"/>
  <c r="I14" i="5" l="1"/>
  <c r="G19" i="7" l="1"/>
  <c r="G18" i="7"/>
  <c r="G17" i="7"/>
  <c r="G16" i="7"/>
  <c r="G15" i="7"/>
  <c r="G14" i="7"/>
  <c r="G13" i="7"/>
  <c r="G12" i="7"/>
  <c r="G11" i="7"/>
  <c r="G10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C46" i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E8" i="2" l="1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F46" i="8" s="1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46" i="8" l="1"/>
  <c r="E46" i="8"/>
  <c r="D8" i="6"/>
  <c r="D162" i="6" s="1"/>
  <c r="C46" i="8"/>
  <c r="G46" i="8"/>
  <c r="E8" i="6"/>
  <c r="E162" i="6" s="1"/>
  <c r="F8" i="6"/>
  <c r="F162" i="6" s="1"/>
  <c r="C8" i="6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<sst xmlns="http://schemas.openxmlformats.org/spreadsheetml/2006/main" count="670" uniqueCount="472">
  <si>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</si>
  <si>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</si>
  <si>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</si>
  <si>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</si>
  <si>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</si>
  <si>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</si>
  <si>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</si>
  <si>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</si>
  <si>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</si>
  <si>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</si>
  <si>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</si>
  <si>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</si>
  <si>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</si>
  <si>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</si>
  <si>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</si>
  <si>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</si>
  <si>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</si>
  <si>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</si>
  <si>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</si>
  <si>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</si>
  <si>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</si>
  <si>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</si>
  <si>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</si>
  <si>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</si>
  <si>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</si>
  <si>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</si>
  <si>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</si>
  <si>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</si>
  <si>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</si>
  <si>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</si>
  <si>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</si>
  <si>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</si>
  <si>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</si>
  <si>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</si>
  <si>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</si>
  <si>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</si>
  <si>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</si>
  <si>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</si>
  <si>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</si>
  <si>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</si>
  <si>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</si>
  <si>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</si>
  <si>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</si>
  <si>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</si>
  <si>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</si>
  <si>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</si>
  <si>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</si>
  <si>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</si>
  <si>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</si>
  <si>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</si>
  <si>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</si>
  <si>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</si>
  <si>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</si>
  <si>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</si>
  <si>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</si>
  <si>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</si>
  <si>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</si>
  <si>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</si>
  <si>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</si>
  <si>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</si>
  <si>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</si>
  <si>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</si>
  <si>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</si>
  <si>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</si>
  <si>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</si>
  <si>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</si>
  <si>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</si>
  <si>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</si>
  <si>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</si>
  <si>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</si>
  <si>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</si>
  <si>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</si>
  <si>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</si>
  <si>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</si>
  <si>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</si>
  <si>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</si>
  <si>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</si>
  <si>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</si>
  <si>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</si>
  <si>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</si>
  <si>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</si>
  <si>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</si>
  <si>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</si>
  <si>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</si>
  <si>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</si>
  <si>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</si>
  <si>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</si>
  <si>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</si>
  <si>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</si>
  <si>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</si>
  <si>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</si>
  <si>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</si>
  <si>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</si>
  <si>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</si>
  <si>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</si>
  <si>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</si>
  <si>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</si>
  <si>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</si>
  <si>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</si>
  <si>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</si>
  <si>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</si>
  <si>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</si>
  <si>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</si>
  <si>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</si>
  <si>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</si>
  <si>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</si>
  <si>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</si>
  <si>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</si>
  <si>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</si>
  <si>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</si>
  <si>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</si>
  <si>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</si>
  <si>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</si>
  <si>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</si>
  <si>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</si>
  <si>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</si>
  <si>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</si>
  <si>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</si>
  <si>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</si>
  <si>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</si>
  <si>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</si>
  <si>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</si>
  <si>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</si>
  <si>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</si>
  <si>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</si>
  <si>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</si>
  <si>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</si>
  <si>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</si>
  <si>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</si>
  <si>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</si>
  <si>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</si>
  <si>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</si>
  <si>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</si>
  <si>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</si>
  <si>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</si>
  <si>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</si>
  <si>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</si>
  <si>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</si>
  <si>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</si>
  <si>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</si>
  <si>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</si>
  <si>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</si>
  <si>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</si>
  <si>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</si>
  <si>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</si>
  <si>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</si>
  <si>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</si>
  <si>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</si>
  <si>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</si>
  <si>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</si>
  <si>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</si>
  <si>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</si>
  <si>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</si>
  <si>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</si>
  <si>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</si>
  <si>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</si>
  <si>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</si>
  <si>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</si>
  <si>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</si>
  <si>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</si>
  <si>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</si>
  <si>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</si>
  <si>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</si>
  <si>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</si>
  <si>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</si>
  <si>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</si>
  <si>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</si>
  <si>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</si>
  <si>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</si>
  <si>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</si>
  <si>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</si>
  <si>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</si>
  <si>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</si>
  <si>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</si>
  <si>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</si>
  <si>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</si>
  <si>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</si>
  <si>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</si>
  <si>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</si>
  <si>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</si>
  <si>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</si>
  <si>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</si>
  <si>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</si>
  <si>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</si>
  <si>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</si>
  <si>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</si>
  <si>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</si>
  <si>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</si>
  <si>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</si>
  <si>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</si>
  <si>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</si>
  <si>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</si>
  <si>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</si>
  <si>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</si>
  <si>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</si>
  <si>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</si>
  <si>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</si>
  <si>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</si>
  <si>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</si>
  <si>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</si>
  <si>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</si>
  <si>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</si>
  <si>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</si>
  <si>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</si>
  <si>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</si>
  <si>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</si>
  <si>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</si>
  <si>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</si>
  <si>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</si>
  <si>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</si>
  <si>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</si>
  <si>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</si>
  <si>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</si>
  <si>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</si>
  <si>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</si>
  <si>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</si>
  <si>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</si>
  <si>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</si>
  <si>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</si>
  <si>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</si>
  <si>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</si>
  <si>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</si>
  <si>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</si>
  <si>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</si>
  <si>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</si>
  <si>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</si>
  <si>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</si>
  <si>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</si>
  <si>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</si>
  <si>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</si>
  <si>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</si>
  <si>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</si>
  <si>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</si>
  <si>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</si>
  <si>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</si>
  <si>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</si>
  <si>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</si>
  <si>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</si>
  <si>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</si>
  <si>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</si>
  <si>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</si>
  <si>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</si>
  <si>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</si>
  <si>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</si>
  <si>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</si>
  <si>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</si>
  <si>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</si>
  <si>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</si>
  <si>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</si>
  <si>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</si>
  <si>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</si>
  <si>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</si>
  <si>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</si>
  <si>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</si>
  <si>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</si>
  <si>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</si>
  <si>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</si>
  <si>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</si>
  <si>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</si>
  <si>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</si>
  <si>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</si>
  <si>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</si>
  <si>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</si>
  <si>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</si>
  <si>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</si>
  <si>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</si>
  <si>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</si>
  <si>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</si>
  <si>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</si>
  <si>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</si>
  <si>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</si>
  <si>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</si>
  <si>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</si>
  <si>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</si>
  <si>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</si>
  <si>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</si>
  <si>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</si>
  <si>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</si>
  <si>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</si>
  <si>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</si>
  <si>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</si>
  <si>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</si>
  <si>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</si>
  <si>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</si>
  <si>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</si>
  <si>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</si>
  <si>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</si>
  <si>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</si>
  <si>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</si>
  <si>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</si>
  <si>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</si>
  <si>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</si>
  <si>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</si>
  <si>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</si>
  <si>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</si>
  <si>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</si>
  <si>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</si>
  <si>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</si>
  <si>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</si>
  <si>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</si>
  <si>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</si>
  <si>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</si>
  <si>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</si>
  <si>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</si>
  <si>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</si>
  <si>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</si>
  <si>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</si>
  <si>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</si>
  <si>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</si>
  <si>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</si>
  <si>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</si>
  <si>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</si>
  <si>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</si>
  <si>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</si>
  <si>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</si>
  <si>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</si>
  <si>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</si>
  <si>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</si>
  <si>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</si>
  <si>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</si>
  <si>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</si>
  <si>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</si>
  <si>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</si>
  <si>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</si>
  <si>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</si>
  <si>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</si>
  <si>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</si>
  <si>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</si>
  <si>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</si>
  <si>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</si>
  <si>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</si>
  <si>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</si>
  <si>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</si>
  <si>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</si>
  <si>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</si>
  <si>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</si>
  <si>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</si>
  <si>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</si>
  <si>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</si>
  <si>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</si>
  <si>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</si>
  <si>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</si>
  <si>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</si>
  <si>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</si>
  <si>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</si>
  <si>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</si>
  <si>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</si>
  <si>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</si>
  <si>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</si>
  <si>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</si>
  <si>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</si>
  <si>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</si>
  <si>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</si>
  <si>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</si>
  <si>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</si>
  <si>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</si>
  <si>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</si>
  <si>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</si>
  <si>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</si>
  <si>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</si>
  <si>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</si>
  <si>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</si>
  <si>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</si>
  <si>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</si>
  <si>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</si>
  <si>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</si>
  <si>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</si>
  <si>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</si>
  <si>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</si>
  <si>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</si>
  <si>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</si>
  <si>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</si>
  <si>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</si>
  <si>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</si>
  <si>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</si>
  <si>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</si>
  <si>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</si>
  <si>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</si>
  <si>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</si>
  <si>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</si>
  <si>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</si>
  <si>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</si>
  <si>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</si>
  <si>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</si>
  <si>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</si>
  <si>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</si>
  <si>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</si>
  <si>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</si>
  <si>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</si>
  <si>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</si>
  <si>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</si>
  <si>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</si>
  <si>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</si>
  <si>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</si>
  <si>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</si>
  <si>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</si>
  <si>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</si>
  <si>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</si>
  <si>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</si>
  <si>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</si>
  <si>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</si>
  <si>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</si>
  <si>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</si>
  <si>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</si>
  <si>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</si>
  <si>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</si>
  <si>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</si>
  <si>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</si>
  <si>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</si>
  <si>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</si>
  <si>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</si>
  <si>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</si>
  <si>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</si>
  <si>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</si>
  <si>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</si>
  <si>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</si>
  <si>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</si>
  <si>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</si>
  <si>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</si>
  <si>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</si>
  <si>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</si>
  <si>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</si>
  <si>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</si>
  <si>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</si>
  <si>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</si>
  <si>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</si>
  <si>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</si>
  <si>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</si>
  <si>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</si>
  <si>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</si>
  <si>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</si>
  <si>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</si>
  <si>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</si>
  <si>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</si>
  <si>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</si>
  <si>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</si>
  <si>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</si>
  <si>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</si>
  <si>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</si>
  <si>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</si>
  <si>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</si>
  <si>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</si>
  <si>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</si>
  <si>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</si>
  <si>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</si>
  <si>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</si>
  <si>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</si>
  <si>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</si>
  <si>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</si>
  <si>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</si>
  <si>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</si>
  <si>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</si>
  <si>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</si>
  <si>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31 de diciembre de 2022</t>
  </si>
  <si>
    <t>al 31 de diciembre de 2022 (d)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</si>
  <si>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</si>
  <si>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</si>
  <si>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</si>
  <si>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</si>
  <si>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</si>
  <si>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</si>
  <si>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</si>
  <si>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</si>
  <si>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</si>
  <si>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>Al 31 de diciembre de 2023 y al 31 de diciembre de 2022</t>
  </si>
  <si>
    <t>31 de diciembre 2023</t>
  </si>
  <si>
    <t>Del 1 de enero al 31 de diciembre de 2023</t>
  </si>
  <si>
    <t>Monto pagado de la inversión al 31 de diciembre de 2023</t>
  </si>
  <si>
    <t>Del 1 de enero al 31 diciembre de 2023</t>
  </si>
  <si>
    <t>Monto pagado de la inversión actualizado al 31 de diciembre de 2023</t>
  </si>
  <si>
    <t>Saldo pendiente por pagar de la inversión al 31 de diciembre de 2023 (m = g – 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</si>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</sst>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E82" sqref="E8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3" t="s">
        <v>436</v>
      </c>
      <c r="B1" s="174"/>
      <c r="C1" s="174"/>
      <c r="D1" s="174"/>
      <c r="E1" s="174"/>
      <c r="F1" s="175"/>
      <c r="G1" s="71"/>
    </row>
    <row r="2" spans="1:7" x14ac:dyDescent="0.25">
      <c r="A2" s="176" t="s">
        <v>0</v>
      </c>
      <c r="B2" s="177"/>
      <c r="C2" s="177"/>
      <c r="D2" s="177"/>
      <c r="E2" s="177"/>
      <c r="F2" s="178"/>
    </row>
    <row r="3" spans="1:7" x14ac:dyDescent="0.25">
      <c r="A3" s="176" t="s">
        <v>464</v>
      </c>
      <c r="B3" s="177"/>
      <c r="C3" s="177"/>
      <c r="D3" s="177"/>
      <c r="E3" s="177"/>
      <c r="F3" s="178"/>
    </row>
    <row r="4" spans="1:7" ht="15.75" thickBot="1" x14ac:dyDescent="0.3">
      <c r="A4" s="179" t="s">
        <v>1</v>
      </c>
      <c r="B4" s="180"/>
      <c r="C4" s="180"/>
      <c r="D4" s="180"/>
      <c r="E4" s="180"/>
      <c r="F4" s="181"/>
    </row>
    <row r="5" spans="1:7" ht="18.75" thickBot="1" x14ac:dyDescent="0.3">
      <c r="A5" s="7" t="s">
        <v>2</v>
      </c>
      <c r="B5" s="8" t="s">
        <v>465</v>
      </c>
      <c r="C5" s="8" t="s">
        <v>453</v>
      </c>
      <c r="D5" s="9" t="s">
        <v>2</v>
      </c>
      <c r="E5" s="8" t="s">
        <v>465</v>
      </c>
      <c r="F5" s="8" t="s">
        <v>453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3072167</v>
      </c>
      <c r="C8" s="102">
        <f>+C9+C10+C11+C12+C13+C14+C15</f>
        <v>4836445</v>
      </c>
      <c r="D8" s="26" t="s">
        <v>8</v>
      </c>
      <c r="E8" s="99">
        <f>+E9+E10+E11+E12+E13+E14+E15+E16+E17</f>
        <v>994124</v>
      </c>
      <c r="F8" s="99">
        <f>+F9+F10+F11+F12+F13+F14+F15+F16+F17</f>
        <v>823049</v>
      </c>
    </row>
    <row r="9" spans="1:7" x14ac:dyDescent="0.25">
      <c r="A9" s="1" t="s">
        <v>9</v>
      </c>
      <c r="B9" s="156">
        <v>0</v>
      </c>
      <c r="C9" s="102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3072167</v>
      </c>
      <c r="C10" s="99">
        <v>4836445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994124</v>
      </c>
      <c r="F15" s="149">
        <v>823049</v>
      </c>
    </row>
    <row r="16" spans="1:7" x14ac:dyDescent="0.25">
      <c r="A16" s="3" t="s">
        <v>23</v>
      </c>
      <c r="B16" s="99">
        <v>29551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9">
        <f>+F19+F20+F21</f>
        <v>3597601</v>
      </c>
    </row>
    <row r="19" spans="1:6" x14ac:dyDescent="0.25">
      <c r="A19" s="1" t="s">
        <v>29</v>
      </c>
      <c r="B19" s="150">
        <v>7551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9">
        <v>3597601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22000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3111718</v>
      </c>
      <c r="C46" s="104">
        <f>+C8+C16+C24+C30+C36+C37+C40</f>
        <v>4875996</v>
      </c>
      <c r="D46" s="82" t="s">
        <v>82</v>
      </c>
      <c r="E46" s="104">
        <f>+E8+E18+E22+E25+E26+E30+E37+E41</f>
        <v>994124</v>
      </c>
      <c r="F46" s="104">
        <f>+F8+F18+F22+F25+F26+F30+F37+F41</f>
        <v>4420650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x14ac:dyDescent="0.25">
      <c r="A53" s="83"/>
      <c r="B53" s="90"/>
      <c r="C53" s="90"/>
      <c r="D53" s="73"/>
      <c r="E53" s="74"/>
      <c r="F53" s="74"/>
    </row>
    <row r="54" spans="1:6" x14ac:dyDescent="0.25">
      <c r="A54" s="83"/>
      <c r="B54" s="90"/>
      <c r="C54" s="90"/>
      <c r="D54" s="73"/>
      <c r="E54" s="74"/>
      <c r="F54" s="74"/>
    </row>
    <row r="55" spans="1:6" x14ac:dyDescent="0.25">
      <c r="A55" s="83"/>
      <c r="B55" s="90"/>
      <c r="C55" s="90"/>
      <c r="D55" s="73"/>
      <c r="E55" s="74"/>
      <c r="F55" s="74"/>
    </row>
    <row r="56" spans="1:6" ht="15.75" thickBot="1" x14ac:dyDescent="0.3">
      <c r="A56" s="83"/>
      <c r="B56" s="90"/>
      <c r="C56" s="90"/>
      <c r="D56" s="73"/>
      <c r="E56" s="74"/>
      <c r="F56" s="74"/>
    </row>
    <row r="57" spans="1:6" x14ac:dyDescent="0.25">
      <c r="A57" s="10" t="s">
        <v>83</v>
      </c>
      <c r="B57" s="95"/>
      <c r="C57" s="96"/>
      <c r="D57" s="10" t="s">
        <v>95</v>
      </c>
      <c r="E57" s="85"/>
      <c r="F57" s="79"/>
    </row>
    <row r="58" spans="1:6" x14ac:dyDescent="0.25">
      <c r="A58" s="1" t="s">
        <v>84</v>
      </c>
      <c r="B58" s="91">
        <v>0</v>
      </c>
      <c r="C58" s="91">
        <v>0</v>
      </c>
      <c r="D58" s="1" t="s">
        <v>96</v>
      </c>
      <c r="E58" s="90">
        <v>0</v>
      </c>
      <c r="F58" s="91">
        <v>0</v>
      </c>
    </row>
    <row r="59" spans="1:6" x14ac:dyDescent="0.25">
      <c r="A59" s="1" t="s">
        <v>85</v>
      </c>
      <c r="B59" s="91">
        <v>0</v>
      </c>
      <c r="C59" s="91">
        <v>0</v>
      </c>
      <c r="D59" s="1" t="s">
        <v>97</v>
      </c>
      <c r="E59" s="90">
        <v>0</v>
      </c>
      <c r="F59" s="91">
        <v>0</v>
      </c>
    </row>
    <row r="60" spans="1:6" x14ac:dyDescent="0.25">
      <c r="A60" s="1" t="s">
        <v>86</v>
      </c>
      <c r="B60" s="99">
        <v>4737601</v>
      </c>
      <c r="C60" s="99">
        <v>4737601</v>
      </c>
      <c r="D60" s="1" t="s">
        <v>98</v>
      </c>
      <c r="E60" s="90">
        <v>0</v>
      </c>
      <c r="F60" s="91">
        <v>0</v>
      </c>
    </row>
    <row r="61" spans="1:6" x14ac:dyDescent="0.25">
      <c r="A61" s="1" t="s">
        <v>87</v>
      </c>
      <c r="B61" s="99">
        <v>4158748</v>
      </c>
      <c r="C61" s="99">
        <v>4181690</v>
      </c>
      <c r="D61" s="1" t="s">
        <v>99</v>
      </c>
      <c r="E61" s="90">
        <v>0</v>
      </c>
      <c r="F61" s="91">
        <v>0</v>
      </c>
    </row>
    <row r="62" spans="1:6" x14ac:dyDescent="0.25">
      <c r="A62" s="1" t="s">
        <v>88</v>
      </c>
      <c r="B62" s="91">
        <v>0</v>
      </c>
      <c r="C62" s="91">
        <v>0</v>
      </c>
      <c r="D62" s="1" t="s">
        <v>100</v>
      </c>
      <c r="E62" s="90">
        <v>0</v>
      </c>
      <c r="F62" s="91">
        <v>0</v>
      </c>
    </row>
    <row r="63" spans="1:6" x14ac:dyDescent="0.25">
      <c r="A63" s="1" t="s">
        <v>89</v>
      </c>
      <c r="B63" s="99">
        <v>-2152996</v>
      </c>
      <c r="C63" s="99">
        <v>-1950373</v>
      </c>
      <c r="D63" s="1" t="s">
        <v>101</v>
      </c>
      <c r="E63" s="90">
        <v>0</v>
      </c>
      <c r="F63" s="91">
        <v>0</v>
      </c>
    </row>
    <row r="64" spans="1:6" x14ac:dyDescent="0.25">
      <c r="A64" s="1" t="s">
        <v>90</v>
      </c>
      <c r="B64" s="91">
        <v>0</v>
      </c>
      <c r="C64" s="91">
        <v>0</v>
      </c>
      <c r="D64" s="4"/>
      <c r="E64" s="92"/>
      <c r="F64" s="91"/>
    </row>
    <row r="65" spans="1:6" x14ac:dyDescent="0.25">
      <c r="A65" s="1" t="s">
        <v>91</v>
      </c>
      <c r="B65" s="91">
        <v>0</v>
      </c>
      <c r="C65" s="91">
        <v>0</v>
      </c>
      <c r="D65" s="4" t="s">
        <v>102</v>
      </c>
      <c r="E65" s="92">
        <f>+E58+E59+E60+E61+E62+E63</f>
        <v>0</v>
      </c>
      <c r="F65" s="93">
        <f>+F58+F59+F60+F61+F62+F63</f>
        <v>0</v>
      </c>
    </row>
    <row r="66" spans="1:6" x14ac:dyDescent="0.25">
      <c r="A66" s="1" t="s">
        <v>92</v>
      </c>
      <c r="B66" s="91">
        <v>0</v>
      </c>
      <c r="C66" s="91">
        <v>0</v>
      </c>
      <c r="D66" s="84"/>
      <c r="E66" s="108"/>
      <c r="F66" s="91"/>
    </row>
    <row r="67" spans="1:6" x14ac:dyDescent="0.25">
      <c r="A67" s="1"/>
      <c r="B67" s="91"/>
      <c r="C67" s="91"/>
      <c r="D67" s="4" t="s">
        <v>103</v>
      </c>
      <c r="E67" s="100">
        <f>+E46+E65</f>
        <v>994124</v>
      </c>
      <c r="F67" s="101">
        <f>+F46+F65</f>
        <v>4420650</v>
      </c>
    </row>
    <row r="68" spans="1:6" x14ac:dyDescent="0.25">
      <c r="A68" s="4" t="s">
        <v>93</v>
      </c>
      <c r="B68" s="101">
        <f>+B58+B59+B60+B61+B62+B63+B64+B65+B66</f>
        <v>6743353</v>
      </c>
      <c r="C68" s="101">
        <f>+C58+C59+C60+C61+C62+C63+C64+C65+C66</f>
        <v>6968918</v>
      </c>
      <c r="D68" s="1"/>
      <c r="E68" s="90"/>
      <c r="F68" s="91"/>
    </row>
    <row r="69" spans="1:6" x14ac:dyDescent="0.25">
      <c r="A69" s="1"/>
      <c r="B69" s="91"/>
      <c r="C69" s="91"/>
      <c r="D69" s="4" t="s">
        <v>104</v>
      </c>
      <c r="E69" s="92"/>
      <c r="F69" s="93"/>
    </row>
    <row r="70" spans="1:6" x14ac:dyDescent="0.25">
      <c r="A70" s="4" t="s">
        <v>94</v>
      </c>
      <c r="B70" s="101">
        <f>+B46+B68</f>
        <v>9855071</v>
      </c>
      <c r="C70" s="101">
        <f>+C46+C68</f>
        <v>11844914</v>
      </c>
      <c r="D70" s="4"/>
      <c r="E70" s="92"/>
      <c r="F70" s="93"/>
    </row>
    <row r="71" spans="1:6" x14ac:dyDescent="0.25">
      <c r="A71" s="1"/>
      <c r="B71" s="91"/>
      <c r="C71" s="91"/>
      <c r="D71" s="4" t="s">
        <v>105</v>
      </c>
      <c r="E71" s="92">
        <f>+E72+E73+E74</f>
        <v>0</v>
      </c>
      <c r="F71" s="93">
        <f>+F72+F73+F74</f>
        <v>0</v>
      </c>
    </row>
    <row r="72" spans="1:6" x14ac:dyDescent="0.25">
      <c r="A72" s="1"/>
      <c r="B72" s="91"/>
      <c r="C72" s="91"/>
      <c r="D72" s="1" t="s">
        <v>106</v>
      </c>
      <c r="E72" s="90">
        <v>0</v>
      </c>
      <c r="F72" s="91">
        <v>0</v>
      </c>
    </row>
    <row r="73" spans="1:6" x14ac:dyDescent="0.25">
      <c r="A73" s="1"/>
      <c r="B73" s="91"/>
      <c r="C73" s="91"/>
      <c r="D73" s="1" t="s">
        <v>107</v>
      </c>
      <c r="E73" s="90">
        <v>0</v>
      </c>
      <c r="F73" s="91">
        <v>0</v>
      </c>
    </row>
    <row r="74" spans="1:6" x14ac:dyDescent="0.25">
      <c r="A74" s="1"/>
      <c r="B74" s="91"/>
      <c r="C74" s="91"/>
      <c r="D74" s="1" t="s">
        <v>108</v>
      </c>
      <c r="E74" s="90">
        <v>0</v>
      </c>
      <c r="F74" s="91">
        <v>0</v>
      </c>
    </row>
    <row r="75" spans="1:6" x14ac:dyDescent="0.25">
      <c r="A75" s="1"/>
      <c r="B75" s="91"/>
      <c r="C75" s="91"/>
      <c r="D75" s="1"/>
      <c r="E75" s="90"/>
      <c r="F75" s="91"/>
    </row>
    <row r="76" spans="1:6" x14ac:dyDescent="0.25">
      <c r="A76" s="1"/>
      <c r="B76" s="91"/>
      <c r="C76" s="91"/>
      <c r="D76" s="4" t="s">
        <v>109</v>
      </c>
      <c r="E76" s="100">
        <f>+E77+E78+E79+E80+E81</f>
        <v>8860947</v>
      </c>
      <c r="F76" s="101">
        <f>+F77+F78+F79+F80+F81</f>
        <v>7424264</v>
      </c>
    </row>
    <row r="77" spans="1:6" x14ac:dyDescent="0.25">
      <c r="A77" s="1"/>
      <c r="B77" s="91"/>
      <c r="C77" s="91"/>
      <c r="D77" s="1" t="s">
        <v>110</v>
      </c>
      <c r="E77" s="98">
        <v>2086352</v>
      </c>
      <c r="F77" s="99">
        <v>4028204</v>
      </c>
    </row>
    <row r="78" spans="1:6" x14ac:dyDescent="0.25">
      <c r="A78" s="1"/>
      <c r="B78" s="91"/>
      <c r="C78" s="91"/>
      <c r="D78" s="1" t="s">
        <v>111</v>
      </c>
      <c r="E78" s="98">
        <v>4553882</v>
      </c>
      <c r="F78" s="99">
        <v>1062319</v>
      </c>
    </row>
    <row r="79" spans="1:6" x14ac:dyDescent="0.25">
      <c r="A79" s="1"/>
      <c r="B79" s="91"/>
      <c r="C79" s="91"/>
      <c r="D79" s="1" t="s">
        <v>112</v>
      </c>
      <c r="E79" s="90">
        <v>0</v>
      </c>
      <c r="F79" s="91">
        <v>0</v>
      </c>
    </row>
    <row r="80" spans="1:6" x14ac:dyDescent="0.25">
      <c r="A80" s="1"/>
      <c r="B80" s="91"/>
      <c r="C80" s="91"/>
      <c r="D80" s="1" t="s">
        <v>113</v>
      </c>
      <c r="E80" s="90">
        <v>0</v>
      </c>
      <c r="F80" s="91">
        <v>0</v>
      </c>
    </row>
    <row r="81" spans="1:6" x14ac:dyDescent="0.25">
      <c r="A81" s="1"/>
      <c r="B81" s="91"/>
      <c r="C81" s="91"/>
      <c r="D81" s="1" t="s">
        <v>114</v>
      </c>
      <c r="E81" s="169">
        <v>2220713</v>
      </c>
      <c r="F81" s="172">
        <v>2333741</v>
      </c>
    </row>
    <row r="82" spans="1:6" x14ac:dyDescent="0.25">
      <c r="A82" s="1"/>
      <c r="B82" s="91"/>
      <c r="C82" s="91"/>
      <c r="D82" s="1"/>
      <c r="E82" s="90"/>
      <c r="F82" s="91"/>
    </row>
    <row r="83" spans="1:6" ht="18" x14ac:dyDescent="0.25">
      <c r="A83" s="1"/>
      <c r="B83" s="91"/>
      <c r="C83" s="91"/>
      <c r="D83" s="4" t="s">
        <v>115</v>
      </c>
      <c r="E83" s="92">
        <f>+E84+E85</f>
        <v>0</v>
      </c>
      <c r="F83" s="93">
        <f>+F84+F85</f>
        <v>0</v>
      </c>
    </row>
    <row r="84" spans="1:6" x14ac:dyDescent="0.25">
      <c r="A84" s="1"/>
      <c r="B84" s="91"/>
      <c r="C84" s="91"/>
      <c r="D84" s="1" t="s">
        <v>116</v>
      </c>
      <c r="E84" s="90">
        <v>0</v>
      </c>
      <c r="F84" s="91">
        <v>0</v>
      </c>
    </row>
    <row r="85" spans="1:6" x14ac:dyDescent="0.25">
      <c r="A85" s="1"/>
      <c r="B85" s="91"/>
      <c r="C85" s="91"/>
      <c r="D85" s="1" t="s">
        <v>117</v>
      </c>
      <c r="E85" s="90">
        <v>0</v>
      </c>
      <c r="F85" s="91">
        <v>0</v>
      </c>
    </row>
    <row r="86" spans="1:6" x14ac:dyDescent="0.25">
      <c r="A86" s="1"/>
      <c r="B86" s="91"/>
      <c r="C86" s="91"/>
      <c r="D86" s="1"/>
      <c r="E86" s="90"/>
      <c r="F86" s="91"/>
    </row>
    <row r="87" spans="1:6" x14ac:dyDescent="0.25">
      <c r="A87" s="1"/>
      <c r="B87" s="91"/>
      <c r="C87" s="91"/>
      <c r="D87" s="4" t="s">
        <v>118</v>
      </c>
      <c r="E87" s="100">
        <f>+E71+E76+E83</f>
        <v>8860947</v>
      </c>
      <c r="F87" s="101">
        <f>+F71+F76+F83</f>
        <v>7424264</v>
      </c>
    </row>
    <row r="88" spans="1:6" x14ac:dyDescent="0.25">
      <c r="A88" s="1"/>
      <c r="B88" s="91"/>
      <c r="C88" s="91"/>
      <c r="D88" s="1"/>
      <c r="E88" s="90"/>
      <c r="F88" s="91"/>
    </row>
    <row r="89" spans="1:6" x14ac:dyDescent="0.25">
      <c r="A89" s="1"/>
      <c r="B89" s="91"/>
      <c r="C89" s="91"/>
      <c r="D89" s="4" t="s">
        <v>119</v>
      </c>
      <c r="E89" s="170">
        <f>+E67+E87</f>
        <v>9855071</v>
      </c>
      <c r="F89" s="101">
        <f>+F67+F87</f>
        <v>11844914</v>
      </c>
    </row>
    <row r="90" spans="1:6" x14ac:dyDescent="0.25">
      <c r="A90" s="1"/>
      <c r="B90" s="91"/>
      <c r="C90" s="91"/>
      <c r="D90" s="4"/>
      <c r="E90" s="92"/>
      <c r="F90" s="93"/>
    </row>
    <row r="91" spans="1:6" x14ac:dyDescent="0.25">
      <c r="A91" s="1"/>
      <c r="B91" s="91"/>
      <c r="C91" s="91"/>
      <c r="D91" s="1"/>
      <c r="E91" s="74"/>
      <c r="F91" s="78"/>
    </row>
    <row r="92" spans="1:6" ht="15.75" thickBot="1" x14ac:dyDescent="0.3">
      <c r="A92" s="12"/>
      <c r="B92" s="97"/>
      <c r="C92" s="97"/>
      <c r="D92" s="12"/>
      <c r="E92" s="75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workbookViewId="0">
      <selection activeCell="E18" sqref="E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98" t="s">
        <v>435</v>
      </c>
      <c r="B1" s="199"/>
      <c r="C1" s="199"/>
      <c r="D1" s="199"/>
      <c r="E1" s="199"/>
      <c r="F1" s="199"/>
      <c r="G1" s="199"/>
      <c r="H1" s="199"/>
      <c r="I1" s="200"/>
    </row>
    <row r="2" spans="1:9" ht="15.75" thickBot="1" x14ac:dyDescent="0.3">
      <c r="A2" s="201" t="s">
        <v>120</v>
      </c>
      <c r="B2" s="202"/>
      <c r="C2" s="202"/>
      <c r="D2" s="202"/>
      <c r="E2" s="202"/>
      <c r="F2" s="202"/>
      <c r="G2" s="202"/>
      <c r="H2" s="202"/>
      <c r="I2" s="203"/>
    </row>
    <row r="3" spans="1:9" ht="15.75" thickBot="1" x14ac:dyDescent="0.3">
      <c r="A3" s="201" t="s">
        <v>466</v>
      </c>
      <c r="B3" s="202"/>
      <c r="C3" s="202"/>
      <c r="D3" s="202"/>
      <c r="E3" s="202"/>
      <c r="F3" s="202"/>
      <c r="G3" s="202"/>
      <c r="H3" s="202"/>
      <c r="I3" s="203"/>
    </row>
    <row r="4" spans="1:9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3"/>
    </row>
    <row r="5" spans="1:9" ht="24" customHeight="1" x14ac:dyDescent="0.25">
      <c r="A5" s="204" t="s">
        <v>121</v>
      </c>
      <c r="B5" s="205"/>
      <c r="C5" s="14" t="s">
        <v>122</v>
      </c>
      <c r="D5" s="206" t="s">
        <v>123</v>
      </c>
      <c r="E5" s="206" t="s">
        <v>124</v>
      </c>
      <c r="F5" s="206" t="s">
        <v>125</v>
      </c>
      <c r="G5" s="14" t="s">
        <v>126</v>
      </c>
      <c r="H5" s="206" t="s">
        <v>128</v>
      </c>
      <c r="I5" s="206" t="s">
        <v>129</v>
      </c>
    </row>
    <row r="6" spans="1:9" ht="18.75" thickBot="1" x14ac:dyDescent="0.3">
      <c r="A6" s="179"/>
      <c r="B6" s="181"/>
      <c r="C6" s="15" t="s">
        <v>454</v>
      </c>
      <c r="D6" s="207"/>
      <c r="E6" s="207"/>
      <c r="F6" s="207"/>
      <c r="G6" s="15" t="s">
        <v>127</v>
      </c>
      <c r="H6" s="207"/>
      <c r="I6" s="207"/>
    </row>
    <row r="7" spans="1:9" x14ac:dyDescent="0.25">
      <c r="A7" s="196"/>
      <c r="B7" s="197"/>
      <c r="C7" s="5"/>
      <c r="D7" s="5"/>
      <c r="E7" s="5"/>
      <c r="F7" s="5"/>
      <c r="G7" s="5"/>
      <c r="H7" s="5"/>
      <c r="I7" s="5"/>
    </row>
    <row r="8" spans="1:9" x14ac:dyDescent="0.25">
      <c r="A8" s="188" t="s">
        <v>130</v>
      </c>
      <c r="B8" s="189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88" t="s">
        <v>131</v>
      </c>
      <c r="B9" s="189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88" t="s">
        <v>135</v>
      </c>
      <c r="B13" s="189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88" t="s">
        <v>139</v>
      </c>
      <c r="B17" s="189"/>
      <c r="C17" s="158">
        <v>4420650</v>
      </c>
      <c r="D17" s="158">
        <v>32872049</v>
      </c>
      <c r="E17" s="158">
        <v>29445523</v>
      </c>
      <c r="F17" s="105">
        <v>0</v>
      </c>
      <c r="G17" s="171">
        <f>+C17+E17-D17</f>
        <v>994124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88" t="s">
        <v>140</v>
      </c>
      <c r="B19" s="189"/>
      <c r="C19" s="109">
        <f>+C8+C17</f>
        <v>4420650</v>
      </c>
      <c r="D19" s="109">
        <f>+D8+D17</f>
        <v>32872049</v>
      </c>
      <c r="E19" s="109">
        <f>+E8+E17</f>
        <v>29445523</v>
      </c>
      <c r="F19" s="105">
        <v>0</v>
      </c>
      <c r="G19" s="109">
        <f>+C19+E19-D19</f>
        <v>994124</v>
      </c>
      <c r="H19" s="106">
        <f>+H8+H17</f>
        <v>0</v>
      </c>
      <c r="I19" s="106">
        <f>+I8+I17</f>
        <v>0</v>
      </c>
    </row>
    <row r="20" spans="1:12" x14ac:dyDescent="0.25">
      <c r="A20" s="188"/>
      <c r="B20" s="189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88" t="s">
        <v>148</v>
      </c>
      <c r="B21" s="189"/>
      <c r="C21" s="67"/>
      <c r="D21" s="67"/>
      <c r="E21" s="67"/>
      <c r="F21" s="67"/>
      <c r="G21" s="67"/>
      <c r="H21" s="67"/>
      <c r="I21" s="67"/>
    </row>
    <row r="22" spans="1:12" x14ac:dyDescent="0.25">
      <c r="A22" s="190" t="s">
        <v>141</v>
      </c>
      <c r="B22" s="191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0" t="s">
        <v>142</v>
      </c>
      <c r="B23" s="191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0" t="s">
        <v>143</v>
      </c>
      <c r="B24" s="191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4"/>
      <c r="B25" s="195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88" t="s">
        <v>144</v>
      </c>
      <c r="B26" s="189"/>
      <c r="C26" s="110"/>
      <c r="D26" s="110"/>
      <c r="E26" s="110"/>
      <c r="F26" s="110"/>
      <c r="G26" s="110"/>
      <c r="H26" s="110"/>
      <c r="I26" s="110"/>
    </row>
    <row r="27" spans="1:12" x14ac:dyDescent="0.25">
      <c r="A27" s="190" t="s">
        <v>145</v>
      </c>
      <c r="B27" s="191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0" t="s">
        <v>146</v>
      </c>
      <c r="B28" s="191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0" t="s">
        <v>147</v>
      </c>
      <c r="B29" s="191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192"/>
      <c r="B30" s="193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3" t="s">
        <v>149</v>
      </c>
      <c r="B36" s="175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360" verticalDpi="360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8" t="s">
        <v>437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ht="15.75" thickBot="1" x14ac:dyDescent="0.3">
      <c r="A2" s="201" t="s">
        <v>164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5.75" thickBot="1" x14ac:dyDescent="0.3">
      <c r="A3" s="201" t="s">
        <v>466</v>
      </c>
      <c r="B3" s="202"/>
      <c r="C3" s="202"/>
      <c r="D3" s="202"/>
      <c r="E3" s="202"/>
      <c r="F3" s="202"/>
      <c r="G3" s="202"/>
      <c r="H3" s="202"/>
      <c r="I3" s="202"/>
      <c r="J3" s="202"/>
      <c r="K3" s="203"/>
    </row>
    <row r="4" spans="1:11" ht="15.75" thickBot="1" x14ac:dyDescent="0.3">
      <c r="A4" s="201" t="s">
        <v>1</v>
      </c>
      <c r="B4" s="202"/>
      <c r="C4" s="202"/>
      <c r="D4" s="202"/>
      <c r="E4" s="202"/>
      <c r="F4" s="202"/>
      <c r="G4" s="202"/>
      <c r="H4" s="202"/>
      <c r="I4" s="202"/>
      <c r="J4" s="202"/>
      <c r="K4" s="203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467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workbookViewId="0">
      <selection activeCell="E87" sqref="E87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3" t="s">
        <v>437</v>
      </c>
      <c r="B1" s="174"/>
      <c r="C1" s="174"/>
      <c r="D1" s="174"/>
      <c r="E1" s="175"/>
    </row>
    <row r="2" spans="1:6" ht="11.25" customHeight="1" x14ac:dyDescent="0.25">
      <c r="A2" s="184" t="s">
        <v>184</v>
      </c>
      <c r="B2" s="210"/>
      <c r="C2" s="210"/>
      <c r="D2" s="210"/>
      <c r="E2" s="185"/>
    </row>
    <row r="3" spans="1:6" x14ac:dyDescent="0.25">
      <c r="A3" s="184" t="s">
        <v>466</v>
      </c>
      <c r="B3" s="210"/>
      <c r="C3" s="210"/>
      <c r="D3" s="210"/>
      <c r="E3" s="185"/>
    </row>
    <row r="4" spans="1:6" ht="15.75" thickBot="1" x14ac:dyDescent="0.3">
      <c r="A4" s="186" t="s">
        <v>1</v>
      </c>
      <c r="B4" s="211"/>
      <c r="C4" s="211"/>
      <c r="D4" s="211"/>
      <c r="E4" s="187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14" t="s">
        <v>2</v>
      </c>
      <c r="B6" s="215"/>
      <c r="C6" s="19" t="s">
        <v>185</v>
      </c>
      <c r="D6" s="206" t="s">
        <v>187</v>
      </c>
      <c r="E6" s="19" t="s">
        <v>188</v>
      </c>
    </row>
    <row r="7" spans="1:6" ht="15.75" thickBot="1" x14ac:dyDescent="0.3">
      <c r="A7" s="216"/>
      <c r="B7" s="217"/>
      <c r="C7" s="15" t="s">
        <v>186</v>
      </c>
      <c r="D7" s="207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25352221</v>
      </c>
      <c r="D9" s="109">
        <f>+D10+D11+D12</f>
        <v>28292232</v>
      </c>
      <c r="E9" s="109">
        <f>+E10+E11+E12</f>
        <v>28292232</v>
      </c>
    </row>
    <row r="10" spans="1:6" x14ac:dyDescent="0.25">
      <c r="A10" s="31"/>
      <c r="B10" s="34" t="s">
        <v>191</v>
      </c>
      <c r="C10" s="107">
        <v>25352221</v>
      </c>
      <c r="D10" s="107">
        <v>28292232</v>
      </c>
      <c r="E10" s="107">
        <v>28292232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25352221</v>
      </c>
      <c r="D14" s="109">
        <f>+D15+D16</f>
        <v>26205880</v>
      </c>
      <c r="E14" s="109">
        <f>+E15+E16</f>
        <v>26103014</v>
      </c>
    </row>
    <row r="15" spans="1:6" x14ac:dyDescent="0.25">
      <c r="A15" s="31"/>
      <c r="B15" s="34" t="s">
        <v>194</v>
      </c>
      <c r="C15" s="107">
        <v>25352221</v>
      </c>
      <c r="D15" s="107">
        <v>26205880</v>
      </c>
      <c r="E15" s="107">
        <v>26103014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2086352</v>
      </c>
      <c r="E22" s="109">
        <f>+E9-E14+E18</f>
        <v>2189218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2086352</v>
      </c>
      <c r="E23" s="109">
        <f>+E22-E12</f>
        <v>2189218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2086352</v>
      </c>
      <c r="E24" s="109">
        <f>+E23-E18</f>
        <v>2189218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24" t="s">
        <v>202</v>
      </c>
      <c r="B27" s="225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2086352</v>
      </c>
      <c r="E33" s="109">
        <f>+E24+E29</f>
        <v>2189218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14" t="s">
        <v>202</v>
      </c>
      <c r="B36" s="215"/>
      <c r="C36" s="218" t="s">
        <v>209</v>
      </c>
      <c r="D36" s="218" t="s">
        <v>187</v>
      </c>
      <c r="E36" s="40" t="s">
        <v>188</v>
      </c>
    </row>
    <row r="37" spans="1:5" ht="15.75" thickBot="1" x14ac:dyDescent="0.3">
      <c r="A37" s="216"/>
      <c r="B37" s="217"/>
      <c r="C37" s="219"/>
      <c r="D37" s="219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0"/>
      <c r="B46" s="222" t="s">
        <v>216</v>
      </c>
      <c r="C46" s="208">
        <f>+C39-C42</f>
        <v>0</v>
      </c>
      <c r="D46" s="208">
        <f>+D39-D42</f>
        <v>0</v>
      </c>
      <c r="E46" s="208">
        <f>+E39-E42</f>
        <v>0</v>
      </c>
    </row>
    <row r="47" spans="1:5" ht="15.75" thickBot="1" x14ac:dyDescent="0.3">
      <c r="A47" s="221"/>
      <c r="B47" s="223"/>
      <c r="C47" s="209"/>
      <c r="D47" s="209"/>
      <c r="E47" s="209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14" t="s">
        <v>202</v>
      </c>
      <c r="B49" s="215"/>
      <c r="C49" s="40" t="s">
        <v>185</v>
      </c>
      <c r="D49" s="218" t="s">
        <v>187</v>
      </c>
      <c r="E49" s="40" t="s">
        <v>188</v>
      </c>
    </row>
    <row r="50" spans="1:5" ht="15.75" thickBot="1" x14ac:dyDescent="0.3">
      <c r="A50" s="216"/>
      <c r="B50" s="217"/>
      <c r="C50" s="41" t="s">
        <v>203</v>
      </c>
      <c r="D50" s="219"/>
      <c r="E50" s="41" t="s">
        <v>204</v>
      </c>
    </row>
    <row r="51" spans="1:5" x14ac:dyDescent="0.25">
      <c r="A51" s="212"/>
      <c r="B51" s="213"/>
      <c r="C51" s="43"/>
      <c r="D51" s="43"/>
      <c r="E51" s="43"/>
    </row>
    <row r="52" spans="1:5" x14ac:dyDescent="0.25">
      <c r="A52" s="42"/>
      <c r="B52" s="43" t="s">
        <v>217</v>
      </c>
      <c r="C52" s="116">
        <v>25352221</v>
      </c>
      <c r="D52" s="116">
        <v>28292232</v>
      </c>
      <c r="E52" s="116">
        <v>28292232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25352221</v>
      </c>
      <c r="D57" s="116">
        <v>26205880</v>
      </c>
      <c r="E57" s="116">
        <v>26103014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2086352</v>
      </c>
      <c r="E61" s="118">
        <f>+E52+E53-E57+E59</f>
        <v>2189218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2086352</v>
      </c>
      <c r="E62" s="118">
        <f>+E61-E53</f>
        <v>2189218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14" t="s">
        <v>202</v>
      </c>
      <c r="B65" s="215"/>
      <c r="C65" s="218" t="s">
        <v>209</v>
      </c>
      <c r="D65" s="218" t="s">
        <v>187</v>
      </c>
      <c r="E65" s="40" t="s">
        <v>188</v>
      </c>
    </row>
    <row r="66" spans="1:5" ht="15.75" thickBot="1" x14ac:dyDescent="0.3">
      <c r="A66" s="216"/>
      <c r="B66" s="217"/>
      <c r="C66" s="219"/>
      <c r="D66" s="219"/>
      <c r="E66" s="41" t="s">
        <v>204</v>
      </c>
    </row>
    <row r="67" spans="1:5" x14ac:dyDescent="0.25">
      <c r="A67" s="212"/>
      <c r="B67" s="213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0"/>
      <c r="B78" s="222" t="s">
        <v>224</v>
      </c>
      <c r="C78" s="208">
        <f>+C77-C69</f>
        <v>0</v>
      </c>
      <c r="D78" s="208">
        <f>+D77-D69</f>
        <v>0</v>
      </c>
      <c r="E78" s="208">
        <f>+E77-E69</f>
        <v>0</v>
      </c>
    </row>
    <row r="79" spans="1:5" ht="15.75" thickBot="1" x14ac:dyDescent="0.3">
      <c r="A79" s="221"/>
      <c r="B79" s="223"/>
      <c r="C79" s="209"/>
      <c r="D79" s="209"/>
      <c r="E79" s="20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471</v>
      </c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9"/>
  <sheetViews>
    <sheetView workbookViewId="0">
      <selection activeCell="G30" sqref="G30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3" t="s">
        <v>435</v>
      </c>
      <c r="B1" s="174"/>
      <c r="C1" s="174"/>
      <c r="D1" s="174"/>
      <c r="E1" s="174"/>
      <c r="F1" s="174"/>
      <c r="G1" s="174"/>
      <c r="H1" s="174"/>
      <c r="I1" s="175"/>
    </row>
    <row r="2" spans="1:9" ht="12" customHeight="1" x14ac:dyDescent="0.25">
      <c r="A2" s="184" t="s">
        <v>226</v>
      </c>
      <c r="B2" s="210"/>
      <c r="C2" s="210"/>
      <c r="D2" s="210"/>
      <c r="E2" s="210"/>
      <c r="F2" s="210"/>
      <c r="G2" s="210"/>
      <c r="H2" s="210"/>
      <c r="I2" s="185"/>
    </row>
    <row r="3" spans="1:9" ht="9" customHeight="1" x14ac:dyDescent="0.25">
      <c r="A3" s="184" t="s">
        <v>466</v>
      </c>
      <c r="B3" s="210"/>
      <c r="C3" s="210"/>
      <c r="D3" s="210"/>
      <c r="E3" s="210"/>
      <c r="F3" s="210"/>
      <c r="G3" s="210"/>
      <c r="H3" s="210"/>
      <c r="I3" s="185"/>
    </row>
    <row r="4" spans="1:9" ht="9.75" customHeight="1" thickBot="1" x14ac:dyDescent="0.3">
      <c r="A4" s="186" t="s">
        <v>1</v>
      </c>
      <c r="B4" s="211"/>
      <c r="C4" s="211"/>
      <c r="D4" s="211"/>
      <c r="E4" s="211"/>
      <c r="F4" s="211"/>
      <c r="G4" s="211"/>
      <c r="H4" s="211"/>
      <c r="I4" s="187"/>
    </row>
    <row r="5" spans="1:9" ht="15.75" thickBot="1" x14ac:dyDescent="0.3">
      <c r="A5" s="173"/>
      <c r="B5" s="174"/>
      <c r="C5" s="175"/>
      <c r="D5" s="198" t="s">
        <v>227</v>
      </c>
      <c r="E5" s="199"/>
      <c r="F5" s="199"/>
      <c r="G5" s="199"/>
      <c r="H5" s="200"/>
      <c r="I5" s="218" t="s">
        <v>228</v>
      </c>
    </row>
    <row r="6" spans="1:9" x14ac:dyDescent="0.25">
      <c r="A6" s="184" t="s">
        <v>202</v>
      </c>
      <c r="B6" s="210"/>
      <c r="C6" s="185"/>
      <c r="D6" s="218" t="s">
        <v>230</v>
      </c>
      <c r="E6" s="206" t="s">
        <v>231</v>
      </c>
      <c r="F6" s="218" t="s">
        <v>232</v>
      </c>
      <c r="G6" s="218" t="s">
        <v>187</v>
      </c>
      <c r="H6" s="218" t="s">
        <v>233</v>
      </c>
      <c r="I6" s="238"/>
    </row>
    <row r="7" spans="1:9" ht="15.75" thickBot="1" x14ac:dyDescent="0.3">
      <c r="A7" s="186" t="s">
        <v>229</v>
      </c>
      <c r="B7" s="211"/>
      <c r="C7" s="187"/>
      <c r="D7" s="219"/>
      <c r="E7" s="207"/>
      <c r="F7" s="219"/>
      <c r="G7" s="219"/>
      <c r="H7" s="219"/>
      <c r="I7" s="219"/>
    </row>
    <row r="8" spans="1:9" ht="6.75" customHeight="1" x14ac:dyDescent="0.25">
      <c r="A8" s="236"/>
      <c r="B8" s="237"/>
      <c r="C8" s="237"/>
      <c r="D8" s="160"/>
      <c r="E8" s="135"/>
      <c r="F8" s="161"/>
      <c r="G8" s="135"/>
      <c r="H8" s="161"/>
      <c r="I8" s="135"/>
    </row>
    <row r="9" spans="1:9" x14ac:dyDescent="0.25">
      <c r="A9" s="229" t="s">
        <v>234</v>
      </c>
      <c r="B9" s="230"/>
      <c r="C9" s="230"/>
      <c r="D9" s="162"/>
      <c r="E9" s="58"/>
      <c r="F9" s="128"/>
      <c r="G9" s="58"/>
      <c r="H9" s="128"/>
      <c r="I9" s="58"/>
    </row>
    <row r="10" spans="1:9" x14ac:dyDescent="0.25">
      <c r="A10" s="49"/>
      <c r="B10" s="232" t="s">
        <v>235</v>
      </c>
      <c r="C10" s="232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32" t="s">
        <v>236</v>
      </c>
      <c r="C11" s="232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32" t="s">
        <v>237</v>
      </c>
      <c r="C12" s="232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32" t="s">
        <v>238</v>
      </c>
      <c r="C13" s="232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32" t="s">
        <v>239</v>
      </c>
      <c r="C14" s="232"/>
      <c r="D14" s="157">
        <v>0</v>
      </c>
      <c r="E14" s="126">
        <v>50847</v>
      </c>
      <c r="F14" s="116">
        <v>50847</v>
      </c>
      <c r="G14" s="126">
        <v>50847</v>
      </c>
      <c r="H14" s="126">
        <v>50847</v>
      </c>
      <c r="I14" s="126">
        <f t="shared" si="0"/>
        <v>50847</v>
      </c>
    </row>
    <row r="15" spans="1:9" x14ac:dyDescent="0.25">
      <c r="A15" s="49"/>
      <c r="B15" s="232" t="s">
        <v>240</v>
      </c>
      <c r="C15" s="232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32" t="s">
        <v>241</v>
      </c>
      <c r="C16" s="232"/>
      <c r="D16" s="157">
        <v>0</v>
      </c>
      <c r="E16" s="141">
        <v>0</v>
      </c>
      <c r="F16" s="141">
        <v>0</v>
      </c>
      <c r="G16" s="141">
        <v>0</v>
      </c>
      <c r="H16" s="141">
        <v>0</v>
      </c>
      <c r="I16" s="117">
        <f t="shared" si="0"/>
        <v>0</v>
      </c>
    </row>
    <row r="17" spans="1:9" x14ac:dyDescent="0.25">
      <c r="A17" s="235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5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32" t="s">
        <v>255</v>
      </c>
      <c r="C30" s="232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32" t="s">
        <v>261</v>
      </c>
      <c r="C36" s="232"/>
      <c r="D36" s="163">
        <v>25352221</v>
      </c>
      <c r="E36" s="126">
        <v>2889164</v>
      </c>
      <c r="F36" s="130">
        <v>28241385</v>
      </c>
      <c r="G36" s="126">
        <v>28241385</v>
      </c>
      <c r="H36" s="130">
        <v>28241385</v>
      </c>
      <c r="I36" s="126">
        <f t="shared" ref="I36" si="4">+H36-D36</f>
        <v>2889164</v>
      </c>
      <c r="J36" s="138"/>
    </row>
    <row r="37" spans="1:10" x14ac:dyDescent="0.25">
      <c r="A37" s="49"/>
      <c r="B37" s="232" t="s">
        <v>262</v>
      </c>
      <c r="C37" s="232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32" t="s">
        <v>264</v>
      </c>
      <c r="C39" s="232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9" t="s">
        <v>267</v>
      </c>
      <c r="B43" s="230"/>
      <c r="C43" s="230"/>
      <c r="D43" s="234">
        <f>+D10+D11+D12+D13+D14+D15+D16+D17+D30+D36+D37+D39</f>
        <v>25352221</v>
      </c>
      <c r="E43" s="226">
        <f>+E10+E11+E12+E13+E14++E15+E17+E30+E36+E37+E39+E16</f>
        <v>2940011</v>
      </c>
      <c r="F43" s="227">
        <f>+F10+F11+F12+F13+F14++F15+F17+F30+F36+F37+F39+F16</f>
        <v>28292232</v>
      </c>
      <c r="G43" s="226">
        <f>+G10+G11+G12+G13+G14++G15+G17+G30+G36+G37+G39+G16</f>
        <v>28292232</v>
      </c>
      <c r="H43" s="226">
        <f>+H10+H11+H12+H13+H14++H15+H17+H30+H36+H37+H39+H16</f>
        <v>28292232</v>
      </c>
      <c r="I43" s="226">
        <f>+I10+I11+I12+I13+I14++I15+I17+I30+I36+I37+I39+I16</f>
        <v>2940011</v>
      </c>
    </row>
    <row r="44" spans="1:10" x14ac:dyDescent="0.25">
      <c r="A44" s="229" t="s">
        <v>268</v>
      </c>
      <c r="B44" s="230"/>
      <c r="C44" s="230"/>
      <c r="D44" s="234"/>
      <c r="E44" s="226"/>
      <c r="F44" s="227"/>
      <c r="G44" s="226"/>
      <c r="H44" s="226"/>
      <c r="I44" s="226"/>
    </row>
    <row r="45" spans="1:10" x14ac:dyDescent="0.25">
      <c r="A45" s="229" t="s">
        <v>269</v>
      </c>
      <c r="B45" s="230"/>
      <c r="C45" s="230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9" t="s">
        <v>270</v>
      </c>
      <c r="B47" s="230"/>
      <c r="C47" s="230"/>
      <c r="D47" s="157"/>
      <c r="E47" s="117"/>
      <c r="F47" s="129"/>
      <c r="G47" s="117"/>
      <c r="H47" s="129"/>
      <c r="I47" s="117"/>
    </row>
    <row r="48" spans="1:10" x14ac:dyDescent="0.25">
      <c r="A48" s="49"/>
      <c r="B48" s="232" t="s">
        <v>271</v>
      </c>
      <c r="C48" s="232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32" t="s">
        <v>280</v>
      </c>
      <c r="C57" s="232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32" t="s">
        <v>285</v>
      </c>
      <c r="C62" s="232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32" t="s">
        <v>288</v>
      </c>
      <c r="C65" s="232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32" t="s">
        <v>289</v>
      </c>
      <c r="C66" s="232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1"/>
      <c r="C67" s="231"/>
      <c r="D67" s="157"/>
      <c r="E67" s="117"/>
      <c r="F67" s="129"/>
      <c r="G67" s="117"/>
      <c r="H67" s="129"/>
      <c r="I67" s="117"/>
    </row>
    <row r="68" spans="1:9" x14ac:dyDescent="0.25">
      <c r="A68" s="229" t="s">
        <v>290</v>
      </c>
      <c r="B68" s="230"/>
      <c r="C68" s="230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1"/>
      <c r="C69" s="231"/>
      <c r="D69" s="157"/>
      <c r="E69" s="117"/>
      <c r="F69" s="129"/>
      <c r="G69" s="117"/>
      <c r="H69" s="129"/>
      <c r="I69" s="117"/>
    </row>
    <row r="70" spans="1:9" x14ac:dyDescent="0.25">
      <c r="A70" s="229" t="s">
        <v>291</v>
      </c>
      <c r="B70" s="230"/>
      <c r="C70" s="230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32" t="s">
        <v>292</v>
      </c>
      <c r="C71" s="232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1"/>
      <c r="C72" s="231"/>
      <c r="D72" s="157"/>
      <c r="E72" s="117"/>
      <c r="F72" s="129"/>
      <c r="G72" s="117"/>
      <c r="H72" s="129"/>
      <c r="I72" s="117"/>
    </row>
    <row r="73" spans="1:9" x14ac:dyDescent="0.25">
      <c r="A73" s="229" t="s">
        <v>293</v>
      </c>
      <c r="B73" s="230"/>
      <c r="C73" s="230"/>
      <c r="D73" s="166">
        <f t="shared" ref="D73:I73" si="11">+D43+D68+D70</f>
        <v>25352221</v>
      </c>
      <c r="E73" s="125">
        <f t="shared" si="11"/>
        <v>2940011</v>
      </c>
      <c r="F73" s="133">
        <f t="shared" si="11"/>
        <v>28292232</v>
      </c>
      <c r="G73" s="125">
        <f t="shared" si="11"/>
        <v>28292232</v>
      </c>
      <c r="H73" s="133">
        <f t="shared" si="11"/>
        <v>28292232</v>
      </c>
      <c r="I73" s="125">
        <f t="shared" si="11"/>
        <v>2940011</v>
      </c>
    </row>
    <row r="74" spans="1:9" ht="4.5" customHeight="1" x14ac:dyDescent="0.25">
      <c r="A74" s="51"/>
      <c r="B74" s="231"/>
      <c r="C74" s="231"/>
      <c r="D74" s="157"/>
      <c r="E74" s="117"/>
      <c r="F74" s="129"/>
      <c r="G74" s="117"/>
      <c r="H74" s="129"/>
      <c r="I74" s="117"/>
    </row>
    <row r="75" spans="1:9" x14ac:dyDescent="0.25">
      <c r="A75" s="49"/>
      <c r="B75" s="230" t="s">
        <v>294</v>
      </c>
      <c r="C75" s="230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3" t="s">
        <v>295</v>
      </c>
      <c r="C76" s="233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3" t="s">
        <v>296</v>
      </c>
      <c r="C77" s="233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30" t="s">
        <v>297</v>
      </c>
      <c r="C78" s="230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28"/>
      <c r="C79" s="228"/>
      <c r="D79" s="167"/>
      <c r="E79" s="89"/>
      <c r="F79" s="134"/>
      <c r="G79" s="89"/>
      <c r="H79" s="134"/>
      <c r="I79" s="89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360" verticalDpi="360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3"/>
  <sheetViews>
    <sheetView topLeftCell="A14" workbookViewId="0">
      <selection activeCell="J43" sqref="J43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39"/>
    </row>
    <row r="2" spans="1:8" x14ac:dyDescent="0.25">
      <c r="A2" s="184" t="s">
        <v>298</v>
      </c>
      <c r="B2" s="210"/>
      <c r="C2" s="210"/>
      <c r="D2" s="210"/>
      <c r="E2" s="210"/>
      <c r="F2" s="210"/>
      <c r="G2" s="210"/>
      <c r="H2" s="240"/>
    </row>
    <row r="3" spans="1:8" x14ac:dyDescent="0.25">
      <c r="A3" s="184" t="s">
        <v>299</v>
      </c>
      <c r="B3" s="210"/>
      <c r="C3" s="210"/>
      <c r="D3" s="210"/>
      <c r="E3" s="210"/>
      <c r="F3" s="210"/>
      <c r="G3" s="210"/>
      <c r="H3" s="240"/>
    </row>
    <row r="4" spans="1:8" x14ac:dyDescent="0.25">
      <c r="A4" s="184" t="s">
        <v>468</v>
      </c>
      <c r="B4" s="210"/>
      <c r="C4" s="210"/>
      <c r="D4" s="210"/>
      <c r="E4" s="210"/>
      <c r="F4" s="210"/>
      <c r="G4" s="210"/>
      <c r="H4" s="240"/>
    </row>
    <row r="5" spans="1:8" ht="11.25" customHeight="1" thickBot="1" x14ac:dyDescent="0.3">
      <c r="A5" s="186" t="s">
        <v>1</v>
      </c>
      <c r="B5" s="211"/>
      <c r="C5" s="211"/>
      <c r="D5" s="211"/>
      <c r="E5" s="211"/>
      <c r="F5" s="211"/>
      <c r="G5" s="211"/>
      <c r="H5" s="241"/>
    </row>
    <row r="6" spans="1:8" ht="15.75" thickBot="1" x14ac:dyDescent="0.3">
      <c r="A6" s="173" t="s">
        <v>2</v>
      </c>
      <c r="B6" s="175"/>
      <c r="C6" s="198" t="s">
        <v>300</v>
      </c>
      <c r="D6" s="199"/>
      <c r="E6" s="199"/>
      <c r="F6" s="199"/>
      <c r="G6" s="200"/>
      <c r="H6" s="218" t="s">
        <v>301</v>
      </c>
    </row>
    <row r="7" spans="1:8" ht="18.75" thickBot="1" x14ac:dyDescent="0.3">
      <c r="A7" s="186"/>
      <c r="B7" s="187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9"/>
    </row>
    <row r="8" spans="1:8" x14ac:dyDescent="0.25">
      <c r="A8" s="242" t="s">
        <v>304</v>
      </c>
      <c r="B8" s="243"/>
      <c r="C8" s="125">
        <f>+C9+C17+C27+C37+C47+C57+C61+C70+C74+C86</f>
        <v>25352221</v>
      </c>
      <c r="D8" s="125">
        <f>+D9+D17+D27+D37+D47+D57+D61+D70+D74</f>
        <v>2940011</v>
      </c>
      <c r="E8" s="125">
        <f>+E9+E17+E27+E37+E47+E57+E61+E70+E74+E86</f>
        <v>28292232</v>
      </c>
      <c r="F8" s="125">
        <f t="shared" ref="F8:G8" si="0">+F9+F17+F27+F37+F47+F57+F61+F70+F74+F86</f>
        <v>26205880</v>
      </c>
      <c r="G8" s="125">
        <f t="shared" si="0"/>
        <v>26103014</v>
      </c>
      <c r="H8" s="118">
        <f t="shared" ref="H8:H36" si="1">+E8-F8</f>
        <v>2086352</v>
      </c>
    </row>
    <row r="9" spans="1:8" x14ac:dyDescent="0.25">
      <c r="A9" s="235" t="s">
        <v>305</v>
      </c>
      <c r="B9" s="244"/>
      <c r="C9" s="125">
        <f>+C10+C11+C12+C13+C14+C15+C16</f>
        <v>21587378</v>
      </c>
      <c r="D9" s="125">
        <f t="shared" ref="D9:G9" si="2">+D10+D11+D12+D13+D14+D15+D16</f>
        <v>1092449</v>
      </c>
      <c r="E9" s="125">
        <f t="shared" si="2"/>
        <v>22679827</v>
      </c>
      <c r="F9" s="125">
        <f t="shared" si="2"/>
        <v>21427189</v>
      </c>
      <c r="G9" s="125">
        <f t="shared" si="2"/>
        <v>21427189</v>
      </c>
      <c r="H9" s="125">
        <f t="shared" si="1"/>
        <v>1252638</v>
      </c>
    </row>
    <row r="10" spans="1:8" x14ac:dyDescent="0.25">
      <c r="A10" s="49"/>
      <c r="B10" s="50" t="s">
        <v>306</v>
      </c>
      <c r="C10" s="126">
        <v>8416735</v>
      </c>
      <c r="D10" s="139">
        <v>0</v>
      </c>
      <c r="E10" s="126">
        <v>8416735</v>
      </c>
      <c r="F10" s="126">
        <v>7858812</v>
      </c>
      <c r="G10" s="126">
        <v>7858812</v>
      </c>
      <c r="H10" s="126">
        <f t="shared" si="1"/>
        <v>557923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12310643</v>
      </c>
      <c r="D12" s="139">
        <v>712339</v>
      </c>
      <c r="E12" s="126">
        <v>13022982</v>
      </c>
      <c r="F12" s="126">
        <v>12436406</v>
      </c>
      <c r="G12" s="126">
        <v>12436406</v>
      </c>
      <c r="H12" s="126">
        <f t="shared" si="1"/>
        <v>586576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860000</v>
      </c>
      <c r="D14" s="126">
        <v>380110</v>
      </c>
      <c r="E14" s="126">
        <v>1240110</v>
      </c>
      <c r="F14" s="126">
        <v>1131971</v>
      </c>
      <c r="G14" s="126">
        <v>1131971</v>
      </c>
      <c r="H14" s="126">
        <f t="shared" si="1"/>
        <v>108139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5" t="s">
        <v>313</v>
      </c>
      <c r="B17" s="244"/>
      <c r="C17" s="125">
        <f t="shared" ref="C17:H17" si="3">+C18+C19+C20+C21+C22+C23+C24+C25+C26</f>
        <v>1161550</v>
      </c>
      <c r="D17" s="152">
        <f t="shared" si="3"/>
        <v>571249</v>
      </c>
      <c r="E17" s="152">
        <f t="shared" si="3"/>
        <v>1732799</v>
      </c>
      <c r="F17" s="152">
        <f t="shared" si="3"/>
        <v>1432922</v>
      </c>
      <c r="G17" s="125">
        <f t="shared" si="3"/>
        <v>1432922</v>
      </c>
      <c r="H17" s="125">
        <f t="shared" si="3"/>
        <v>299877</v>
      </c>
    </row>
    <row r="18" spans="1:8" x14ac:dyDescent="0.25">
      <c r="A18" s="49"/>
      <c r="B18" s="50" t="s">
        <v>314</v>
      </c>
      <c r="C18" s="126">
        <v>552100</v>
      </c>
      <c r="D18" s="139">
        <v>175332</v>
      </c>
      <c r="E18" s="139">
        <v>727432</v>
      </c>
      <c r="F18" s="139">
        <v>460429</v>
      </c>
      <c r="G18" s="139">
        <v>460429</v>
      </c>
      <c r="H18" s="139">
        <f t="shared" si="1"/>
        <v>267003</v>
      </c>
    </row>
    <row r="19" spans="1:8" x14ac:dyDescent="0.25">
      <c r="A19" s="49"/>
      <c r="B19" s="50" t="s">
        <v>315</v>
      </c>
      <c r="C19" s="126">
        <v>112500</v>
      </c>
      <c r="D19" s="139">
        <v>190</v>
      </c>
      <c r="E19" s="139">
        <v>112690</v>
      </c>
      <c r="F19" s="139">
        <v>96975</v>
      </c>
      <c r="G19" s="139">
        <v>96975</v>
      </c>
      <c r="H19" s="139">
        <f t="shared" si="1"/>
        <v>15715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28250</v>
      </c>
      <c r="D21" s="139">
        <v>280199</v>
      </c>
      <c r="E21" s="139">
        <v>308449</v>
      </c>
      <c r="F21" s="139">
        <v>308449</v>
      </c>
      <c r="G21" s="139">
        <v>308449</v>
      </c>
      <c r="H21" s="139">
        <f t="shared" si="1"/>
        <v>0</v>
      </c>
    </row>
    <row r="22" spans="1:8" x14ac:dyDescent="0.25">
      <c r="A22" s="49"/>
      <c r="B22" s="50" t="s">
        <v>318</v>
      </c>
      <c r="C22" s="153">
        <v>15500</v>
      </c>
      <c r="D22" s="139">
        <v>0</v>
      </c>
      <c r="E22" s="139">
        <v>15500</v>
      </c>
      <c r="F22" s="139">
        <v>4576</v>
      </c>
      <c r="G22" s="139">
        <v>4576</v>
      </c>
      <c r="H22" s="139">
        <f t="shared" si="1"/>
        <v>10924</v>
      </c>
    </row>
    <row r="23" spans="1:8" x14ac:dyDescent="0.25">
      <c r="A23" s="49"/>
      <c r="B23" s="50" t="s">
        <v>319</v>
      </c>
      <c r="C23" s="153">
        <v>360000</v>
      </c>
      <c r="D23" s="139">
        <v>0</v>
      </c>
      <c r="E23" s="139">
        <v>360000</v>
      </c>
      <c r="F23" s="139">
        <v>360000</v>
      </c>
      <c r="G23" s="139">
        <v>360000</v>
      </c>
      <c r="H23" s="139">
        <f t="shared" si="1"/>
        <v>0</v>
      </c>
    </row>
    <row r="24" spans="1:8" x14ac:dyDescent="0.25">
      <c r="A24" s="49"/>
      <c r="B24" s="50" t="s">
        <v>320</v>
      </c>
      <c r="C24" s="153">
        <v>40000</v>
      </c>
      <c r="D24" s="139">
        <v>30303</v>
      </c>
      <c r="E24" s="139">
        <v>70303</v>
      </c>
      <c r="F24" s="139">
        <v>70303</v>
      </c>
      <c r="G24" s="139">
        <v>70303</v>
      </c>
      <c r="H24" s="139">
        <f t="shared" si="1"/>
        <v>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53200</v>
      </c>
      <c r="D26" s="139">
        <v>85225</v>
      </c>
      <c r="E26" s="139">
        <v>138425</v>
      </c>
      <c r="F26" s="139">
        <v>132190</v>
      </c>
      <c r="G26" s="139">
        <v>132190</v>
      </c>
      <c r="H26" s="139">
        <f t="shared" si="1"/>
        <v>6235</v>
      </c>
    </row>
    <row r="27" spans="1:8" x14ac:dyDescent="0.25">
      <c r="A27" s="235" t="s">
        <v>323</v>
      </c>
      <c r="B27" s="244"/>
      <c r="C27" s="152">
        <f t="shared" ref="C27:H27" si="4">+C28+C29+C30+C31+C32+C33+C34+C35+C36</f>
        <v>2351293</v>
      </c>
      <c r="D27" s="154">
        <f t="shared" si="4"/>
        <v>1232484</v>
      </c>
      <c r="E27" s="154">
        <f t="shared" si="4"/>
        <v>3583777</v>
      </c>
      <c r="F27" s="152">
        <f t="shared" si="4"/>
        <v>3129809</v>
      </c>
      <c r="G27" s="152">
        <f t="shared" si="4"/>
        <v>3026943</v>
      </c>
      <c r="H27" s="155">
        <f t="shared" si="4"/>
        <v>453968</v>
      </c>
    </row>
    <row r="28" spans="1:8" x14ac:dyDescent="0.25">
      <c r="A28" s="49"/>
      <c r="B28" s="50" t="s">
        <v>324</v>
      </c>
      <c r="C28" s="153">
        <v>236340</v>
      </c>
      <c r="D28" s="139">
        <v>330019</v>
      </c>
      <c r="E28" s="139">
        <v>566359</v>
      </c>
      <c r="F28" s="139">
        <v>373228</v>
      </c>
      <c r="G28" s="139">
        <v>373228</v>
      </c>
      <c r="H28" s="139">
        <f t="shared" si="1"/>
        <v>193131</v>
      </c>
    </row>
    <row r="29" spans="1:8" x14ac:dyDescent="0.25">
      <c r="A29" s="49"/>
      <c r="B29" s="50" t="s">
        <v>325</v>
      </c>
      <c r="C29" s="153">
        <v>250620</v>
      </c>
      <c r="D29" s="139">
        <v>0</v>
      </c>
      <c r="E29" s="139">
        <v>250620</v>
      </c>
      <c r="F29" s="139">
        <v>217693</v>
      </c>
      <c r="G29" s="139">
        <v>217693</v>
      </c>
      <c r="H29" s="139">
        <f t="shared" si="1"/>
        <v>32927</v>
      </c>
    </row>
    <row r="30" spans="1:8" x14ac:dyDescent="0.25">
      <c r="A30" s="49"/>
      <c r="B30" s="50" t="s">
        <v>326</v>
      </c>
      <c r="C30" s="153">
        <v>193000</v>
      </c>
      <c r="D30" s="139">
        <v>-21654</v>
      </c>
      <c r="E30" s="139">
        <v>171346</v>
      </c>
      <c r="F30" s="139">
        <v>87073</v>
      </c>
      <c r="G30" s="139">
        <v>87073</v>
      </c>
      <c r="H30" s="139">
        <f t="shared" si="1"/>
        <v>84273</v>
      </c>
    </row>
    <row r="31" spans="1:8" x14ac:dyDescent="0.25">
      <c r="A31" s="49"/>
      <c r="B31" s="50" t="s">
        <v>327</v>
      </c>
      <c r="C31" s="153">
        <v>145400</v>
      </c>
      <c r="D31" s="139">
        <v>0</v>
      </c>
      <c r="E31" s="139">
        <v>145400</v>
      </c>
      <c r="F31" s="139">
        <v>129542</v>
      </c>
      <c r="G31" s="139">
        <v>129542</v>
      </c>
      <c r="H31" s="139">
        <f t="shared" si="1"/>
        <v>15858</v>
      </c>
    </row>
    <row r="32" spans="1:8" x14ac:dyDescent="0.25">
      <c r="A32" s="49"/>
      <c r="B32" s="50" t="s">
        <v>328</v>
      </c>
      <c r="C32" s="126">
        <v>302000</v>
      </c>
      <c r="D32" s="139">
        <v>735331</v>
      </c>
      <c r="E32" s="139">
        <v>1037331</v>
      </c>
      <c r="F32" s="139">
        <v>961327</v>
      </c>
      <c r="G32" s="139">
        <v>961327</v>
      </c>
      <c r="H32" s="139">
        <f t="shared" si="1"/>
        <v>76004</v>
      </c>
    </row>
    <row r="33" spans="1:8" x14ac:dyDescent="0.25">
      <c r="A33" s="49"/>
      <c r="B33" s="50" t="s">
        <v>329</v>
      </c>
      <c r="C33" s="126">
        <v>248000</v>
      </c>
      <c r="D33" s="139">
        <v>17284</v>
      </c>
      <c r="E33" s="139">
        <v>265284</v>
      </c>
      <c r="F33" s="139">
        <v>257284</v>
      </c>
      <c r="G33" s="139">
        <v>257284</v>
      </c>
      <c r="H33" s="139">
        <f t="shared" si="1"/>
        <v>8000</v>
      </c>
    </row>
    <row r="34" spans="1:8" x14ac:dyDescent="0.25">
      <c r="A34" s="49"/>
      <c r="B34" s="50" t="s">
        <v>330</v>
      </c>
      <c r="C34" s="126">
        <v>79000</v>
      </c>
      <c r="D34" s="139">
        <v>175866</v>
      </c>
      <c r="E34" s="139">
        <v>254866</v>
      </c>
      <c r="F34" s="139">
        <v>251866</v>
      </c>
      <c r="G34" s="139">
        <v>264846</v>
      </c>
      <c r="H34" s="139">
        <f t="shared" si="1"/>
        <v>3000</v>
      </c>
    </row>
    <row r="35" spans="1:8" x14ac:dyDescent="0.25">
      <c r="A35" s="49"/>
      <c r="B35" s="50" t="s">
        <v>331</v>
      </c>
      <c r="C35" s="126">
        <v>201679</v>
      </c>
      <c r="D35" s="139">
        <v>187765</v>
      </c>
      <c r="E35" s="139">
        <v>389444</v>
      </c>
      <c r="F35" s="139">
        <v>389444</v>
      </c>
      <c r="G35" s="139">
        <v>376464</v>
      </c>
      <c r="H35" s="139">
        <f t="shared" si="1"/>
        <v>0</v>
      </c>
    </row>
    <row r="36" spans="1:8" x14ac:dyDescent="0.25">
      <c r="A36" s="49"/>
      <c r="B36" s="50" t="s">
        <v>332</v>
      </c>
      <c r="C36" s="126">
        <v>695254</v>
      </c>
      <c r="D36" s="139">
        <v>-192127</v>
      </c>
      <c r="E36" s="139">
        <v>503127</v>
      </c>
      <c r="F36" s="139">
        <v>462352</v>
      </c>
      <c r="G36" s="139">
        <v>359486</v>
      </c>
      <c r="H36" s="139">
        <f t="shared" si="1"/>
        <v>40775</v>
      </c>
    </row>
    <row r="37" spans="1:8" ht="22.5" customHeight="1" x14ac:dyDescent="0.25">
      <c r="A37" s="245" t="s">
        <v>333</v>
      </c>
      <c r="B37" s="246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5" t="s">
        <v>343</v>
      </c>
      <c r="B47" s="244"/>
      <c r="C47" s="154">
        <f t="shared" ref="C47:H47" si="7">+C48+C49+C50+C51+C52+C53+C54+C55+C56</f>
        <v>252000</v>
      </c>
      <c r="D47" s="154">
        <f t="shared" si="7"/>
        <v>43829</v>
      </c>
      <c r="E47" s="154">
        <f t="shared" si="7"/>
        <v>295829</v>
      </c>
      <c r="F47" s="154">
        <f t="shared" si="7"/>
        <v>215960</v>
      </c>
      <c r="G47" s="154">
        <f t="shared" si="7"/>
        <v>215960</v>
      </c>
      <c r="H47" s="154">
        <f>+H48+H49+H50+H51+H52+H53+H54+H55+H56</f>
        <v>79869</v>
      </c>
    </row>
    <row r="48" spans="1:8" x14ac:dyDescent="0.25">
      <c r="A48" s="49"/>
      <c r="B48" s="50" t="s">
        <v>344</v>
      </c>
      <c r="C48" s="141">
        <v>252000</v>
      </c>
      <c r="D48" s="139">
        <v>27830</v>
      </c>
      <c r="E48" s="139">
        <v>279830</v>
      </c>
      <c r="F48" s="139">
        <v>199961</v>
      </c>
      <c r="G48" s="139">
        <v>199961</v>
      </c>
      <c r="H48" s="139">
        <f t="shared" si="6"/>
        <v>79869</v>
      </c>
    </row>
    <row r="49" spans="1:8" x14ac:dyDescent="0.25">
      <c r="A49" s="49"/>
      <c r="B49" s="50" t="s">
        <v>345</v>
      </c>
      <c r="C49" s="117">
        <v>0</v>
      </c>
      <c r="D49" s="141">
        <v>15999</v>
      </c>
      <c r="E49" s="141">
        <v>15999</v>
      </c>
      <c r="F49" s="141">
        <v>15999</v>
      </c>
      <c r="G49" s="141">
        <v>15999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5" t="s">
        <v>353</v>
      </c>
      <c r="B57" s="244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5" t="s">
        <v>357</v>
      </c>
      <c r="B61" s="244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5" t="s">
        <v>366</v>
      </c>
      <c r="B70" s="244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5" t="s">
        <v>370</v>
      </c>
      <c r="B74" s="244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7"/>
      <c r="B82" s="248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9"/>
      <c r="B86" s="250"/>
      <c r="C86" s="251">
        <f t="shared" ref="C86:H86" si="12">+C88+C96+C106+C116+C126+C136+C140+C149+C153</f>
        <v>0</v>
      </c>
      <c r="D86" s="251">
        <f t="shared" si="12"/>
        <v>0</v>
      </c>
      <c r="E86" s="251">
        <f t="shared" si="12"/>
        <v>0</v>
      </c>
      <c r="F86" s="251">
        <f t="shared" si="12"/>
        <v>0</v>
      </c>
      <c r="G86" s="251">
        <f t="shared" si="12"/>
        <v>0</v>
      </c>
      <c r="H86" s="251">
        <f t="shared" si="12"/>
        <v>0</v>
      </c>
    </row>
    <row r="87" spans="1:8" x14ac:dyDescent="0.25">
      <c r="A87" s="229" t="s">
        <v>440</v>
      </c>
      <c r="B87" s="252"/>
      <c r="C87" s="208"/>
      <c r="D87" s="208"/>
      <c r="E87" s="208"/>
      <c r="F87" s="208"/>
      <c r="G87" s="208"/>
      <c r="H87" s="208"/>
    </row>
    <row r="88" spans="1:8" x14ac:dyDescent="0.25">
      <c r="A88" s="235" t="s">
        <v>305</v>
      </c>
      <c r="B88" s="244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5" t="s">
        <v>313</v>
      </c>
      <c r="B96" s="244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5" t="s">
        <v>323</v>
      </c>
      <c r="B106" s="244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5" t="s">
        <v>333</v>
      </c>
      <c r="B116" s="246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5" t="s">
        <v>343</v>
      </c>
      <c r="B126" s="244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5" t="s">
        <v>353</v>
      </c>
      <c r="B136" s="244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5" t="s">
        <v>357</v>
      </c>
      <c r="B140" s="244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5" t="s">
        <v>366</v>
      </c>
      <c r="B149" s="244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5" t="s">
        <v>370</v>
      </c>
      <c r="B153" s="244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9" t="s">
        <v>383</v>
      </c>
      <c r="B162" s="252"/>
      <c r="C162" s="125">
        <f t="shared" ref="C162:H162" si="24">+C8+C86</f>
        <v>25352221</v>
      </c>
      <c r="D162" s="125">
        <f t="shared" si="24"/>
        <v>2940011</v>
      </c>
      <c r="E162" s="125">
        <f>+E8+E86</f>
        <v>28292232</v>
      </c>
      <c r="F162" s="152">
        <f t="shared" si="24"/>
        <v>26205880</v>
      </c>
      <c r="G162" s="152">
        <f t="shared" si="24"/>
        <v>26103014</v>
      </c>
      <c r="H162" s="125">
        <f t="shared" si="24"/>
        <v>2086352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60" verticalDpi="360" r:id="rId1"/>
  <ignoredErrors>
    <ignoredError sqref="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workbookViewId="0">
      <selection activeCell="D10" sqref="D1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04" t="s">
        <v>437</v>
      </c>
      <c r="B1" s="256"/>
      <c r="C1" s="256"/>
      <c r="D1" s="256"/>
      <c r="E1" s="256"/>
      <c r="F1" s="256"/>
      <c r="G1" s="205"/>
    </row>
    <row r="2" spans="1:11" x14ac:dyDescent="0.25">
      <c r="A2" s="176" t="s">
        <v>298</v>
      </c>
      <c r="B2" s="177"/>
      <c r="C2" s="177"/>
      <c r="D2" s="177"/>
      <c r="E2" s="177"/>
      <c r="F2" s="177"/>
      <c r="G2" s="178"/>
    </row>
    <row r="3" spans="1:11" x14ac:dyDescent="0.25">
      <c r="A3" s="176" t="s">
        <v>378</v>
      </c>
      <c r="B3" s="177"/>
      <c r="C3" s="177"/>
      <c r="D3" s="177"/>
      <c r="E3" s="177"/>
      <c r="F3" s="177"/>
      <c r="G3" s="178"/>
    </row>
    <row r="4" spans="1:11" x14ac:dyDescent="0.25">
      <c r="A4" s="176" t="s">
        <v>466</v>
      </c>
      <c r="B4" s="177"/>
      <c r="C4" s="177"/>
      <c r="D4" s="177"/>
      <c r="E4" s="177"/>
      <c r="F4" s="177"/>
      <c r="G4" s="178"/>
    </row>
    <row r="5" spans="1:11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1" ht="15.75" thickBot="1" x14ac:dyDescent="0.3">
      <c r="A6" s="206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1" ht="18.75" thickBot="1" x14ac:dyDescent="0.3">
      <c r="A7" s="207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7"/>
    </row>
    <row r="8" spans="1:11" x14ac:dyDescent="0.25">
      <c r="A8" s="4" t="s">
        <v>379</v>
      </c>
      <c r="B8" s="254">
        <f t="shared" ref="B8:G8" si="0">+B10+B11+B12+B13+B14+B15+B16+B17+B18+B19</f>
        <v>25352221</v>
      </c>
      <c r="C8" s="254">
        <f t="shared" si="0"/>
        <v>2940011</v>
      </c>
      <c r="D8" s="254">
        <f t="shared" si="0"/>
        <v>28292232</v>
      </c>
      <c r="E8" s="254">
        <f t="shared" si="0"/>
        <v>26205880</v>
      </c>
      <c r="F8" s="254">
        <f t="shared" si="0"/>
        <v>26103014</v>
      </c>
      <c r="G8" s="254">
        <f t="shared" si="0"/>
        <v>2086352</v>
      </c>
    </row>
    <row r="9" spans="1:11" x14ac:dyDescent="0.25">
      <c r="A9" s="4" t="s">
        <v>380</v>
      </c>
      <c r="B9" s="255"/>
      <c r="C9" s="255"/>
      <c r="D9" s="255"/>
      <c r="E9" s="255"/>
      <c r="F9" s="255"/>
      <c r="G9" s="255"/>
    </row>
    <row r="10" spans="1:11" x14ac:dyDescent="0.25">
      <c r="A10" s="3" t="s">
        <v>438</v>
      </c>
      <c r="B10" s="107">
        <v>5032975</v>
      </c>
      <c r="C10" s="142">
        <v>316407</v>
      </c>
      <c r="D10" s="107">
        <v>5349382</v>
      </c>
      <c r="E10" s="107">
        <v>5465636</v>
      </c>
      <c r="F10" s="107">
        <v>5452656</v>
      </c>
      <c r="G10" s="158">
        <f t="shared" ref="G10:G26" si="1">+D10-E10</f>
        <v>-116254</v>
      </c>
    </row>
    <row r="11" spans="1:11" x14ac:dyDescent="0.25">
      <c r="A11" s="3" t="s">
        <v>439</v>
      </c>
      <c r="B11" s="107">
        <v>1915769</v>
      </c>
      <c r="C11" s="142"/>
      <c r="D11" s="107">
        <v>1915769</v>
      </c>
      <c r="E11" s="107">
        <v>2028599</v>
      </c>
      <c r="F11" s="107">
        <v>2028599</v>
      </c>
      <c r="G11" s="158">
        <f t="shared" si="1"/>
        <v>-112830</v>
      </c>
    </row>
    <row r="12" spans="1:11" x14ac:dyDescent="0.25">
      <c r="A12" s="3" t="s">
        <v>455</v>
      </c>
      <c r="B12" s="107">
        <v>3194738</v>
      </c>
      <c r="C12" s="168"/>
      <c r="D12" s="107">
        <v>3194738</v>
      </c>
      <c r="E12" s="158">
        <v>2959235</v>
      </c>
      <c r="F12" s="158">
        <v>2959235</v>
      </c>
      <c r="G12" s="158">
        <f t="shared" si="1"/>
        <v>235503</v>
      </c>
      <c r="H12" s="138"/>
      <c r="I12" s="138"/>
      <c r="K12" s="159"/>
    </row>
    <row r="13" spans="1:11" x14ac:dyDescent="0.25">
      <c r="A13" s="3" t="s">
        <v>456</v>
      </c>
      <c r="B13" s="107">
        <v>2487801</v>
      </c>
      <c r="C13" s="168"/>
      <c r="D13" s="107">
        <v>2487801</v>
      </c>
      <c r="E13" s="158">
        <v>2653745</v>
      </c>
      <c r="F13" s="158">
        <v>2653745</v>
      </c>
      <c r="G13" s="158">
        <f t="shared" si="1"/>
        <v>-165944</v>
      </c>
      <c r="I13" s="138"/>
    </row>
    <row r="14" spans="1:11" ht="18" x14ac:dyDescent="0.25">
      <c r="A14" s="3" t="s">
        <v>458</v>
      </c>
      <c r="B14" s="107">
        <v>1010809</v>
      </c>
      <c r="C14" s="168"/>
      <c r="D14" s="107">
        <v>1010809</v>
      </c>
      <c r="E14" s="158">
        <v>902259</v>
      </c>
      <c r="F14" s="158">
        <v>902259</v>
      </c>
      <c r="G14" s="158">
        <f t="shared" si="1"/>
        <v>108550</v>
      </c>
      <c r="I14" s="138"/>
    </row>
    <row r="15" spans="1:11" x14ac:dyDescent="0.25">
      <c r="A15" s="3" t="s">
        <v>459</v>
      </c>
      <c r="B15" s="107">
        <v>227626</v>
      </c>
      <c r="C15" s="168"/>
      <c r="D15" s="107">
        <v>227626</v>
      </c>
      <c r="E15" s="158">
        <v>0</v>
      </c>
      <c r="F15" s="158">
        <v>0</v>
      </c>
      <c r="G15" s="158">
        <f t="shared" si="1"/>
        <v>227626</v>
      </c>
      <c r="I15" s="138"/>
    </row>
    <row r="16" spans="1:11" x14ac:dyDescent="0.25">
      <c r="A16" s="3" t="s">
        <v>460</v>
      </c>
      <c r="B16" s="107">
        <v>4282180</v>
      </c>
      <c r="C16" s="168">
        <v>17284</v>
      </c>
      <c r="D16" s="107">
        <v>4299464</v>
      </c>
      <c r="E16" s="158">
        <v>3989684</v>
      </c>
      <c r="F16" s="158">
        <v>3989684</v>
      </c>
      <c r="G16" s="158">
        <f t="shared" si="1"/>
        <v>309780</v>
      </c>
      <c r="I16" s="138"/>
    </row>
    <row r="17" spans="1:9" x14ac:dyDescent="0.25">
      <c r="A17" s="3" t="s">
        <v>461</v>
      </c>
      <c r="B17" s="107">
        <v>6308753</v>
      </c>
      <c r="C17" s="168">
        <v>2606320</v>
      </c>
      <c r="D17" s="107">
        <v>8915073</v>
      </c>
      <c r="E17" s="158">
        <v>7261371</v>
      </c>
      <c r="F17" s="158">
        <v>7171485</v>
      </c>
      <c r="G17" s="158">
        <f t="shared" si="1"/>
        <v>1653702</v>
      </c>
      <c r="I17" s="138"/>
    </row>
    <row r="18" spans="1:9" x14ac:dyDescent="0.25">
      <c r="A18" s="3" t="s">
        <v>462</v>
      </c>
      <c r="B18" s="107">
        <v>486968</v>
      </c>
      <c r="C18" s="168"/>
      <c r="D18" s="107">
        <v>486968</v>
      </c>
      <c r="E18" s="158">
        <v>534731</v>
      </c>
      <c r="F18" s="158">
        <v>534731</v>
      </c>
      <c r="G18" s="158">
        <f t="shared" si="1"/>
        <v>-47763</v>
      </c>
    </row>
    <row r="19" spans="1:9" x14ac:dyDescent="0.25">
      <c r="A19" s="3" t="s">
        <v>463</v>
      </c>
      <c r="B19" s="107">
        <v>404602</v>
      </c>
      <c r="C19" s="168"/>
      <c r="D19" s="107">
        <v>404602</v>
      </c>
      <c r="E19" s="158">
        <v>410620</v>
      </c>
      <c r="F19" s="158">
        <v>410620</v>
      </c>
      <c r="G19" s="158">
        <f t="shared" si="1"/>
        <v>-6018</v>
      </c>
    </row>
    <row r="20" spans="1:9" x14ac:dyDescent="0.25">
      <c r="A20" s="3" t="s">
        <v>457</v>
      </c>
      <c r="B20" s="107"/>
      <c r="C20" s="168"/>
      <c r="D20" s="107"/>
      <c r="E20" s="158"/>
      <c r="F20" s="158"/>
      <c r="G20" s="158">
        <f t="shared" si="1"/>
        <v>0</v>
      </c>
    </row>
    <row r="21" spans="1:9" x14ac:dyDescent="0.25">
      <c r="A21" s="3" t="s">
        <v>447</v>
      </c>
      <c r="B21" s="107"/>
      <c r="C21" s="168"/>
      <c r="D21" s="107"/>
      <c r="E21" s="158"/>
      <c r="F21" s="158"/>
      <c r="G21" s="158">
        <f t="shared" si="1"/>
        <v>0</v>
      </c>
    </row>
    <row r="22" spans="1:9" x14ac:dyDescent="0.25">
      <c r="A22" s="3" t="s">
        <v>448</v>
      </c>
      <c r="B22" s="107"/>
      <c r="C22" s="168"/>
      <c r="D22" s="107"/>
      <c r="E22" s="158"/>
      <c r="F22" s="158"/>
      <c r="G22" s="158">
        <f t="shared" si="1"/>
        <v>0</v>
      </c>
    </row>
    <row r="23" spans="1:9" x14ac:dyDescent="0.25">
      <c r="A23" s="3" t="s">
        <v>449</v>
      </c>
      <c r="B23" s="107"/>
      <c r="C23" s="142"/>
      <c r="D23" s="107"/>
      <c r="E23" s="107"/>
      <c r="F23" s="107"/>
      <c r="G23" s="158">
        <f t="shared" si="1"/>
        <v>0</v>
      </c>
      <c r="I23" s="138"/>
    </row>
    <row r="24" spans="1:9" x14ac:dyDescent="0.25">
      <c r="A24" s="3" t="s">
        <v>452</v>
      </c>
      <c r="B24" s="107"/>
      <c r="C24" s="142"/>
      <c r="D24" s="107"/>
      <c r="E24" s="107"/>
      <c r="F24" s="107"/>
      <c r="G24" s="158">
        <f t="shared" si="1"/>
        <v>0</v>
      </c>
      <c r="I24" s="138"/>
    </row>
    <row r="25" spans="1:9" ht="18" x14ac:dyDescent="0.25">
      <c r="A25" s="3" t="s">
        <v>450</v>
      </c>
      <c r="B25" s="107"/>
      <c r="C25" s="142"/>
      <c r="D25" s="107"/>
      <c r="E25" s="107"/>
      <c r="F25" s="107"/>
      <c r="G25" s="158">
        <f t="shared" si="1"/>
        <v>0</v>
      </c>
      <c r="I25" s="138"/>
    </row>
    <row r="26" spans="1:9" x14ac:dyDescent="0.25">
      <c r="A26" s="3" t="s">
        <v>451</v>
      </c>
      <c r="B26" s="107"/>
      <c r="C26" s="107"/>
      <c r="D26" s="107"/>
      <c r="E26" s="107"/>
      <c r="F26" s="107"/>
      <c r="G26" s="107">
        <f t="shared" si="1"/>
        <v>0</v>
      </c>
      <c r="I26" s="138"/>
    </row>
    <row r="27" spans="1:9" x14ac:dyDescent="0.25">
      <c r="A27" s="24" t="s">
        <v>381</v>
      </c>
      <c r="B27" s="253">
        <f>+B29+B30+B31+B32+B33+B34+B35+B36</f>
        <v>0</v>
      </c>
      <c r="C27" s="253">
        <f>+C29+C30+C31+C32+C33+C34+C35+C36</f>
        <v>0</v>
      </c>
      <c r="D27" s="253">
        <f>+D29+D30+D31+D32+D33+D34+D35+D36</f>
        <v>0</v>
      </c>
      <c r="E27" s="253">
        <f>+E29+E30+E31+E32+E33+E34+E35+E36</f>
        <v>0</v>
      </c>
      <c r="F27" s="253">
        <f>+F29+F30+F31+F32+F33+F34+F35+F36</f>
        <v>0</v>
      </c>
      <c r="G27" s="253">
        <f>+D27-E27</f>
        <v>0</v>
      </c>
    </row>
    <row r="28" spans="1:9" x14ac:dyDescent="0.25">
      <c r="A28" s="24" t="s">
        <v>382</v>
      </c>
      <c r="B28" s="253"/>
      <c r="C28" s="253"/>
      <c r="D28" s="253"/>
      <c r="E28" s="253"/>
      <c r="F28" s="253"/>
      <c r="G28" s="253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25352221</v>
      </c>
      <c r="C38" s="143">
        <f t="shared" si="3"/>
        <v>2940011</v>
      </c>
      <c r="D38" s="109">
        <f t="shared" si="3"/>
        <v>28292232</v>
      </c>
      <c r="E38" s="171">
        <f t="shared" si="3"/>
        <v>26205880</v>
      </c>
      <c r="F38" s="171">
        <f t="shared" si="3"/>
        <v>26103014</v>
      </c>
      <c r="G38" s="109">
        <f t="shared" si="3"/>
        <v>2086352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G13" sqref="G1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39"/>
    </row>
    <row r="2" spans="1:8" x14ac:dyDescent="0.25">
      <c r="A2" s="184" t="s">
        <v>298</v>
      </c>
      <c r="B2" s="210"/>
      <c r="C2" s="210"/>
      <c r="D2" s="210"/>
      <c r="E2" s="210"/>
      <c r="F2" s="210"/>
      <c r="G2" s="210"/>
      <c r="H2" s="240"/>
    </row>
    <row r="3" spans="1:8" x14ac:dyDescent="0.25">
      <c r="A3" s="184" t="s">
        <v>384</v>
      </c>
      <c r="B3" s="210"/>
      <c r="C3" s="210"/>
      <c r="D3" s="210"/>
      <c r="E3" s="210"/>
      <c r="F3" s="210"/>
      <c r="G3" s="210"/>
      <c r="H3" s="240"/>
    </row>
    <row r="4" spans="1:8" x14ac:dyDescent="0.25">
      <c r="A4" s="184" t="s">
        <v>466</v>
      </c>
      <c r="B4" s="210"/>
      <c r="C4" s="210"/>
      <c r="D4" s="210"/>
      <c r="E4" s="210"/>
      <c r="F4" s="210"/>
      <c r="G4" s="210"/>
      <c r="H4" s="240"/>
    </row>
    <row r="5" spans="1:8" ht="15.75" thickBot="1" x14ac:dyDescent="0.3">
      <c r="A5" s="186" t="s">
        <v>1</v>
      </c>
      <c r="B5" s="211"/>
      <c r="C5" s="211"/>
      <c r="D5" s="211"/>
      <c r="E5" s="211"/>
      <c r="F5" s="211"/>
      <c r="G5" s="211"/>
      <c r="H5" s="241"/>
    </row>
    <row r="6" spans="1:8" ht="15.75" thickBot="1" x14ac:dyDescent="0.3">
      <c r="A6" s="173" t="s">
        <v>2</v>
      </c>
      <c r="B6" s="175"/>
      <c r="C6" s="201" t="s">
        <v>300</v>
      </c>
      <c r="D6" s="202"/>
      <c r="E6" s="202"/>
      <c r="F6" s="202"/>
      <c r="G6" s="203"/>
      <c r="H6" s="206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7"/>
    </row>
    <row r="8" spans="1:8" ht="9" customHeight="1" x14ac:dyDescent="0.25">
      <c r="A8" s="196"/>
      <c r="B8" s="257"/>
      <c r="C8" s="60"/>
      <c r="D8" s="60"/>
      <c r="E8" s="60"/>
      <c r="F8" s="60"/>
      <c r="G8" s="60"/>
      <c r="H8" s="60"/>
    </row>
    <row r="9" spans="1:8" ht="16.5" customHeight="1" x14ac:dyDescent="0.25">
      <c r="A9" s="258" t="s">
        <v>385</v>
      </c>
      <c r="B9" s="259"/>
      <c r="C9" s="109">
        <f>+C10+C20+C29+C40</f>
        <v>25352221</v>
      </c>
      <c r="D9" s="143">
        <f>+D10+D20+D29+D40</f>
        <v>2940011</v>
      </c>
      <c r="E9" s="109">
        <f>+E10+E20+E29+E40</f>
        <v>28292232</v>
      </c>
      <c r="F9" s="109">
        <f>+F10+F20+F29+F40</f>
        <v>26205880</v>
      </c>
      <c r="G9" s="109">
        <f>+G10+G20+G29+G40</f>
        <v>26103014</v>
      </c>
      <c r="H9" s="118">
        <f>+E9-F9</f>
        <v>2086352</v>
      </c>
    </row>
    <row r="10" spans="1:8" x14ac:dyDescent="0.25">
      <c r="A10" s="229" t="s">
        <v>386</v>
      </c>
      <c r="B10" s="252"/>
      <c r="C10" s="109">
        <f>+C11+C12+C13+C14+C15+C16+C17+C18</f>
        <v>25352221</v>
      </c>
      <c r="D10" s="144">
        <f>+D11+D12+D13+D14+D15+D16+D17+D18</f>
        <v>2940011</v>
      </c>
      <c r="E10" s="144">
        <f>+E11+E12+E13+E14+E15+E16+E17+E18</f>
        <v>28292232</v>
      </c>
      <c r="F10" s="144">
        <f>+F11+F12+F13+F14+F15+F16+F17+F18</f>
        <v>26205880</v>
      </c>
      <c r="G10" s="144">
        <f>+G11+G12+G13+G14+G15+G16+G17+G18</f>
        <v>26103014</v>
      </c>
      <c r="H10" s="118">
        <f>+E10-F10</f>
        <v>2086352</v>
      </c>
    </row>
    <row r="11" spans="1:8" x14ac:dyDescent="0.25">
      <c r="A11" s="49"/>
      <c r="B11" s="53" t="s">
        <v>387</v>
      </c>
      <c r="C11" s="114">
        <v>0</v>
      </c>
      <c r="D11" s="139"/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25352221</v>
      </c>
      <c r="D12" s="145">
        <v>2940011</v>
      </c>
      <c r="E12" s="116">
        <v>28292232</v>
      </c>
      <c r="F12" s="116">
        <v>26205880</v>
      </c>
      <c r="G12" s="116">
        <v>26103014</v>
      </c>
      <c r="H12" s="116">
        <f t="shared" ref="H12:H18" si="0">+E12-F12</f>
        <v>2086352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9" t="s">
        <v>395</v>
      </c>
      <c r="B20" s="252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9" t="s">
        <v>403</v>
      </c>
      <c r="B29" s="252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8" t="s">
        <v>413</v>
      </c>
      <c r="B40" s="260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9" t="s">
        <v>418</v>
      </c>
      <c r="B46" s="252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9" t="s">
        <v>386</v>
      </c>
      <c r="B47" s="252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9" t="s">
        <v>395</v>
      </c>
      <c r="B57" s="252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9" t="s">
        <v>403</v>
      </c>
      <c r="B66" s="252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8" t="s">
        <v>413</v>
      </c>
      <c r="B77" s="260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9" t="s">
        <v>383</v>
      </c>
      <c r="B83" s="252"/>
      <c r="C83" s="118">
        <f t="shared" ref="C83:H83" si="14">+C9+C46</f>
        <v>25352221</v>
      </c>
      <c r="D83" s="144">
        <f t="shared" si="14"/>
        <v>2940011</v>
      </c>
      <c r="E83" s="118">
        <f t="shared" si="14"/>
        <v>28292232</v>
      </c>
      <c r="F83" s="118">
        <f t="shared" si="14"/>
        <v>26205880</v>
      </c>
      <c r="G83" s="118">
        <f t="shared" si="14"/>
        <v>26103014</v>
      </c>
      <c r="H83" s="118">
        <f t="shared" si="14"/>
        <v>2086352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tabSelected="1" workbookViewId="0">
      <selection activeCell="H28" sqref="H2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3" t="s">
        <v>434</v>
      </c>
      <c r="B1" s="174"/>
      <c r="C1" s="174"/>
      <c r="D1" s="174"/>
      <c r="E1" s="174"/>
      <c r="F1" s="174"/>
      <c r="G1" s="239"/>
    </row>
    <row r="2" spans="1:14" x14ac:dyDescent="0.25">
      <c r="A2" s="184" t="s">
        <v>298</v>
      </c>
      <c r="B2" s="210"/>
      <c r="C2" s="210"/>
      <c r="D2" s="210"/>
      <c r="E2" s="210"/>
      <c r="F2" s="210"/>
      <c r="G2" s="240"/>
    </row>
    <row r="3" spans="1:14" x14ac:dyDescent="0.25">
      <c r="A3" s="184" t="s">
        <v>419</v>
      </c>
      <c r="B3" s="210"/>
      <c r="C3" s="210"/>
      <c r="D3" s="210"/>
      <c r="E3" s="210"/>
      <c r="F3" s="210"/>
      <c r="G3" s="240"/>
    </row>
    <row r="4" spans="1:14" x14ac:dyDescent="0.25">
      <c r="A4" s="184" t="s">
        <v>466</v>
      </c>
      <c r="B4" s="210"/>
      <c r="C4" s="210"/>
      <c r="D4" s="210"/>
      <c r="E4" s="210"/>
      <c r="F4" s="210"/>
      <c r="G4" s="240"/>
    </row>
    <row r="5" spans="1:14" ht="15.75" thickBot="1" x14ac:dyDescent="0.3">
      <c r="A5" s="186" t="s">
        <v>1</v>
      </c>
      <c r="B5" s="211"/>
      <c r="C5" s="211"/>
      <c r="D5" s="211"/>
      <c r="E5" s="211"/>
      <c r="F5" s="211"/>
      <c r="G5" s="241"/>
    </row>
    <row r="6" spans="1:14" ht="15.75" thickBot="1" x14ac:dyDescent="0.3">
      <c r="A6" s="218" t="s">
        <v>2</v>
      </c>
      <c r="B6" s="201" t="s">
        <v>300</v>
      </c>
      <c r="C6" s="202"/>
      <c r="D6" s="202"/>
      <c r="E6" s="202"/>
      <c r="F6" s="203"/>
      <c r="G6" s="206" t="s">
        <v>301</v>
      </c>
    </row>
    <row r="7" spans="1:14" ht="18.75" thickBot="1" x14ac:dyDescent="0.3">
      <c r="A7" s="219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7"/>
    </row>
    <row r="8" spans="1:14" x14ac:dyDescent="0.25">
      <c r="A8" s="66" t="s">
        <v>421</v>
      </c>
      <c r="B8" s="101">
        <f>+B9+B10+B11+B14+B15+B18</f>
        <v>21587378</v>
      </c>
      <c r="C8" s="146">
        <f>+C9+C10+C11+C14+C15+C18</f>
        <v>1092449</v>
      </c>
      <c r="D8" s="146">
        <f>+D9+D10+D11+D14+D15+D18</f>
        <v>22679827</v>
      </c>
      <c r="E8" s="101">
        <f>+E9+E10+E11+E14+E15+E18</f>
        <v>21427189</v>
      </c>
      <c r="F8" s="101">
        <f>+F9+F10+F11+F14+F15+F18</f>
        <v>21427189</v>
      </c>
      <c r="G8" s="148">
        <f>+D8-E8</f>
        <v>1252638</v>
      </c>
    </row>
    <row r="9" spans="1:14" x14ac:dyDescent="0.25">
      <c r="A9" s="68" t="s">
        <v>422</v>
      </c>
      <c r="B9" s="99">
        <v>21587378</v>
      </c>
      <c r="C9" s="147">
        <v>1092449</v>
      </c>
      <c r="D9" s="147">
        <v>22679827</v>
      </c>
      <c r="E9" s="147">
        <v>21427189</v>
      </c>
      <c r="F9" s="147">
        <v>21427189</v>
      </c>
      <c r="G9" s="149">
        <f>+D9-E9</f>
        <v>1252638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21587378</v>
      </c>
      <c r="C31" s="101">
        <f t="shared" si="7"/>
        <v>1092449</v>
      </c>
      <c r="D31" s="101">
        <f t="shared" si="7"/>
        <v>22679827</v>
      </c>
      <c r="E31" s="101">
        <f t="shared" si="7"/>
        <v>21427189</v>
      </c>
      <c r="F31" s="101">
        <f t="shared" si="7"/>
        <v>21427189</v>
      </c>
      <c r="G31" s="101">
        <f t="shared" si="7"/>
        <v>1252638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</cp:lastModifiedBy>
  <cp:lastPrinted>2023-07-10T23:06:03Z</cp:lastPrinted>
  <dcterms:created xsi:type="dcterms:W3CDTF">2016-11-23T22:01:49Z</dcterms:created>
  <dcterms:modified xsi:type="dcterms:W3CDTF">2024-01-24T16:24:54Z</dcterms:modified>
</cp:coreProperties>
</file>