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4-23\CORACYT\"/>
    </mc:Choice>
  </mc:AlternateContent>
  <xr:revisionPtr revIDLastSave="0" documentId="13_ncr:1_{EF98E222-DDDA-4030-856C-23D21E1ED86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6" l="1"/>
  <c r="E53" i="6"/>
  <c r="E38" i="6"/>
  <c r="H38" i="6"/>
  <c r="H36" i="6"/>
  <c r="H34" i="6"/>
  <c r="H33" i="6"/>
  <c r="H32" i="6"/>
  <c r="H28" i="6"/>
  <c r="E36" i="6"/>
  <c r="E35" i="6"/>
  <c r="H35" i="6" s="1"/>
  <c r="E34" i="6"/>
  <c r="E33" i="6"/>
  <c r="E32" i="6"/>
  <c r="E31" i="6"/>
  <c r="H31" i="6" s="1"/>
  <c r="E30" i="6"/>
  <c r="H30" i="6" s="1"/>
  <c r="E29" i="6"/>
  <c r="H29" i="6" s="1"/>
  <c r="E28" i="6"/>
  <c r="H25" i="6"/>
  <c r="H24" i="6"/>
  <c r="H23" i="6"/>
  <c r="H20" i="6"/>
  <c r="H18" i="6"/>
  <c r="E26" i="6"/>
  <c r="H26" i="6" s="1"/>
  <c r="E25" i="6"/>
  <c r="E24" i="6"/>
  <c r="E23" i="6"/>
  <c r="E22" i="6"/>
  <c r="H22" i="6" s="1"/>
  <c r="E21" i="6"/>
  <c r="H21" i="6" s="1"/>
  <c r="E20" i="6"/>
  <c r="E19" i="6"/>
  <c r="H19" i="6" s="1"/>
  <c r="E18" i="6"/>
  <c r="H16" i="6"/>
  <c r="H15" i="6"/>
  <c r="H13" i="6"/>
  <c r="H12" i="6"/>
  <c r="E14" i="6"/>
  <c r="H14" i="6" s="1"/>
  <c r="E13" i="6"/>
  <c r="E12" i="6"/>
  <c r="H10" i="6"/>
  <c r="E11" i="6"/>
  <c r="H11" i="6" s="1"/>
  <c r="B8" i="1"/>
  <c r="G17" i="2" l="1"/>
  <c r="G19" i="2" s="1"/>
  <c r="H76" i="8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G46" i="8"/>
  <c r="F46" i="8"/>
  <c r="E46" i="8"/>
  <c r="D46" i="8"/>
  <c r="D45" i="8" s="1"/>
  <c r="C46" i="8"/>
  <c r="C45" i="8" s="1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H45" i="8" l="1"/>
  <c r="E45" i="8"/>
  <c r="F45" i="8"/>
  <c r="G45" i="8"/>
  <c r="E69" i="1"/>
  <c r="G27" i="9" l="1"/>
  <c r="F27" i="9"/>
  <c r="E27" i="9"/>
  <c r="D27" i="9"/>
  <c r="C27" i="9"/>
  <c r="B27" i="9"/>
  <c r="G23" i="9"/>
  <c r="F23" i="9"/>
  <c r="F20" i="9" s="1"/>
  <c r="E23" i="9"/>
  <c r="D23" i="9"/>
  <c r="C23" i="9"/>
  <c r="C20" i="9" s="1"/>
  <c r="B23" i="9"/>
  <c r="G15" i="9"/>
  <c r="F15" i="9"/>
  <c r="E15" i="9"/>
  <c r="D15" i="9"/>
  <c r="C15" i="9"/>
  <c r="B15" i="9"/>
  <c r="G11" i="9"/>
  <c r="F11" i="9"/>
  <c r="F8" i="9" s="1"/>
  <c r="F31" i="9" s="1"/>
  <c r="E11" i="9"/>
  <c r="D11" i="9"/>
  <c r="C11" i="9"/>
  <c r="C8" i="9" s="1"/>
  <c r="B11" i="9"/>
  <c r="B8" i="9" s="1"/>
  <c r="H9" i="8"/>
  <c r="H8" i="8" s="1"/>
  <c r="H82" i="8" s="1"/>
  <c r="G9" i="8"/>
  <c r="G8" i="8" s="1"/>
  <c r="G82" i="8" s="1"/>
  <c r="F9" i="8"/>
  <c r="F8" i="8" s="1"/>
  <c r="F82" i="8" s="1"/>
  <c r="E9" i="8"/>
  <c r="E8" i="8" s="1"/>
  <c r="E82" i="8" s="1"/>
  <c r="D9" i="8"/>
  <c r="D8" i="8" s="1"/>
  <c r="D82" i="8" s="1"/>
  <c r="C9" i="8"/>
  <c r="C8" i="8" s="1"/>
  <c r="C82" i="8" s="1"/>
  <c r="G19" i="7"/>
  <c r="F19" i="7"/>
  <c r="E19" i="7"/>
  <c r="D19" i="7"/>
  <c r="C19" i="7"/>
  <c r="B19" i="7"/>
  <c r="G8" i="7"/>
  <c r="G30" i="7" s="1"/>
  <c r="F8" i="7"/>
  <c r="E8" i="7"/>
  <c r="D8" i="7"/>
  <c r="D30" i="7" s="1"/>
  <c r="C8" i="7"/>
  <c r="B8" i="7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H85" i="6" s="1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C9" i="6"/>
  <c r="I78" i="5"/>
  <c r="H78" i="5"/>
  <c r="G78" i="5"/>
  <c r="F78" i="5"/>
  <c r="E78" i="5"/>
  <c r="D78" i="5"/>
  <c r="I70" i="5"/>
  <c r="H70" i="5"/>
  <c r="G70" i="5"/>
  <c r="F70" i="5"/>
  <c r="E70" i="5"/>
  <c r="D70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H68" i="5" s="1"/>
  <c r="G48" i="5"/>
  <c r="G68" i="5" s="1"/>
  <c r="F48" i="5"/>
  <c r="E48" i="5"/>
  <c r="D48" i="5"/>
  <c r="D68" i="5" s="1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H18" i="5"/>
  <c r="H43" i="5" s="1"/>
  <c r="G18" i="5"/>
  <c r="G43" i="5" s="1"/>
  <c r="F18" i="5"/>
  <c r="F43" i="5" s="1"/>
  <c r="E18" i="5"/>
  <c r="E43" i="5" s="1"/>
  <c r="D18" i="5"/>
  <c r="D20" i="9" l="1"/>
  <c r="E8" i="9"/>
  <c r="E20" i="9"/>
  <c r="B20" i="9"/>
  <c r="B31" i="9" s="1"/>
  <c r="E85" i="6"/>
  <c r="C85" i="6"/>
  <c r="E68" i="5"/>
  <c r="E73" i="5" s="1"/>
  <c r="D85" i="6"/>
  <c r="F68" i="5"/>
  <c r="F73" i="5" s="1"/>
  <c r="F85" i="6"/>
  <c r="G85" i="6"/>
  <c r="I68" i="5"/>
  <c r="I73" i="5" s="1"/>
  <c r="G20" i="9"/>
  <c r="C30" i="7"/>
  <c r="C31" i="9"/>
  <c r="G73" i="5"/>
  <c r="E30" i="7"/>
  <c r="G8" i="9"/>
  <c r="D43" i="5"/>
  <c r="D73" i="5" s="1"/>
  <c r="H73" i="5"/>
  <c r="B30" i="7"/>
  <c r="F30" i="7"/>
  <c r="D8" i="9"/>
  <c r="D31" i="9" s="1"/>
  <c r="F8" i="6"/>
  <c r="D8" i="6"/>
  <c r="H8" i="6"/>
  <c r="H160" i="6" s="1"/>
  <c r="G8" i="6"/>
  <c r="E8" i="6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D51" i="4"/>
  <c r="C51" i="4"/>
  <c r="E40" i="4"/>
  <c r="D40" i="4"/>
  <c r="C40" i="4"/>
  <c r="E37" i="4"/>
  <c r="D37" i="4"/>
  <c r="C37" i="4"/>
  <c r="E27" i="4"/>
  <c r="D27" i="4"/>
  <c r="C27" i="4"/>
  <c r="E31" i="9" l="1"/>
  <c r="G31" i="9"/>
  <c r="D160" i="6"/>
  <c r="C44" i="4"/>
  <c r="E160" i="6"/>
  <c r="G160" i="6"/>
  <c r="F160" i="6"/>
  <c r="D44" i="4"/>
  <c r="E44" i="4"/>
  <c r="C59" i="4"/>
  <c r="C60" i="4" s="1"/>
  <c r="E59" i="4"/>
  <c r="E60" i="4" s="1"/>
  <c r="D59" i="4"/>
  <c r="D60" i="4" s="1"/>
  <c r="E16" i="4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G13" i="3"/>
  <c r="K7" i="3"/>
  <c r="J7" i="3"/>
  <c r="I7" i="3"/>
  <c r="H7" i="3"/>
  <c r="G7" i="3"/>
  <c r="I26" i="2"/>
  <c r="H26" i="2"/>
  <c r="F26" i="2"/>
  <c r="E26" i="2"/>
  <c r="D26" i="2"/>
  <c r="C26" i="2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H19" i="3" l="1"/>
  <c r="J19" i="3"/>
  <c r="G26" i="2"/>
  <c r="G19" i="3"/>
  <c r="K19" i="3"/>
  <c r="D20" i="4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s="1"/>
  <c r="F82" i="1" l="1"/>
  <c r="G8" i="2"/>
  <c r="E82" i="1"/>
</calcChain>
</file>

<file path=xl/sharedStrings.xml><?xml version="1.0" encoding="utf-8"?>
<sst xmlns="http://schemas.openxmlformats.org/spreadsheetml/2006/main" count="680" uniqueCount="453">
  <si>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</si>
  <si>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</si>
  <si>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</si>
  <si>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</si>
  <si>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</si>
  <si>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</si>
  <si>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</si>
  <si>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</si>
  <si>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</si>
  <si>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</si>
  <si>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</si>
  <si>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</si>
  <si>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</si>
  <si>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</si>
  <si>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</si>
  <si>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</si>
  <si>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</si>
  <si>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</si>
  <si>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</si>
  <si>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</si>
  <si>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</si>
  <si>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</si>
  <si>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</si>
  <si>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</si>
  <si>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</si>
  <si>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</si>
  <si>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</si>
  <si>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</si>
  <si>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</si>
  <si>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</si>
  <si>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</si>
  <si>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</si>
  <si>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</si>
  <si>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</si>
  <si>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</si>
  <si>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</si>
  <si>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</si>
  <si>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</si>
  <si>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</si>
  <si>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</si>
  <si>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</si>
  <si>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</si>
  <si>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</si>
  <si>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</si>
  <si>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</si>
  <si>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</si>
  <si>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</si>
  <si>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</si>
  <si>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</si>
  <si>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</si>
  <si>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</si>
  <si>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</si>
  <si>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</si>
  <si>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</si>
  <si>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</si>
  <si>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</si>
  <si>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</si>
  <si>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</si>
  <si>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</si>
  <si>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</si>
  <si>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</si>
  <si>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</si>
  <si>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</si>
  <si>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</si>
  <si>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</si>
  <si>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</si>
  <si>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</si>
  <si>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</si>
  <si>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</si>
  <si>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</si>
  <si>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</si>
  <si>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</si>
  <si>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</si>
  <si>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</si>
  <si>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</si>
  <si>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</si>
  <si>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</si>
  <si>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</si>
  <si>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</si>
  <si>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</si>
  <si>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</si>
  <si>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</si>
  <si>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</si>
  <si>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</si>
  <si>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</si>
  <si>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</si>
  <si>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</si>
  <si>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</si>
  <si>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</si>
  <si>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</si>
  <si>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</si>
  <si>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</si>
  <si>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</si>
  <si>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</si>
  <si>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</si>
  <si>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</si>
  <si>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</si>
  <si>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</si>
  <si>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</si>
  <si>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</si>
  <si>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</si>
  <si>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</si>
  <si>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</si>
  <si>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</si>
  <si>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</si>
  <si>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</si>
  <si>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</si>
  <si>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</si>
  <si>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</si>
  <si>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</si>
  <si>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</si>
  <si>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</si>
  <si>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</si>
  <si>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</si>
  <si>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</si>
  <si>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</si>
  <si>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</si>
  <si>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</si>
  <si>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</si>
  <si>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</si>
  <si>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</si>
  <si>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</si>
  <si>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</si>
  <si>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</si>
  <si>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</si>
  <si>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</si>
  <si>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</si>
  <si>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</si>
  <si>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</si>
  <si>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</si>
  <si>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</si>
  <si>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</si>
  <si>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</si>
  <si>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</si>
  <si>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</si>
  <si>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</si>
  <si>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</si>
  <si>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</si>
  <si>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</si>
  <si>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</si>
  <si>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</si>
  <si>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</si>
  <si>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</si>
  <si>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</si>
  <si>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</si>
  <si>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</si>
  <si>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</si>
  <si>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</si>
  <si>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</si>
  <si>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</si>
  <si>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</si>
  <si>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</si>
  <si>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</si>
  <si>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</si>
  <si>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</si>
  <si>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</si>
  <si>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</si>
  <si>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</si>
  <si>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</si>
  <si>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</si>
  <si>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</si>
  <si>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</si>
  <si>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</si>
  <si>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</si>
  <si>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</si>
  <si>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</si>
  <si>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</si>
  <si>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</si>
  <si>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</si>
  <si>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</si>
  <si>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</si>
  <si>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</si>
  <si>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</si>
  <si>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</si>
  <si>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</si>
  <si>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</si>
  <si>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</si>
  <si>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</si>
  <si>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</si>
  <si>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</si>
  <si>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</si>
  <si>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</si>
  <si>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</si>
  <si>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</si>
  <si>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</si>
  <si>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</si>
  <si>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</si>
  <si>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</si>
  <si>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</si>
  <si>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</si>
  <si>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</si>
  <si>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</si>
  <si>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</si>
  <si>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</si>
  <si>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</si>
  <si>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</si>
  <si>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</si>
  <si>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</si>
  <si>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</si>
  <si>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</si>
  <si>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</si>
  <si>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</si>
  <si>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</si>
  <si>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</si>
  <si>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</si>
  <si>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</si>
  <si>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</si>
  <si>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</si>
  <si>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</si>
  <si>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</si>
  <si>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</si>
  <si>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</si>
  <si>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</si>
  <si>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</si>
  <si>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</si>
  <si>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</si>
  <si>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</si>
  <si>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</si>
  <si>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</si>
  <si>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</si>
  <si>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</si>
  <si>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</si>
  <si>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</si>
  <si>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</si>
  <si>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</si>
  <si>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</si>
  <si>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</si>
  <si>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</si>
  <si>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</si>
  <si>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</si>
  <si>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</si>
  <si>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</si>
  <si>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</si>
  <si>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</si>
  <si>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</si>
  <si>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</si>
  <si>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</si>
  <si>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</si>
  <si>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</si>
  <si>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</si>
  <si>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</si>
  <si>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</si>
  <si>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</si>
  <si>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</si>
  <si>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</si>
  <si>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</si>
  <si>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</si>
  <si>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</si>
  <si>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</si>
  <si>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</si>
  <si>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</si>
  <si>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</si>
  <si>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</si>
  <si>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</si>
  <si>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</si>
  <si>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</si>
  <si>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</si>
  <si>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</si>
  <si>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</si>
  <si>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</si>
  <si>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</si>
  <si>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</si>
  <si>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</si>
  <si>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</si>
  <si>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</si>
  <si>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</si>
  <si>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</si>
  <si>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</si>
  <si>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</si>
  <si>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</si>
  <si>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</si>
  <si>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</si>
  <si>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</si>
  <si>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</si>
  <si>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</si>
  <si>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</si>
  <si>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</si>
  <si>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</si>
  <si>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</si>
  <si>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</si>
  <si>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</si>
  <si>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</si>
  <si>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</si>
  <si>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</si>
  <si>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</si>
  <si>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</si>
  <si>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</si>
  <si>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</si>
  <si>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</si>
  <si>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</si>
  <si>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</si>
  <si>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</si>
  <si>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</si>
  <si>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</si>
  <si>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</si>
  <si>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</si>
  <si>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</si>
  <si>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</si>
  <si>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</si>
  <si>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</si>
  <si>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</si>
  <si>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</si>
  <si>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</si>
  <si>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</si>
  <si>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</si>
  <si>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</si>
  <si>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</si>
  <si>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</si>
  <si>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</si>
  <si>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</si>
  <si>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</si>
  <si>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</si>
  <si>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</si>
  <si>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</si>
  <si>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</si>
  <si>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</si>
  <si>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</si>
  <si>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</si>
  <si>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</si>
  <si>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</si>
  <si>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</si>
  <si>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</si>
  <si>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</si>
  <si>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</si>
  <si>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</si>
  <si>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</si>
  <si>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</si>
  <si>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</si>
  <si>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</si>
  <si>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</si>
  <si>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</si>
  <si>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</si>
  <si>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</si>
  <si>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</si>
  <si>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</si>
  <si>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</si>
  <si>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</si>
  <si>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</si>
  <si>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</si>
  <si>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</si>
  <si>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</si>
  <si>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</si>
  <si>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</si>
  <si>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</si>
  <si>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</si>
  <si>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</si>
  <si>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</si>
  <si>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</si>
  <si>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</si>
  <si>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</si>
  <si>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</si>
  <si>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</si>
  <si>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</si>
  <si>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</si>
  <si>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</si>
  <si>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</si>
  <si>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</si>
  <si>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</si>
  <si>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</si>
  <si>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</si>
  <si>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</si>
  <si>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</si>
  <si>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</si>
  <si>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</si>
  <si>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</si>
  <si>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</si>
  <si>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</si>
  <si>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</si>
  <si>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</si>
  <si>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</si>
  <si>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</si>
  <si>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</si>
  <si>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</si>
  <si>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</si>
  <si>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</si>
  <si>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</si>
  <si>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</si>
  <si>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</si>
  <si>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</si>
  <si>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</si>
  <si>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</si>
  <si>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</si>
  <si>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</si>
  <si>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</si>
  <si>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</si>
  <si>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</si>
  <si>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</si>
  <si>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</si>
  <si>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</si>
  <si>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</si>
  <si>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</si>
  <si>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</si>
  <si>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</si>
  <si>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</si>
  <si>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</si>
  <si>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</si>
  <si>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</si>
  <si>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</si>
  <si>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</si>
  <si>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</si>
  <si>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</si>
  <si>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</si>
  <si>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</si>
  <si>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</si>
  <si>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</si>
  <si>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</si>
  <si>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</si>
  <si>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</si>
  <si>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</si>
  <si>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</si>
  <si>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</si>
  <si>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</si>
  <si>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</si>
  <si>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</si>
  <si>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</si>
  <si>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</si>
  <si>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</si>
  <si>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</si>
  <si>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</si>
  <si>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</si>
  <si>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</si>
  <si>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</si>
  <si>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</si>
  <si>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</si>
  <si>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</si>
  <si>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</si>
  <si>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</si>
  <si>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</si>
  <si>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</si>
  <si>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</si>
  <si>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</si>
  <si>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</si>
  <si>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</si>
  <si>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</si>
  <si>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</si>
  <si>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</si>
  <si>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</si>
  <si>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</si>
  <si>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</si>
  <si>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</si>
  <si>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</si>
  <si>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</si>
  <si>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TITULAR DE LA COORDINACIÓN DE RADIO, CINE Y TELEVISIÓN</t>
  </si>
  <si>
    <t>31 de diciembre de 2022</t>
  </si>
  <si>
    <t>al 31 de Diciembre de 2022 (d)</t>
  </si>
  <si>
    <t>C.P. MARÍA MARGARITA HERNÁNDEZ TAMAYO</t>
  </si>
  <si>
    <t>JEFA ADMINISTRATIVA DE CORACYT</t>
  </si>
  <si>
    <t>JEFA  ADMINISTRATIVA DE CORACYT</t>
  </si>
  <si>
    <t>Del 31 de Diciembre de 2023 Al 31 de Diciembre de 2022</t>
  </si>
  <si>
    <t>LIC. ANGÉLICA DOMÍNGUEZ HERNÁNDEZ</t>
  </si>
  <si>
    <t>Del 1 de Enero al 31 de Diciembre de 2023</t>
  </si>
  <si>
    <t>Del 1 de Enero Al 31 de Diciembre de 2023</t>
  </si>
  <si>
    <t>LIC ANGÉLICA DOMÍNGUEZ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</si>
</sst>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4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0" xfId="0" applyFo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1" xfId="0" applyFont="1" applyBorder="1" applyAlignment="1">
      <alignment horizontal="center" vertical="center" wrapText="1"/>
    </xf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3" fontId="2" fillId="6" borderId="7" xfId="0" applyNumberFormat="1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3" fontId="1" fillId="0" borderId="17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zoomScale="190" zoomScaleNormal="190" workbookViewId="0">
      <selection activeCell="A87" sqref="A87:B87"/>
    </sheetView>
  </sheetViews>
  <sheetFormatPr baseColWidth="10" defaultRowHeight="15" x14ac:dyDescent="0.25"/>
  <cols>
    <col min="1" max="1" width="45" style="112" customWidth="1"/>
    <col min="2" max="3" width="11.42578125" style="112"/>
    <col min="4" max="4" width="40.7109375" style="112" customWidth="1"/>
    <col min="5" max="16384" width="11.42578125" style="112"/>
  </cols>
  <sheetData>
    <row r="1" spans="1:6" x14ac:dyDescent="0.25">
      <c r="A1" s="165" t="s">
        <v>430</v>
      </c>
      <c r="B1" s="166"/>
      <c r="C1" s="166"/>
      <c r="D1" s="166"/>
      <c r="E1" s="166"/>
      <c r="F1" s="167"/>
    </row>
    <row r="2" spans="1:6" x14ac:dyDescent="0.25">
      <c r="A2" s="168" t="s">
        <v>0</v>
      </c>
      <c r="B2" s="169"/>
      <c r="C2" s="169"/>
      <c r="D2" s="169"/>
      <c r="E2" s="169"/>
      <c r="F2" s="170"/>
    </row>
    <row r="3" spans="1:6" x14ac:dyDescent="0.25">
      <c r="A3" s="171" t="s">
        <v>448</v>
      </c>
      <c r="B3" s="169"/>
      <c r="C3" s="169"/>
      <c r="D3" s="169"/>
      <c r="E3" s="169"/>
      <c r="F3" s="170"/>
    </row>
    <row r="4" spans="1:6" ht="15.75" thickBot="1" x14ac:dyDescent="0.3">
      <c r="A4" s="172" t="s">
        <v>1</v>
      </c>
      <c r="B4" s="173"/>
      <c r="C4" s="173"/>
      <c r="D4" s="173"/>
      <c r="E4" s="173"/>
      <c r="F4" s="174"/>
    </row>
    <row r="5" spans="1:6" ht="17.25" thickBot="1" x14ac:dyDescent="0.3">
      <c r="A5" s="113" t="s">
        <v>2</v>
      </c>
      <c r="B5" s="114">
        <v>2023</v>
      </c>
      <c r="C5" s="155" t="s">
        <v>443</v>
      </c>
      <c r="D5" s="115" t="s">
        <v>2</v>
      </c>
      <c r="E5" s="114">
        <v>2023</v>
      </c>
      <c r="F5" s="155" t="s">
        <v>443</v>
      </c>
    </row>
    <row r="6" spans="1:6" ht="11.25" customHeight="1" x14ac:dyDescent="0.25">
      <c r="A6" s="116" t="s">
        <v>3</v>
      </c>
      <c r="B6" s="117"/>
      <c r="C6" s="117"/>
      <c r="D6" s="118" t="s">
        <v>4</v>
      </c>
      <c r="E6" s="119"/>
      <c r="F6" s="119"/>
    </row>
    <row r="7" spans="1:6" ht="10.5" customHeight="1" x14ac:dyDescent="0.25">
      <c r="A7" s="116" t="s">
        <v>5</v>
      </c>
      <c r="B7" s="120"/>
      <c r="C7" s="120"/>
      <c r="D7" s="118" t="s">
        <v>6</v>
      </c>
      <c r="E7" s="121"/>
      <c r="F7" s="121"/>
    </row>
    <row r="8" spans="1:6" ht="12.75" customHeight="1" x14ac:dyDescent="0.25">
      <c r="A8" s="116" t="s">
        <v>7</v>
      </c>
      <c r="B8" s="119">
        <f>SUM(B9:B15)</f>
        <v>292433.89</v>
      </c>
      <c r="C8" s="119">
        <f>SUM(C9:C15)</f>
        <v>236668.35</v>
      </c>
      <c r="D8" s="118" t="s">
        <v>8</v>
      </c>
      <c r="E8" s="119">
        <f>SUM(E9:E17)</f>
        <v>22061.47</v>
      </c>
      <c r="F8" s="119">
        <f>SUM(F9:F17)</f>
        <v>22061</v>
      </c>
    </row>
    <row r="9" spans="1:6" ht="12" customHeight="1" x14ac:dyDescent="0.25">
      <c r="A9" s="122" t="s">
        <v>371</v>
      </c>
      <c r="B9" s="121">
        <v>3769.99</v>
      </c>
      <c r="C9" s="121">
        <v>0</v>
      </c>
      <c r="D9" s="123" t="s">
        <v>401</v>
      </c>
      <c r="E9" s="121">
        <v>0</v>
      </c>
      <c r="F9" s="121">
        <v>0</v>
      </c>
    </row>
    <row r="10" spans="1:6" ht="14.25" customHeight="1" x14ac:dyDescent="0.25">
      <c r="A10" s="122" t="s">
        <v>372</v>
      </c>
      <c r="B10" s="121">
        <v>288663.90000000002</v>
      </c>
      <c r="C10" s="121">
        <v>236668.35</v>
      </c>
      <c r="D10" s="123" t="s">
        <v>402</v>
      </c>
      <c r="E10" s="121">
        <v>21285.47</v>
      </c>
      <c r="F10" s="121">
        <v>21285</v>
      </c>
    </row>
    <row r="11" spans="1:6" ht="11.25" customHeight="1" x14ac:dyDescent="0.25">
      <c r="A11" s="122" t="s">
        <v>373</v>
      </c>
      <c r="B11" s="121">
        <v>0</v>
      </c>
      <c r="C11" s="121">
        <v>0</v>
      </c>
      <c r="D11" s="123" t="s">
        <v>403</v>
      </c>
      <c r="E11" s="121">
        <v>0</v>
      </c>
      <c r="F11" s="121">
        <v>0</v>
      </c>
    </row>
    <row r="12" spans="1:6" ht="13.5" customHeight="1" x14ac:dyDescent="0.25">
      <c r="A12" s="122" t="s">
        <v>374</v>
      </c>
      <c r="B12" s="121">
        <v>0</v>
      </c>
      <c r="C12" s="121">
        <v>0</v>
      </c>
      <c r="D12" s="123" t="s">
        <v>404</v>
      </c>
      <c r="E12" s="121">
        <v>0</v>
      </c>
      <c r="F12" s="121">
        <v>0</v>
      </c>
    </row>
    <row r="13" spans="1:6" ht="10.5" customHeight="1" x14ac:dyDescent="0.25">
      <c r="A13" s="122" t="s">
        <v>375</v>
      </c>
      <c r="B13" s="121">
        <v>0</v>
      </c>
      <c r="C13" s="121">
        <v>0</v>
      </c>
      <c r="D13" s="123" t="s">
        <v>405</v>
      </c>
      <c r="E13" s="121">
        <v>0</v>
      </c>
      <c r="F13" s="121">
        <v>0</v>
      </c>
    </row>
    <row r="14" spans="1:6" ht="12" customHeight="1" x14ac:dyDescent="0.25">
      <c r="A14" s="122" t="s">
        <v>376</v>
      </c>
      <c r="B14" s="121">
        <v>0</v>
      </c>
      <c r="C14" s="121">
        <v>0</v>
      </c>
      <c r="D14" s="123" t="s">
        <v>406</v>
      </c>
      <c r="E14" s="121">
        <v>0</v>
      </c>
      <c r="F14" s="121">
        <v>0</v>
      </c>
    </row>
    <row r="15" spans="1:6" ht="12" customHeight="1" x14ac:dyDescent="0.25">
      <c r="A15" s="122" t="s">
        <v>377</v>
      </c>
      <c r="B15" s="121">
        <v>0</v>
      </c>
      <c r="C15" s="121">
        <v>0</v>
      </c>
      <c r="D15" s="123" t="s">
        <v>407</v>
      </c>
      <c r="E15" s="121">
        <v>776</v>
      </c>
      <c r="F15" s="121">
        <v>776</v>
      </c>
    </row>
    <row r="16" spans="1:6" ht="17.25" customHeight="1" x14ac:dyDescent="0.25">
      <c r="A16" s="124" t="s">
        <v>9</v>
      </c>
      <c r="B16" s="119">
        <f>SUM(B17:B23)</f>
        <v>0</v>
      </c>
      <c r="C16" s="119">
        <f>SUM(C17:C23)</f>
        <v>0</v>
      </c>
      <c r="D16" s="123" t="s">
        <v>408</v>
      </c>
      <c r="E16" s="121">
        <v>0</v>
      </c>
      <c r="F16" s="121">
        <v>0</v>
      </c>
    </row>
    <row r="17" spans="1:6" ht="12" customHeight="1" x14ac:dyDescent="0.25">
      <c r="A17" s="122" t="s">
        <v>378</v>
      </c>
      <c r="B17" s="121">
        <v>0</v>
      </c>
      <c r="C17" s="121">
        <v>0</v>
      </c>
      <c r="D17" s="123" t="s">
        <v>409</v>
      </c>
      <c r="E17" s="121">
        <v>0</v>
      </c>
      <c r="F17" s="121">
        <v>0</v>
      </c>
    </row>
    <row r="18" spans="1:6" ht="14.25" customHeight="1" x14ac:dyDescent="0.25">
      <c r="A18" s="122" t="s">
        <v>379</v>
      </c>
      <c r="B18" s="121">
        <v>0</v>
      </c>
      <c r="C18" s="121">
        <v>0</v>
      </c>
      <c r="D18" s="118" t="s">
        <v>10</v>
      </c>
      <c r="E18" s="119">
        <f>SUM(E19:E21)</f>
        <v>0</v>
      </c>
      <c r="F18" s="119">
        <f>SUM(F19:F21)</f>
        <v>0</v>
      </c>
    </row>
    <row r="19" spans="1:6" ht="11.25" customHeight="1" x14ac:dyDescent="0.25">
      <c r="A19" s="122" t="s">
        <v>380</v>
      </c>
      <c r="B19" s="121">
        <v>0</v>
      </c>
      <c r="C19" s="121">
        <v>0</v>
      </c>
      <c r="D19" s="123" t="s">
        <v>410</v>
      </c>
      <c r="E19" s="121">
        <v>0</v>
      </c>
      <c r="F19" s="121">
        <v>0</v>
      </c>
    </row>
    <row r="20" spans="1:6" ht="12.75" customHeight="1" x14ac:dyDescent="0.25">
      <c r="A20" s="122" t="s">
        <v>381</v>
      </c>
      <c r="B20" s="121">
        <v>0</v>
      </c>
      <c r="C20" s="121">
        <v>0</v>
      </c>
      <c r="D20" s="123" t="s">
        <v>411</v>
      </c>
      <c r="E20" s="121">
        <v>0</v>
      </c>
      <c r="F20" s="121">
        <v>0</v>
      </c>
    </row>
    <row r="21" spans="1:6" ht="9.75" customHeight="1" x14ac:dyDescent="0.25">
      <c r="A21" s="122" t="s">
        <v>382</v>
      </c>
      <c r="B21" s="121">
        <v>0</v>
      </c>
      <c r="C21" s="121">
        <v>0</v>
      </c>
      <c r="D21" s="123" t="s">
        <v>412</v>
      </c>
      <c r="E21" s="121">
        <v>0</v>
      </c>
      <c r="F21" s="121">
        <v>0</v>
      </c>
    </row>
    <row r="22" spans="1:6" ht="11.25" customHeight="1" x14ac:dyDescent="0.25">
      <c r="A22" s="122" t="s">
        <v>383</v>
      </c>
      <c r="B22" s="121">
        <v>0</v>
      </c>
      <c r="C22" s="121">
        <v>0</v>
      </c>
      <c r="D22" s="118" t="s">
        <v>11</v>
      </c>
      <c r="E22" s="119">
        <f>SUM(E23:E24)</f>
        <v>0</v>
      </c>
      <c r="F22" s="119">
        <f>SUM(F23:F24)</f>
        <v>0</v>
      </c>
    </row>
    <row r="23" spans="1:6" ht="11.25" customHeight="1" x14ac:dyDescent="0.25">
      <c r="A23" s="122" t="s">
        <v>384</v>
      </c>
      <c r="B23" s="121">
        <v>0</v>
      </c>
      <c r="C23" s="121">
        <v>0</v>
      </c>
      <c r="D23" s="123" t="s">
        <v>413</v>
      </c>
      <c r="E23" s="121">
        <v>0</v>
      </c>
      <c r="F23" s="121">
        <v>0</v>
      </c>
    </row>
    <row r="24" spans="1:6" ht="14.25" customHeight="1" x14ac:dyDescent="0.25">
      <c r="A24" s="116" t="s">
        <v>12</v>
      </c>
      <c r="B24" s="119">
        <f>SUM(B25:B29)</f>
        <v>0</v>
      </c>
      <c r="C24" s="119">
        <f>SUM(C25:C29)</f>
        <v>0</v>
      </c>
      <c r="D24" s="123" t="s">
        <v>414</v>
      </c>
      <c r="E24" s="121">
        <v>0</v>
      </c>
      <c r="F24" s="121">
        <v>0</v>
      </c>
    </row>
    <row r="25" spans="1:6" ht="12.75" customHeight="1" x14ac:dyDescent="0.25">
      <c r="A25" s="122" t="s">
        <v>385</v>
      </c>
      <c r="B25" s="121">
        <v>0</v>
      </c>
      <c r="C25" s="121">
        <v>0</v>
      </c>
      <c r="D25" s="118" t="s">
        <v>13</v>
      </c>
      <c r="E25" s="119">
        <v>0</v>
      </c>
      <c r="F25" s="119">
        <v>0</v>
      </c>
    </row>
    <row r="26" spans="1:6" ht="12" customHeight="1" x14ac:dyDescent="0.25">
      <c r="A26" s="122" t="s">
        <v>386</v>
      </c>
      <c r="B26" s="121">
        <v>0</v>
      </c>
      <c r="C26" s="121">
        <v>0</v>
      </c>
      <c r="D26" s="118" t="s">
        <v>14</v>
      </c>
      <c r="E26" s="119">
        <f>SUM(E27:E29)</f>
        <v>0</v>
      </c>
      <c r="F26" s="119">
        <f>SUM(F27:F29)</f>
        <v>0</v>
      </c>
    </row>
    <row r="27" spans="1:6" ht="14.25" customHeight="1" x14ac:dyDescent="0.25">
      <c r="A27" s="122" t="s">
        <v>387</v>
      </c>
      <c r="B27" s="121">
        <v>0</v>
      </c>
      <c r="C27" s="121">
        <v>0</v>
      </c>
      <c r="D27" s="123" t="s">
        <v>415</v>
      </c>
      <c r="E27" s="121">
        <v>0</v>
      </c>
      <c r="F27" s="121">
        <v>0</v>
      </c>
    </row>
    <row r="28" spans="1:6" ht="12" customHeight="1" x14ac:dyDescent="0.25">
      <c r="A28" s="122" t="s">
        <v>388</v>
      </c>
      <c r="B28" s="121">
        <v>0</v>
      </c>
      <c r="C28" s="121">
        <v>0</v>
      </c>
      <c r="D28" s="123" t="s">
        <v>416</v>
      </c>
      <c r="E28" s="121">
        <v>0</v>
      </c>
      <c r="F28" s="121">
        <v>0</v>
      </c>
    </row>
    <row r="29" spans="1:6" ht="14.25" customHeight="1" x14ac:dyDescent="0.25">
      <c r="A29" s="122" t="s">
        <v>389</v>
      </c>
      <c r="B29" s="121">
        <v>0</v>
      </c>
      <c r="C29" s="121">
        <v>0</v>
      </c>
      <c r="D29" s="123" t="s">
        <v>417</v>
      </c>
      <c r="E29" s="121">
        <v>0</v>
      </c>
      <c r="F29" s="121">
        <v>0</v>
      </c>
    </row>
    <row r="30" spans="1:6" ht="16.5" x14ac:dyDescent="0.25">
      <c r="A30" s="116" t="s">
        <v>15</v>
      </c>
      <c r="B30" s="119">
        <f>SUM(B31:B35)</f>
        <v>0</v>
      </c>
      <c r="C30" s="119">
        <f>SUM(C31:C35)</f>
        <v>0</v>
      </c>
      <c r="D30" s="118" t="s">
        <v>16</v>
      </c>
      <c r="E30" s="119">
        <f>SUM(E31:E36)</f>
        <v>0</v>
      </c>
      <c r="F30" s="119">
        <f>SUM(F31:F36)</f>
        <v>0</v>
      </c>
    </row>
    <row r="31" spans="1:6" ht="11.25" customHeight="1" x14ac:dyDescent="0.25">
      <c r="A31" s="122" t="s">
        <v>390</v>
      </c>
      <c r="B31" s="121">
        <v>0</v>
      </c>
      <c r="C31" s="121">
        <v>0</v>
      </c>
      <c r="D31" s="123" t="s">
        <v>418</v>
      </c>
      <c r="E31" s="121">
        <v>0</v>
      </c>
      <c r="F31" s="121">
        <v>0</v>
      </c>
    </row>
    <row r="32" spans="1:6" ht="12.75" customHeight="1" x14ac:dyDescent="0.25">
      <c r="A32" s="122" t="s">
        <v>391</v>
      </c>
      <c r="B32" s="121">
        <v>0</v>
      </c>
      <c r="C32" s="121">
        <v>0</v>
      </c>
      <c r="D32" s="123" t="s">
        <v>419</v>
      </c>
      <c r="E32" s="121">
        <v>0</v>
      </c>
      <c r="F32" s="121">
        <v>0</v>
      </c>
    </row>
    <row r="33" spans="1:6" ht="12" customHeight="1" x14ac:dyDescent="0.25">
      <c r="A33" s="122" t="s">
        <v>392</v>
      </c>
      <c r="B33" s="121">
        <v>0</v>
      </c>
      <c r="C33" s="121">
        <v>0</v>
      </c>
      <c r="D33" s="123" t="s">
        <v>420</v>
      </c>
      <c r="E33" s="121">
        <v>0</v>
      </c>
      <c r="F33" s="121">
        <v>0</v>
      </c>
    </row>
    <row r="34" spans="1:6" ht="12" customHeight="1" x14ac:dyDescent="0.25">
      <c r="A34" s="122" t="s">
        <v>393</v>
      </c>
      <c r="B34" s="121">
        <v>0</v>
      </c>
      <c r="C34" s="121">
        <v>0</v>
      </c>
      <c r="D34" s="123" t="s">
        <v>421</v>
      </c>
      <c r="E34" s="121">
        <v>0</v>
      </c>
      <c r="F34" s="121">
        <v>0</v>
      </c>
    </row>
    <row r="35" spans="1:6" ht="11.25" customHeight="1" x14ac:dyDescent="0.25">
      <c r="A35" s="122" t="s">
        <v>394</v>
      </c>
      <c r="B35" s="121">
        <v>0</v>
      </c>
      <c r="C35" s="121">
        <v>0</v>
      </c>
      <c r="D35" s="123" t="s">
        <v>422</v>
      </c>
      <c r="E35" s="121">
        <v>0</v>
      </c>
      <c r="F35" s="121">
        <v>0</v>
      </c>
    </row>
    <row r="36" spans="1:6" ht="12" customHeight="1" x14ac:dyDescent="0.25">
      <c r="A36" s="116" t="s">
        <v>17</v>
      </c>
      <c r="B36" s="119">
        <v>0</v>
      </c>
      <c r="C36" s="119">
        <v>0</v>
      </c>
      <c r="D36" s="123" t="s">
        <v>423</v>
      </c>
      <c r="E36" s="121">
        <v>0</v>
      </c>
      <c r="F36" s="121">
        <v>0</v>
      </c>
    </row>
    <row r="37" spans="1:6" ht="18" customHeight="1" x14ac:dyDescent="0.25">
      <c r="A37" s="116" t="s">
        <v>18</v>
      </c>
      <c r="B37" s="119">
        <f>SUM(B38:B39)</f>
        <v>0</v>
      </c>
      <c r="C37" s="119">
        <f>SUM(C38:C39)</f>
        <v>0</v>
      </c>
      <c r="D37" s="118" t="s">
        <v>19</v>
      </c>
      <c r="E37" s="119">
        <f>SUM(E38:E40)</f>
        <v>0</v>
      </c>
      <c r="F37" s="119">
        <f>SUM(F38:F40)</f>
        <v>0</v>
      </c>
    </row>
    <row r="38" spans="1:6" ht="12" customHeight="1" x14ac:dyDescent="0.25">
      <c r="A38" s="122" t="s">
        <v>395</v>
      </c>
      <c r="B38" s="121">
        <v>0</v>
      </c>
      <c r="C38" s="121">
        <v>0</v>
      </c>
      <c r="D38" s="123" t="s">
        <v>424</v>
      </c>
      <c r="E38" s="121">
        <v>0</v>
      </c>
      <c r="F38" s="121">
        <v>0</v>
      </c>
    </row>
    <row r="39" spans="1:6" ht="13.5" customHeight="1" x14ac:dyDescent="0.25">
      <c r="A39" s="122" t="s">
        <v>396</v>
      </c>
      <c r="B39" s="121">
        <v>0</v>
      </c>
      <c r="C39" s="121">
        <v>0</v>
      </c>
      <c r="D39" s="123" t="s">
        <v>425</v>
      </c>
      <c r="E39" s="121">
        <v>0</v>
      </c>
      <c r="F39" s="121">
        <v>0</v>
      </c>
    </row>
    <row r="40" spans="1:6" ht="15.75" customHeight="1" x14ac:dyDescent="0.25">
      <c r="A40" s="116" t="s">
        <v>20</v>
      </c>
      <c r="B40" s="119">
        <f>SUM(B42:B44)</f>
        <v>0</v>
      </c>
      <c r="C40" s="119">
        <f>SUM(C42:C44)</f>
        <v>0</v>
      </c>
      <c r="D40" s="123" t="s">
        <v>426</v>
      </c>
      <c r="E40" s="121">
        <v>0</v>
      </c>
      <c r="F40" s="121">
        <v>0</v>
      </c>
    </row>
    <row r="41" spans="1:6" ht="11.25" customHeight="1" x14ac:dyDescent="0.25">
      <c r="A41" s="122" t="s">
        <v>397</v>
      </c>
      <c r="B41" s="121">
        <v>0</v>
      </c>
      <c r="C41" s="121">
        <v>0</v>
      </c>
      <c r="D41" s="118" t="s">
        <v>21</v>
      </c>
      <c r="E41" s="119">
        <f>SUM(E42:E44)</f>
        <v>0</v>
      </c>
      <c r="F41" s="119">
        <f>SUM(F42:F44)</f>
        <v>0</v>
      </c>
    </row>
    <row r="42" spans="1:6" ht="12" customHeight="1" x14ac:dyDescent="0.25">
      <c r="A42" s="122" t="s">
        <v>398</v>
      </c>
      <c r="B42" s="121">
        <v>0</v>
      </c>
      <c r="C42" s="121">
        <v>0</v>
      </c>
      <c r="D42" s="123" t="s">
        <v>427</v>
      </c>
      <c r="E42" s="121">
        <v>0</v>
      </c>
      <c r="F42" s="121">
        <v>0</v>
      </c>
    </row>
    <row r="43" spans="1:6" ht="12" customHeight="1" x14ac:dyDescent="0.25">
      <c r="A43" s="122" t="s">
        <v>399</v>
      </c>
      <c r="B43" s="121">
        <v>0</v>
      </c>
      <c r="C43" s="121">
        <v>0</v>
      </c>
      <c r="D43" s="123" t="s">
        <v>428</v>
      </c>
      <c r="E43" s="121">
        <v>0</v>
      </c>
      <c r="F43" s="121">
        <v>0</v>
      </c>
    </row>
    <row r="44" spans="1:6" ht="12.75" customHeight="1" x14ac:dyDescent="0.25">
      <c r="A44" s="122" t="s">
        <v>400</v>
      </c>
      <c r="B44" s="121">
        <v>0</v>
      </c>
      <c r="C44" s="121">
        <v>0</v>
      </c>
      <c r="D44" s="123" t="s">
        <v>429</v>
      </c>
      <c r="E44" s="121">
        <v>0</v>
      </c>
      <c r="F44" s="121">
        <v>0</v>
      </c>
    </row>
    <row r="45" spans="1:6" ht="12" customHeight="1" x14ac:dyDescent="0.25">
      <c r="A45" s="122"/>
      <c r="B45" s="121"/>
      <c r="C45" s="121"/>
      <c r="D45" s="123"/>
      <c r="E45" s="121"/>
      <c r="F45" s="121"/>
    </row>
    <row r="46" spans="1:6" x14ac:dyDescent="0.25">
      <c r="A46" s="116" t="s">
        <v>22</v>
      </c>
      <c r="B46" s="56">
        <f>B40+B37+B36+B30+B24+B16+B8</f>
        <v>292433.89</v>
      </c>
      <c r="C46" s="56">
        <f>C40+C37+C36+C30+C24+C16+C8</f>
        <v>236668.35</v>
      </c>
      <c r="D46" s="118" t="s">
        <v>23</v>
      </c>
      <c r="E46" s="56">
        <f>E41+E37+E30+E26+E25+E22+E18+E8</f>
        <v>22061.47</v>
      </c>
      <c r="F46" s="56">
        <f>F41+F37+F30+F26+F25+F22+F18+F8</f>
        <v>22061</v>
      </c>
    </row>
    <row r="47" spans="1:6" ht="9.75" customHeight="1" thickBot="1" x14ac:dyDescent="0.3">
      <c r="A47" s="125"/>
      <c r="B47" s="126"/>
      <c r="C47" s="126"/>
      <c r="D47" s="127"/>
      <c r="E47" s="126"/>
      <c r="F47" s="126"/>
    </row>
    <row r="48" spans="1:6" ht="9.75" customHeight="1" x14ac:dyDescent="0.25">
      <c r="A48" s="128"/>
      <c r="B48" s="129"/>
      <c r="C48" s="129"/>
      <c r="D48" s="130"/>
      <c r="E48" s="129"/>
      <c r="F48" s="129"/>
    </row>
    <row r="49" spans="1:6" ht="10.5" customHeight="1" thickBot="1" x14ac:dyDescent="0.3">
      <c r="B49" s="131"/>
      <c r="C49" s="131"/>
      <c r="E49" s="131"/>
      <c r="F49" s="131"/>
    </row>
    <row r="50" spans="1:6" x14ac:dyDescent="0.25">
      <c r="A50" s="132" t="s">
        <v>24</v>
      </c>
      <c r="B50" s="133"/>
      <c r="C50" s="133"/>
      <c r="D50" s="134" t="s">
        <v>25</v>
      </c>
      <c r="E50" s="135"/>
      <c r="F50" s="135"/>
    </row>
    <row r="51" spans="1:6" ht="12.75" customHeight="1" x14ac:dyDescent="0.25">
      <c r="A51" s="122" t="s">
        <v>26</v>
      </c>
      <c r="B51" s="121">
        <v>0</v>
      </c>
      <c r="C51" s="121">
        <v>0</v>
      </c>
      <c r="D51" s="123" t="s">
        <v>27</v>
      </c>
      <c r="E51" s="121">
        <v>0</v>
      </c>
      <c r="F51" s="121">
        <v>0</v>
      </c>
    </row>
    <row r="52" spans="1:6" ht="11.25" customHeight="1" x14ac:dyDescent="0.25">
      <c r="A52" s="122" t="s">
        <v>28</v>
      </c>
      <c r="B52" s="121">
        <v>0</v>
      </c>
      <c r="C52" s="121">
        <v>0</v>
      </c>
      <c r="D52" s="123" t="s">
        <v>29</v>
      </c>
      <c r="E52" s="121">
        <v>0</v>
      </c>
      <c r="F52" s="121">
        <v>0</v>
      </c>
    </row>
    <row r="53" spans="1:6" ht="13.5" customHeight="1" x14ac:dyDescent="0.25">
      <c r="A53" s="122" t="s">
        <v>30</v>
      </c>
      <c r="B53" s="121">
        <v>0</v>
      </c>
      <c r="C53" s="121">
        <v>0</v>
      </c>
      <c r="D53" s="123" t="s">
        <v>31</v>
      </c>
      <c r="E53" s="121">
        <v>0</v>
      </c>
      <c r="F53" s="121">
        <v>0</v>
      </c>
    </row>
    <row r="54" spans="1:6" ht="12.75" customHeight="1" x14ac:dyDescent="0.25">
      <c r="A54" s="122" t="s">
        <v>32</v>
      </c>
      <c r="B54" s="121">
        <v>55985573.32</v>
      </c>
      <c r="C54" s="121">
        <v>55776065</v>
      </c>
      <c r="D54" s="123" t="s">
        <v>33</v>
      </c>
      <c r="E54" s="121">
        <v>0</v>
      </c>
      <c r="F54" s="121">
        <v>0</v>
      </c>
    </row>
    <row r="55" spans="1:6" ht="19.5" customHeight="1" x14ac:dyDescent="0.25">
      <c r="A55" s="122" t="s">
        <v>34</v>
      </c>
      <c r="B55" s="121">
        <v>97798</v>
      </c>
      <c r="C55" s="121">
        <v>97798</v>
      </c>
      <c r="D55" s="123" t="s">
        <v>35</v>
      </c>
      <c r="E55" s="121">
        <v>0</v>
      </c>
      <c r="F55" s="121">
        <v>0</v>
      </c>
    </row>
    <row r="56" spans="1:6" ht="11.25" customHeight="1" x14ac:dyDescent="0.25">
      <c r="A56" s="122" t="s">
        <v>36</v>
      </c>
      <c r="B56" s="121">
        <v>-18185699</v>
      </c>
      <c r="C56" s="121">
        <v>-18185699</v>
      </c>
      <c r="D56" s="123" t="s">
        <v>37</v>
      </c>
      <c r="E56" s="136"/>
      <c r="F56" s="136"/>
    </row>
    <row r="57" spans="1:6" ht="10.5" customHeight="1" x14ac:dyDescent="0.25">
      <c r="A57" s="122" t="s">
        <v>38</v>
      </c>
      <c r="B57" s="121">
        <v>0</v>
      </c>
      <c r="C57" s="121">
        <v>0</v>
      </c>
      <c r="D57" s="118"/>
      <c r="E57" s="136"/>
      <c r="F57" s="136"/>
    </row>
    <row r="58" spans="1:6" x14ac:dyDescent="0.25">
      <c r="A58" s="122" t="s">
        <v>39</v>
      </c>
      <c r="B58" s="121">
        <v>0</v>
      </c>
      <c r="C58" s="121">
        <v>0</v>
      </c>
      <c r="D58" s="118" t="s">
        <v>40</v>
      </c>
      <c r="E58" s="136">
        <f>SUM(E51:E56)</f>
        <v>0</v>
      </c>
      <c r="F58" s="136">
        <f>SUM(F51:F56)</f>
        <v>0</v>
      </c>
    </row>
    <row r="59" spans="1:6" x14ac:dyDescent="0.25">
      <c r="A59" s="122" t="s">
        <v>41</v>
      </c>
      <c r="B59" s="121">
        <v>0</v>
      </c>
      <c r="C59" s="121">
        <v>0</v>
      </c>
      <c r="D59" s="137"/>
      <c r="E59" s="136"/>
      <c r="F59" s="136"/>
    </row>
    <row r="60" spans="1:6" ht="14.25" customHeight="1" x14ac:dyDescent="0.25">
      <c r="A60" s="122"/>
      <c r="B60" s="121"/>
      <c r="C60" s="121"/>
      <c r="D60" s="118" t="s">
        <v>42</v>
      </c>
      <c r="E60" s="121">
        <f>E58+E46</f>
        <v>22061.47</v>
      </c>
      <c r="F60" s="121">
        <f>F58+F46</f>
        <v>22061</v>
      </c>
    </row>
    <row r="61" spans="1:6" ht="18.75" customHeight="1" x14ac:dyDescent="0.25">
      <c r="A61" s="116" t="s">
        <v>43</v>
      </c>
      <c r="B61" s="56">
        <f>SUM(B51:B59)</f>
        <v>37897672.32</v>
      </c>
      <c r="C61" s="56">
        <f>SUM(C51:C59)</f>
        <v>37688164</v>
      </c>
      <c r="D61" s="123"/>
      <c r="E61" s="136"/>
      <c r="F61" s="136"/>
    </row>
    <row r="62" spans="1:6" x14ac:dyDescent="0.25">
      <c r="A62" s="122"/>
      <c r="B62" s="121"/>
      <c r="C62" s="121"/>
      <c r="D62" s="118" t="s">
        <v>44</v>
      </c>
      <c r="E62" s="136"/>
      <c r="F62" s="136"/>
    </row>
    <row r="63" spans="1:6" ht="11.25" customHeight="1" x14ac:dyDescent="0.25">
      <c r="A63" s="116" t="s">
        <v>45</v>
      </c>
      <c r="B63" s="56">
        <f>B61+B46</f>
        <v>38190106.210000001</v>
      </c>
      <c r="C63" s="56">
        <f>C61+C46</f>
        <v>37924832.350000001</v>
      </c>
      <c r="D63" s="118"/>
      <c r="E63" s="136"/>
      <c r="F63" s="136"/>
    </row>
    <row r="64" spans="1:6" x14ac:dyDescent="0.25">
      <c r="A64" s="122"/>
      <c r="B64" s="121"/>
      <c r="C64" s="121"/>
      <c r="D64" s="118" t="s">
        <v>46</v>
      </c>
      <c r="E64" s="136">
        <f>SUM(E65:E67)</f>
        <v>0</v>
      </c>
      <c r="F64" s="136">
        <f>SUM(F65:F67)</f>
        <v>0</v>
      </c>
    </row>
    <row r="65" spans="1:6" x14ac:dyDescent="0.25">
      <c r="A65" s="122"/>
      <c r="B65" s="121"/>
      <c r="C65" s="121"/>
      <c r="D65" s="123" t="s">
        <v>47</v>
      </c>
      <c r="E65" s="121">
        <v>0</v>
      </c>
      <c r="F65" s="121">
        <v>0</v>
      </c>
    </row>
    <row r="66" spans="1:6" x14ac:dyDescent="0.25">
      <c r="A66" s="122"/>
      <c r="B66" s="121"/>
      <c r="C66" s="121"/>
      <c r="D66" s="123" t="s">
        <v>48</v>
      </c>
      <c r="E66" s="121">
        <v>0</v>
      </c>
      <c r="F66" s="121">
        <v>0</v>
      </c>
    </row>
    <row r="67" spans="1:6" x14ac:dyDescent="0.25">
      <c r="A67" s="122"/>
      <c r="B67" s="121"/>
      <c r="C67" s="121"/>
      <c r="D67" s="123" t="s">
        <v>49</v>
      </c>
      <c r="E67" s="121">
        <v>0</v>
      </c>
      <c r="F67" s="121">
        <v>0</v>
      </c>
    </row>
    <row r="68" spans="1:6" ht="9" customHeight="1" x14ac:dyDescent="0.25">
      <c r="A68" s="122"/>
      <c r="B68" s="121"/>
      <c r="C68" s="121"/>
      <c r="D68" s="123"/>
      <c r="E68" s="136"/>
      <c r="F68" s="136"/>
    </row>
    <row r="69" spans="1:6" ht="16.5" x14ac:dyDescent="0.25">
      <c r="A69" s="122"/>
      <c r="B69" s="121"/>
      <c r="C69" s="121"/>
      <c r="D69" s="118" t="s">
        <v>50</v>
      </c>
      <c r="E69" s="138">
        <f>E70+E71+E72+E73+E74</f>
        <v>38168044.690000005</v>
      </c>
      <c r="F69" s="138">
        <f>SUM(F70:F74)</f>
        <v>37902771</v>
      </c>
    </row>
    <row r="70" spans="1:6" x14ac:dyDescent="0.25">
      <c r="A70" s="122"/>
      <c r="B70" s="121"/>
      <c r="C70" s="121"/>
      <c r="D70" s="123" t="s">
        <v>51</v>
      </c>
      <c r="E70" s="121">
        <v>557151.81000000006</v>
      </c>
      <c r="F70" s="121">
        <v>703367</v>
      </c>
    </row>
    <row r="71" spans="1:6" x14ac:dyDescent="0.25">
      <c r="A71" s="122"/>
      <c r="B71" s="121"/>
      <c r="C71" s="121"/>
      <c r="D71" s="123" t="s">
        <v>52</v>
      </c>
      <c r="E71" s="121">
        <v>37610892.880000003</v>
      </c>
      <c r="F71" s="121">
        <v>37199404</v>
      </c>
    </row>
    <row r="72" spans="1:6" x14ac:dyDescent="0.25">
      <c r="A72" s="122"/>
      <c r="B72" s="121"/>
      <c r="C72" s="121"/>
      <c r="D72" s="123" t="s">
        <v>53</v>
      </c>
      <c r="E72" s="121">
        <v>0</v>
      </c>
      <c r="F72" s="121">
        <v>0</v>
      </c>
    </row>
    <row r="73" spans="1:6" x14ac:dyDescent="0.25">
      <c r="A73" s="122"/>
      <c r="B73" s="121"/>
      <c r="C73" s="121"/>
      <c r="D73" s="123" t="s">
        <v>54</v>
      </c>
      <c r="E73" s="121">
        <v>0</v>
      </c>
      <c r="F73" s="121">
        <v>0</v>
      </c>
    </row>
    <row r="74" spans="1:6" x14ac:dyDescent="0.25">
      <c r="A74" s="122"/>
      <c r="B74" s="121"/>
      <c r="C74" s="121"/>
      <c r="D74" s="123" t="s">
        <v>55</v>
      </c>
      <c r="E74" s="121">
        <v>0</v>
      </c>
      <c r="F74" s="121">
        <v>0</v>
      </c>
    </row>
    <row r="75" spans="1:6" ht="9" customHeight="1" x14ac:dyDescent="0.25">
      <c r="A75" s="122"/>
      <c r="B75" s="121"/>
      <c r="C75" s="121"/>
      <c r="D75" s="123"/>
      <c r="E75" s="136"/>
      <c r="F75" s="136"/>
    </row>
    <row r="76" spans="1:6" ht="16.5" x14ac:dyDescent="0.25">
      <c r="A76" s="122"/>
      <c r="B76" s="121"/>
      <c r="C76" s="121"/>
      <c r="D76" s="118" t="s">
        <v>56</v>
      </c>
      <c r="E76" s="136">
        <f>SUM(E77:E78)</f>
        <v>0</v>
      </c>
      <c r="F76" s="136">
        <f>SUM(F77:F78)</f>
        <v>0</v>
      </c>
    </row>
    <row r="77" spans="1:6" x14ac:dyDescent="0.25">
      <c r="A77" s="122"/>
      <c r="B77" s="121"/>
      <c r="C77" s="121"/>
      <c r="D77" s="123" t="s">
        <v>57</v>
      </c>
      <c r="E77" s="121">
        <v>0</v>
      </c>
      <c r="F77" s="121">
        <v>0</v>
      </c>
    </row>
    <row r="78" spans="1:6" x14ac:dyDescent="0.25">
      <c r="A78" s="122"/>
      <c r="B78" s="121"/>
      <c r="C78" s="121"/>
      <c r="D78" s="123" t="s">
        <v>58</v>
      </c>
      <c r="E78" s="121">
        <v>0</v>
      </c>
      <c r="F78" s="121">
        <v>0</v>
      </c>
    </row>
    <row r="79" spans="1:6" ht="11.25" customHeight="1" x14ac:dyDescent="0.25">
      <c r="A79" s="122"/>
      <c r="B79" s="121"/>
      <c r="C79" s="121"/>
      <c r="D79" s="123"/>
      <c r="E79" s="136"/>
      <c r="F79" s="136"/>
    </row>
    <row r="80" spans="1:6" x14ac:dyDescent="0.25">
      <c r="A80" s="122"/>
      <c r="B80" s="121"/>
      <c r="C80" s="121"/>
      <c r="D80" s="118" t="s">
        <v>59</v>
      </c>
      <c r="E80" s="156">
        <f>E76+E69+E64</f>
        <v>38168044.690000005</v>
      </c>
      <c r="F80" s="156">
        <f>F76+F69+F64</f>
        <v>37902771</v>
      </c>
    </row>
    <row r="81" spans="1:6" ht="12" customHeight="1" x14ac:dyDescent="0.25">
      <c r="A81" s="122"/>
      <c r="B81" s="121"/>
      <c r="C81" s="121"/>
      <c r="D81" s="123"/>
      <c r="E81" s="157"/>
      <c r="F81" s="157"/>
    </row>
    <row r="82" spans="1:6" x14ac:dyDescent="0.25">
      <c r="A82" s="122"/>
      <c r="B82" s="121"/>
      <c r="C82" s="121"/>
      <c r="D82" s="118" t="s">
        <v>60</v>
      </c>
      <c r="E82" s="56">
        <f>E80+E60</f>
        <v>38190106.160000004</v>
      </c>
      <c r="F82" s="56">
        <f>F80+F60</f>
        <v>37924832</v>
      </c>
    </row>
    <row r="83" spans="1:6" ht="15.75" thickBot="1" x14ac:dyDescent="0.3">
      <c r="A83" s="139"/>
      <c r="B83" s="140"/>
      <c r="C83" s="140"/>
      <c r="D83" s="140"/>
      <c r="E83" s="140"/>
      <c r="F83" s="140"/>
    </row>
    <row r="86" spans="1:6" x14ac:dyDescent="0.25">
      <c r="A86" s="163" t="s">
        <v>449</v>
      </c>
      <c r="B86" s="164"/>
      <c r="C86" s="141"/>
      <c r="D86" s="163" t="s">
        <v>445</v>
      </c>
      <c r="E86" s="164"/>
      <c r="F86" s="141"/>
    </row>
    <row r="87" spans="1:6" x14ac:dyDescent="0.25">
      <c r="A87" s="161" t="s">
        <v>442</v>
      </c>
      <c r="B87" s="162"/>
      <c r="C87" s="141"/>
      <c r="D87" s="161" t="s">
        <v>446</v>
      </c>
      <c r="E87" s="162"/>
      <c r="F87" s="141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tabSelected="1" zoomScale="175" zoomScaleNormal="175" workbookViewId="0">
      <selection activeCell="F5" sqref="F5:F6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96" t="s">
        <v>430</v>
      </c>
      <c r="B1" s="197"/>
      <c r="C1" s="197"/>
      <c r="D1" s="197"/>
      <c r="E1" s="197"/>
      <c r="F1" s="197"/>
      <c r="G1" s="197"/>
      <c r="H1" s="197"/>
      <c r="I1" s="198"/>
    </row>
    <row r="2" spans="1:9" ht="15.75" thickBot="1" x14ac:dyDescent="0.3">
      <c r="A2" s="199" t="s">
        <v>61</v>
      </c>
      <c r="B2" s="200"/>
      <c r="C2" s="200"/>
      <c r="D2" s="200"/>
      <c r="E2" s="200"/>
      <c r="F2" s="200"/>
      <c r="G2" s="200"/>
      <c r="H2" s="200"/>
      <c r="I2" s="201"/>
    </row>
    <row r="3" spans="1:9" ht="15.75" thickBot="1" x14ac:dyDescent="0.3">
      <c r="A3" s="199" t="s">
        <v>450</v>
      </c>
      <c r="B3" s="200"/>
      <c r="C3" s="200"/>
      <c r="D3" s="200"/>
      <c r="E3" s="200"/>
      <c r="F3" s="200"/>
      <c r="G3" s="200"/>
      <c r="H3" s="200"/>
      <c r="I3" s="201"/>
    </row>
    <row r="4" spans="1:9" ht="15.75" thickBot="1" x14ac:dyDescent="0.3">
      <c r="A4" s="199" t="s">
        <v>1</v>
      </c>
      <c r="B4" s="200"/>
      <c r="C4" s="200"/>
      <c r="D4" s="200"/>
      <c r="E4" s="200"/>
      <c r="F4" s="200"/>
      <c r="G4" s="200"/>
      <c r="H4" s="200"/>
      <c r="I4" s="201"/>
    </row>
    <row r="5" spans="1:9" ht="24" customHeight="1" x14ac:dyDescent="0.25">
      <c r="A5" s="202" t="s">
        <v>62</v>
      </c>
      <c r="B5" s="203"/>
      <c r="C5" s="4" t="s">
        <v>63</v>
      </c>
      <c r="D5" s="183" t="s">
        <v>64</v>
      </c>
      <c r="E5" s="183" t="s">
        <v>65</v>
      </c>
      <c r="F5" s="183" t="s">
        <v>66</v>
      </c>
      <c r="G5" s="4" t="s">
        <v>67</v>
      </c>
      <c r="H5" s="183" t="s">
        <v>69</v>
      </c>
      <c r="I5" s="183" t="s">
        <v>70</v>
      </c>
    </row>
    <row r="6" spans="1:9" ht="25.5" thickBot="1" x14ac:dyDescent="0.3">
      <c r="A6" s="204"/>
      <c r="B6" s="205"/>
      <c r="C6" s="5" t="s">
        <v>444</v>
      </c>
      <c r="D6" s="185"/>
      <c r="E6" s="185"/>
      <c r="F6" s="185"/>
      <c r="G6" s="5" t="s">
        <v>68</v>
      </c>
      <c r="H6" s="185"/>
      <c r="I6" s="185"/>
    </row>
    <row r="7" spans="1:9" ht="10.5" customHeight="1" x14ac:dyDescent="0.25">
      <c r="A7" s="194"/>
      <c r="B7" s="195"/>
      <c r="C7" s="56"/>
      <c r="D7" s="56"/>
      <c r="E7" s="56"/>
      <c r="F7" s="56"/>
      <c r="G7" s="56"/>
      <c r="H7" s="56"/>
      <c r="I7" s="56"/>
    </row>
    <row r="8" spans="1:9" x14ac:dyDescent="0.25">
      <c r="A8" s="177" t="s">
        <v>71</v>
      </c>
      <c r="B8" s="178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77" t="s">
        <v>72</v>
      </c>
      <c r="B9" s="178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77" t="s">
        <v>76</v>
      </c>
      <c r="B13" s="178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77" t="s">
        <v>80</v>
      </c>
      <c r="B17" s="178"/>
      <c r="C17" s="56">
        <v>22061.47</v>
      </c>
      <c r="D17" s="88">
        <v>0</v>
      </c>
      <c r="E17" s="88">
        <v>0</v>
      </c>
      <c r="F17" s="88">
        <v>0</v>
      </c>
      <c r="G17" s="158">
        <f>C17+D17-E17+F17</f>
        <v>22061.47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6">
        <f t="shared" si="2"/>
        <v>0</v>
      </c>
      <c r="H18" s="55"/>
      <c r="I18" s="55"/>
    </row>
    <row r="19" spans="1:9" ht="16.5" customHeight="1" x14ac:dyDescent="0.25">
      <c r="A19" s="177" t="s">
        <v>81</v>
      </c>
      <c r="B19" s="178"/>
      <c r="C19" s="56">
        <f>C8+C17</f>
        <v>22061.47</v>
      </c>
      <c r="D19" s="56">
        <f t="shared" ref="D19:I19" si="4">D8+D17</f>
        <v>0</v>
      </c>
      <c r="E19" s="56">
        <f t="shared" si="4"/>
        <v>0</v>
      </c>
      <c r="F19" s="56">
        <f t="shared" si="4"/>
        <v>0</v>
      </c>
      <c r="G19" s="56">
        <f>G17</f>
        <v>22061.47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77"/>
      <c r="B20" s="178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77" t="s">
        <v>82</v>
      </c>
      <c r="B21" s="178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79" t="s">
        <v>83</v>
      </c>
      <c r="B22" s="180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79" t="s">
        <v>84</v>
      </c>
      <c r="B23" s="180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79" t="s">
        <v>85</v>
      </c>
      <c r="B24" s="180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92"/>
      <c r="B25" s="193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77" t="s">
        <v>86</v>
      </c>
      <c r="B26" s="178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79" t="s">
        <v>87</v>
      </c>
      <c r="B27" s="180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79" t="s">
        <v>88</v>
      </c>
      <c r="B28" s="180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79" t="s">
        <v>89</v>
      </c>
      <c r="B29" s="180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81"/>
      <c r="B30" s="182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186" t="s">
        <v>90</v>
      </c>
      <c r="B34" s="187"/>
      <c r="C34" s="8" t="s">
        <v>91</v>
      </c>
      <c r="D34" s="8" t="s">
        <v>93</v>
      </c>
      <c r="E34" s="8" t="s">
        <v>96</v>
      </c>
      <c r="F34" s="183" t="s">
        <v>98</v>
      </c>
      <c r="G34" s="8" t="s">
        <v>99</v>
      </c>
    </row>
    <row r="35" spans="1:9" x14ac:dyDescent="0.25">
      <c r="A35" s="188"/>
      <c r="B35" s="189"/>
      <c r="C35" s="4" t="s">
        <v>92</v>
      </c>
      <c r="D35" s="4" t="s">
        <v>94</v>
      </c>
      <c r="E35" s="4" t="s">
        <v>97</v>
      </c>
      <c r="F35" s="184"/>
      <c r="G35" s="4" t="s">
        <v>100</v>
      </c>
    </row>
    <row r="36" spans="1:9" ht="15.75" thickBot="1" x14ac:dyDescent="0.3">
      <c r="A36" s="188"/>
      <c r="B36" s="189"/>
      <c r="C36" s="9"/>
      <c r="D36" s="5" t="s">
        <v>95</v>
      </c>
      <c r="E36" s="9"/>
      <c r="F36" s="185"/>
      <c r="G36" s="9"/>
    </row>
    <row r="37" spans="1:9" x14ac:dyDescent="0.25">
      <c r="A37" s="190" t="s">
        <v>101</v>
      </c>
      <c r="B37" s="191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/>
    <row r="43" spans="1:9" x14ac:dyDescent="0.25">
      <c r="A43" s="163" t="s">
        <v>449</v>
      </c>
      <c r="B43" s="163"/>
      <c r="C43" s="163"/>
      <c r="D43" s="163"/>
      <c r="E43" s="110"/>
      <c r="F43" s="110"/>
      <c r="G43" s="163" t="s">
        <v>445</v>
      </c>
      <c r="H43" s="163"/>
      <c r="I43" s="163"/>
    </row>
    <row r="44" spans="1:9" ht="27" customHeight="1" x14ac:dyDescent="0.25">
      <c r="A44" s="175" t="s">
        <v>442</v>
      </c>
      <c r="B44" s="175"/>
      <c r="C44" s="175"/>
      <c r="D44" s="175"/>
      <c r="E44" s="110"/>
      <c r="F44" s="110"/>
      <c r="G44" s="176" t="s">
        <v>446</v>
      </c>
      <c r="H44" s="176"/>
      <c r="I44" s="176"/>
    </row>
  </sheetData>
  <mergeCells count="34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130" zoomScaleNormal="130" workbookViewId="0">
      <selection activeCell="F10" sqref="F10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6" t="s">
        <v>430</v>
      </c>
      <c r="B1" s="207"/>
      <c r="C1" s="207"/>
      <c r="D1" s="207"/>
      <c r="E1" s="207"/>
      <c r="F1" s="207"/>
      <c r="G1" s="207"/>
      <c r="H1" s="207"/>
      <c r="I1" s="207"/>
      <c r="J1" s="207"/>
      <c r="K1" s="208"/>
    </row>
    <row r="2" spans="1:11" ht="15.75" thickBot="1" x14ac:dyDescent="0.3">
      <c r="A2" s="209" t="s">
        <v>105</v>
      </c>
      <c r="B2" s="210"/>
      <c r="C2" s="210"/>
      <c r="D2" s="210"/>
      <c r="E2" s="210"/>
      <c r="F2" s="210"/>
      <c r="G2" s="210"/>
      <c r="H2" s="210"/>
      <c r="I2" s="210"/>
      <c r="J2" s="210"/>
      <c r="K2" s="211"/>
    </row>
    <row r="3" spans="1:11" ht="15.75" thickBot="1" x14ac:dyDescent="0.3">
      <c r="A3" s="209" t="s">
        <v>450</v>
      </c>
      <c r="B3" s="210"/>
      <c r="C3" s="210"/>
      <c r="D3" s="210"/>
      <c r="E3" s="210"/>
      <c r="F3" s="210"/>
      <c r="G3" s="210"/>
      <c r="H3" s="210"/>
      <c r="I3" s="210"/>
      <c r="J3" s="210"/>
      <c r="K3" s="211"/>
    </row>
    <row r="4" spans="1:11" ht="15.75" thickBot="1" x14ac:dyDescent="0.3">
      <c r="A4" s="209" t="s">
        <v>1</v>
      </c>
      <c r="B4" s="210"/>
      <c r="C4" s="210"/>
      <c r="D4" s="210"/>
      <c r="E4" s="210"/>
      <c r="F4" s="210"/>
      <c r="G4" s="210"/>
      <c r="H4" s="210"/>
      <c r="I4" s="210"/>
      <c r="J4" s="210"/>
      <c r="K4" s="211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163" t="s">
        <v>449</v>
      </c>
      <c r="B23" s="163"/>
      <c r="C23" s="163"/>
      <c r="D23" s="163"/>
      <c r="E23" s="110"/>
      <c r="F23" s="110"/>
      <c r="G23" s="110"/>
      <c r="H23" s="163" t="s">
        <v>445</v>
      </c>
      <c r="I23" s="163"/>
      <c r="J23" s="163"/>
      <c r="K23" s="163"/>
    </row>
    <row r="24" spans="1:11" x14ac:dyDescent="0.25">
      <c r="A24" s="161" t="s">
        <v>442</v>
      </c>
      <c r="B24" s="161"/>
      <c r="C24" s="161"/>
      <c r="D24" s="161"/>
      <c r="E24" s="110"/>
      <c r="F24" s="110"/>
      <c r="G24" s="110"/>
      <c r="H24" s="161" t="s">
        <v>446</v>
      </c>
      <c r="I24" s="161"/>
      <c r="J24" s="161"/>
      <c r="K24" s="161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zoomScale="175" zoomScaleNormal="175" workbookViewId="0">
      <selection activeCell="A4" sqref="A4:E4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6" t="s">
        <v>430</v>
      </c>
      <c r="B1" s="227"/>
      <c r="C1" s="227"/>
      <c r="D1" s="227"/>
      <c r="E1" s="228"/>
    </row>
    <row r="2" spans="1:5" ht="10.5" customHeight="1" x14ac:dyDescent="0.25">
      <c r="A2" s="229" t="s">
        <v>128</v>
      </c>
      <c r="B2" s="230"/>
      <c r="C2" s="230"/>
      <c r="D2" s="230"/>
      <c r="E2" s="231"/>
    </row>
    <row r="3" spans="1:5" ht="11.25" customHeight="1" x14ac:dyDescent="0.25">
      <c r="A3" s="229" t="s">
        <v>450</v>
      </c>
      <c r="B3" s="230"/>
      <c r="C3" s="230"/>
      <c r="D3" s="230"/>
      <c r="E3" s="231"/>
    </row>
    <row r="4" spans="1:5" ht="9.75" customHeight="1" thickBot="1" x14ac:dyDescent="0.3">
      <c r="A4" s="232" t="s">
        <v>1</v>
      </c>
      <c r="B4" s="233"/>
      <c r="C4" s="233"/>
      <c r="D4" s="233"/>
      <c r="E4" s="234"/>
    </row>
    <row r="5" spans="1:5" ht="11.25" customHeight="1" x14ac:dyDescent="0.25">
      <c r="A5" s="212" t="s">
        <v>2</v>
      </c>
      <c r="B5" s="213"/>
      <c r="C5" s="20" t="s">
        <v>129</v>
      </c>
      <c r="D5" s="237" t="s">
        <v>131</v>
      </c>
      <c r="E5" s="20" t="s">
        <v>132</v>
      </c>
    </row>
    <row r="6" spans="1:5" ht="12" customHeight="1" thickBot="1" x14ac:dyDescent="0.3">
      <c r="A6" s="214"/>
      <c r="B6" s="215"/>
      <c r="C6" s="11" t="s">
        <v>130</v>
      </c>
      <c r="D6" s="238"/>
      <c r="E6" s="11" t="s">
        <v>133</v>
      </c>
    </row>
    <row r="7" spans="1:5" ht="17.25" customHeight="1" x14ac:dyDescent="0.25">
      <c r="A7" s="235" t="s">
        <v>134</v>
      </c>
      <c r="B7" s="236"/>
      <c r="C7" s="103">
        <f>SUM(C8:C10)</f>
        <v>34454356</v>
      </c>
      <c r="D7" s="103">
        <f t="shared" ref="D7:E7" si="0">SUM(D8:D10)</f>
        <v>31541901.710000001</v>
      </c>
      <c r="E7" s="103">
        <f t="shared" si="0"/>
        <v>31541271.710000001</v>
      </c>
    </row>
    <row r="8" spans="1:5" ht="12" customHeight="1" x14ac:dyDescent="0.25">
      <c r="A8" s="21"/>
      <c r="B8" s="23" t="s">
        <v>135</v>
      </c>
      <c r="C8" s="104">
        <v>34454356</v>
      </c>
      <c r="D8" s="104">
        <v>31541901.710000001</v>
      </c>
      <c r="E8" s="104">
        <v>31541271.710000001</v>
      </c>
    </row>
    <row r="9" spans="1:5" ht="9" customHeight="1" x14ac:dyDescent="0.25">
      <c r="A9" s="21"/>
      <c r="B9" s="23" t="s">
        <v>136</v>
      </c>
      <c r="C9" s="98">
        <v>0</v>
      </c>
      <c r="D9" s="98">
        <v>0</v>
      </c>
      <c r="E9" s="98">
        <v>0</v>
      </c>
    </row>
    <row r="10" spans="1:5" ht="12" customHeight="1" x14ac:dyDescent="0.25">
      <c r="A10" s="21"/>
      <c r="B10" s="23" t="s">
        <v>137</v>
      </c>
      <c r="C10" s="98">
        <v>0</v>
      </c>
      <c r="D10" s="98">
        <v>0</v>
      </c>
      <c r="E10" s="98">
        <v>0</v>
      </c>
    </row>
    <row r="11" spans="1:5" ht="8.25" customHeight="1" x14ac:dyDescent="0.25">
      <c r="A11" s="21"/>
      <c r="B11" s="22"/>
      <c r="C11" s="98"/>
      <c r="D11" s="98"/>
      <c r="E11" s="98"/>
    </row>
    <row r="12" spans="1:5" ht="11.25" customHeight="1" x14ac:dyDescent="0.25">
      <c r="A12" s="224" t="s">
        <v>138</v>
      </c>
      <c r="B12" s="225"/>
      <c r="C12" s="99">
        <f>SUM(C13:C14)</f>
        <v>34454356</v>
      </c>
      <c r="D12" s="99">
        <f t="shared" ref="D12:E12" si="1">SUM(D13:D14)</f>
        <v>31194258.25</v>
      </c>
      <c r="E12" s="99">
        <f t="shared" si="1"/>
        <v>31194258.25</v>
      </c>
    </row>
    <row r="13" spans="1:5" ht="11.25" customHeight="1" x14ac:dyDescent="0.25">
      <c r="A13" s="21"/>
      <c r="B13" s="23" t="s">
        <v>139</v>
      </c>
      <c r="C13" s="98">
        <v>34454356</v>
      </c>
      <c r="D13" s="98">
        <v>31194258.25</v>
      </c>
      <c r="E13" s="98">
        <v>31194258.25</v>
      </c>
    </row>
    <row r="14" spans="1:5" ht="11.25" customHeight="1" x14ac:dyDescent="0.25">
      <c r="A14" s="21"/>
      <c r="B14" s="23" t="s">
        <v>140</v>
      </c>
      <c r="C14" s="98">
        <v>0</v>
      </c>
      <c r="D14" s="98">
        <v>0</v>
      </c>
      <c r="E14" s="98">
        <v>0</v>
      </c>
    </row>
    <row r="15" spans="1:5" ht="8.25" customHeight="1" x14ac:dyDescent="0.25">
      <c r="A15" s="21"/>
      <c r="B15" s="22"/>
      <c r="C15" s="98"/>
      <c r="D15" s="98"/>
      <c r="E15" s="98"/>
    </row>
    <row r="16" spans="1:5" ht="11.25" customHeight="1" x14ac:dyDescent="0.25">
      <c r="A16" s="224" t="s">
        <v>141</v>
      </c>
      <c r="B16" s="225"/>
      <c r="C16" s="100">
        <f>SUM(C17:C18)</f>
        <v>0</v>
      </c>
      <c r="D16" s="99">
        <f>SUM(D17:D18)</f>
        <v>0</v>
      </c>
      <c r="E16" s="99">
        <f>SUM(E17:E18)</f>
        <v>0</v>
      </c>
    </row>
    <row r="17" spans="1:5" ht="10.5" customHeight="1" x14ac:dyDescent="0.25">
      <c r="A17" s="21"/>
      <c r="B17" s="23" t="s">
        <v>142</v>
      </c>
      <c r="C17" s="101">
        <v>0</v>
      </c>
      <c r="D17" s="102">
        <v>0</v>
      </c>
      <c r="E17" s="102">
        <v>0</v>
      </c>
    </row>
    <row r="18" spans="1:5" ht="10.5" customHeight="1" x14ac:dyDescent="0.25">
      <c r="A18" s="21"/>
      <c r="B18" s="23" t="s">
        <v>143</v>
      </c>
      <c r="C18" s="101">
        <v>0</v>
      </c>
      <c r="D18" s="102">
        <v>0</v>
      </c>
      <c r="E18" s="102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24" t="s">
        <v>144</v>
      </c>
      <c r="B20" s="225"/>
      <c r="C20" s="103">
        <f>C7-C12+C16</f>
        <v>0</v>
      </c>
      <c r="D20" s="103">
        <f t="shared" ref="D20:E20" si="2">D7-D12+D16</f>
        <v>347643.46000000089</v>
      </c>
      <c r="E20" s="103">
        <f t="shared" si="2"/>
        <v>347013.46000000089</v>
      </c>
    </row>
    <row r="21" spans="1:5" ht="11.25" customHeight="1" x14ac:dyDescent="0.25">
      <c r="A21" s="224" t="s">
        <v>145</v>
      </c>
      <c r="B21" s="225"/>
      <c r="C21" s="103">
        <f>C20-C10</f>
        <v>0</v>
      </c>
      <c r="D21" s="103">
        <f t="shared" ref="D21:E21" si="3">D20-D10</f>
        <v>347643.46000000089</v>
      </c>
      <c r="E21" s="103">
        <f t="shared" si="3"/>
        <v>347013.46000000089</v>
      </c>
    </row>
    <row r="22" spans="1:5" x14ac:dyDescent="0.25">
      <c r="A22" s="224" t="s">
        <v>146</v>
      </c>
      <c r="B22" s="225"/>
      <c r="C22" s="103">
        <f>C21-C16</f>
        <v>0</v>
      </c>
      <c r="D22" s="103">
        <f t="shared" ref="D22:E22" si="4">D21-D16</f>
        <v>347643.46000000089</v>
      </c>
      <c r="E22" s="103">
        <f t="shared" si="4"/>
        <v>347013.46000000089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9" t="s">
        <v>147</v>
      </c>
      <c r="B25" s="240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24" t="s">
        <v>150</v>
      </c>
      <c r="B27" s="225"/>
      <c r="C27" s="99">
        <f>SUM(C28:C29)</f>
        <v>0</v>
      </c>
      <c r="D27" s="99">
        <f t="shared" ref="D27:E27" si="5">SUM(D28:D29)</f>
        <v>0</v>
      </c>
      <c r="E27" s="99">
        <f t="shared" si="5"/>
        <v>0</v>
      </c>
    </row>
    <row r="28" spans="1:5" ht="11.25" customHeight="1" x14ac:dyDescent="0.25">
      <c r="A28" s="21"/>
      <c r="B28" s="26" t="s">
        <v>151</v>
      </c>
      <c r="C28" s="98">
        <v>0</v>
      </c>
      <c r="D28" s="98">
        <v>0</v>
      </c>
      <c r="E28" s="98">
        <v>0</v>
      </c>
    </row>
    <row r="29" spans="1:5" ht="11.25" customHeight="1" x14ac:dyDescent="0.25">
      <c r="A29" s="21"/>
      <c r="B29" s="26" t="s">
        <v>152</v>
      </c>
      <c r="C29" s="98">
        <v>0</v>
      </c>
      <c r="D29" s="98">
        <v>0</v>
      </c>
      <c r="E29" s="98">
        <v>0</v>
      </c>
    </row>
    <row r="30" spans="1:5" ht="8.25" customHeight="1" x14ac:dyDescent="0.25">
      <c r="A30" s="21"/>
      <c r="B30" s="22"/>
      <c r="C30" s="98"/>
      <c r="D30" s="98"/>
      <c r="E30" s="98"/>
    </row>
    <row r="31" spans="1:5" ht="9.75" customHeight="1" x14ac:dyDescent="0.25">
      <c r="A31" s="224" t="s">
        <v>153</v>
      </c>
      <c r="B31" s="225"/>
      <c r="C31" s="99">
        <f>C22+C27</f>
        <v>0</v>
      </c>
      <c r="D31" s="99">
        <f t="shared" ref="D31:E31" si="6">D22+D27</f>
        <v>347643.46000000089</v>
      </c>
      <c r="E31" s="99">
        <f t="shared" si="6"/>
        <v>347013.46000000089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12" t="s">
        <v>147</v>
      </c>
      <c r="B34" s="213"/>
      <c r="C34" s="216" t="s">
        <v>154</v>
      </c>
      <c r="D34" s="216" t="s">
        <v>131</v>
      </c>
      <c r="E34" s="93" t="s">
        <v>132</v>
      </c>
    </row>
    <row r="35" spans="1:5" ht="9" customHeight="1" thickBot="1" x14ac:dyDescent="0.3">
      <c r="A35" s="214"/>
      <c r="B35" s="215"/>
      <c r="C35" s="217"/>
      <c r="D35" s="217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22" t="s">
        <v>155</v>
      </c>
      <c r="B37" s="223"/>
      <c r="C37" s="105">
        <f>SUM(C38:C39)</f>
        <v>0</v>
      </c>
      <c r="D37" s="105">
        <f t="shared" ref="D37:E37" si="7">SUM(D38:D39)</f>
        <v>0</v>
      </c>
      <c r="E37" s="105">
        <f t="shared" si="7"/>
        <v>0</v>
      </c>
    </row>
    <row r="38" spans="1:5" ht="9.75" customHeight="1" x14ac:dyDescent="0.25">
      <c r="A38" s="27"/>
      <c r="B38" s="29" t="s">
        <v>156</v>
      </c>
      <c r="C38" s="106">
        <v>0</v>
      </c>
      <c r="D38" s="106">
        <v>0</v>
      </c>
      <c r="E38" s="106">
        <v>0</v>
      </c>
    </row>
    <row r="39" spans="1:5" ht="9.75" customHeight="1" x14ac:dyDescent="0.25">
      <c r="A39" s="27"/>
      <c r="B39" s="29" t="s">
        <v>157</v>
      </c>
      <c r="C39" s="106">
        <v>0</v>
      </c>
      <c r="D39" s="106">
        <v>0</v>
      </c>
      <c r="E39" s="106">
        <v>0</v>
      </c>
    </row>
    <row r="40" spans="1:5" ht="11.25" customHeight="1" x14ac:dyDescent="0.25">
      <c r="A40" s="222" t="s">
        <v>158</v>
      </c>
      <c r="B40" s="223"/>
      <c r="C40" s="105">
        <f>SUM(C41:C42)</f>
        <v>0</v>
      </c>
      <c r="D40" s="105">
        <f t="shared" ref="D40:E40" si="8">SUM(D41:D42)</f>
        <v>0</v>
      </c>
      <c r="E40" s="105">
        <f t="shared" si="8"/>
        <v>0</v>
      </c>
    </row>
    <row r="41" spans="1:5" ht="10.5" customHeight="1" x14ac:dyDescent="0.25">
      <c r="A41" s="27"/>
      <c r="B41" s="29" t="s">
        <v>159</v>
      </c>
      <c r="C41" s="106">
        <v>0</v>
      </c>
      <c r="D41" s="106">
        <v>0</v>
      </c>
      <c r="E41" s="106">
        <v>0</v>
      </c>
    </row>
    <row r="42" spans="1:5" ht="10.5" customHeight="1" x14ac:dyDescent="0.25">
      <c r="A42" s="27"/>
      <c r="B42" s="29" t="s">
        <v>160</v>
      </c>
      <c r="C42" s="106">
        <v>0</v>
      </c>
      <c r="D42" s="106">
        <v>0</v>
      </c>
      <c r="E42" s="106">
        <v>0</v>
      </c>
    </row>
    <row r="43" spans="1:5" ht="8.25" customHeight="1" x14ac:dyDescent="0.25">
      <c r="A43" s="27"/>
      <c r="B43" s="28"/>
      <c r="C43" s="106"/>
      <c r="D43" s="106"/>
      <c r="E43" s="106"/>
    </row>
    <row r="44" spans="1:5" ht="11.25" customHeight="1" x14ac:dyDescent="0.25">
      <c r="A44" s="222" t="s">
        <v>161</v>
      </c>
      <c r="B44" s="223"/>
      <c r="C44" s="107">
        <f>C37-C40</f>
        <v>0</v>
      </c>
      <c r="D44" s="107">
        <f t="shared" ref="D44:E44" si="9">D37-D40</f>
        <v>0</v>
      </c>
      <c r="E44" s="107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12" t="s">
        <v>147</v>
      </c>
      <c r="B47" s="213"/>
      <c r="C47" s="93" t="s">
        <v>129</v>
      </c>
      <c r="D47" s="216" t="s">
        <v>131</v>
      </c>
      <c r="E47" s="93" t="s">
        <v>132</v>
      </c>
    </row>
    <row r="48" spans="1:5" ht="12" customHeight="1" thickBot="1" x14ac:dyDescent="0.3">
      <c r="A48" s="214"/>
      <c r="B48" s="215"/>
      <c r="C48" s="94" t="s">
        <v>148</v>
      </c>
      <c r="D48" s="217"/>
      <c r="E48" s="94" t="s">
        <v>149</v>
      </c>
    </row>
    <row r="49" spans="1:5" ht="6" customHeight="1" x14ac:dyDescent="0.25">
      <c r="A49" s="218"/>
      <c r="B49" s="219"/>
      <c r="C49" s="95"/>
      <c r="D49" s="95"/>
      <c r="E49" s="95"/>
    </row>
    <row r="50" spans="1:5" ht="10.5" customHeight="1" x14ac:dyDescent="0.25">
      <c r="A50" s="220" t="s">
        <v>162</v>
      </c>
      <c r="B50" s="221"/>
      <c r="C50" s="106">
        <v>34454356</v>
      </c>
      <c r="D50" s="106">
        <v>31541901.710000001</v>
      </c>
      <c r="E50" s="106">
        <v>31541271.710000001</v>
      </c>
    </row>
    <row r="51" spans="1:5" ht="13.5" customHeight="1" x14ac:dyDescent="0.25">
      <c r="A51" s="220" t="s">
        <v>163</v>
      </c>
      <c r="B51" s="221"/>
      <c r="C51" s="105">
        <f>C52-C53</f>
        <v>0</v>
      </c>
      <c r="D51" s="105">
        <f t="shared" ref="D51:E51" si="10">D52-D53</f>
        <v>0</v>
      </c>
      <c r="E51" s="105">
        <f t="shared" si="10"/>
        <v>0</v>
      </c>
    </row>
    <row r="52" spans="1:5" ht="11.25" customHeight="1" x14ac:dyDescent="0.25">
      <c r="A52" s="27"/>
      <c r="B52" s="29" t="s">
        <v>156</v>
      </c>
      <c r="C52" s="106">
        <v>0</v>
      </c>
      <c r="D52" s="106">
        <v>0</v>
      </c>
      <c r="E52" s="106">
        <v>0</v>
      </c>
    </row>
    <row r="53" spans="1:5" ht="11.25" customHeight="1" x14ac:dyDescent="0.25">
      <c r="A53" s="27"/>
      <c r="B53" s="29" t="s">
        <v>159</v>
      </c>
      <c r="C53" s="106">
        <v>0</v>
      </c>
      <c r="D53" s="106">
        <v>0</v>
      </c>
      <c r="E53" s="106">
        <v>0</v>
      </c>
    </row>
    <row r="54" spans="1:5" ht="6" customHeight="1" x14ac:dyDescent="0.25">
      <c r="A54" s="27"/>
      <c r="B54" s="28"/>
      <c r="C54" s="106"/>
      <c r="D54" s="106"/>
      <c r="E54" s="106"/>
    </row>
    <row r="55" spans="1:5" ht="9" customHeight="1" x14ac:dyDescent="0.25">
      <c r="A55" s="220" t="s">
        <v>139</v>
      </c>
      <c r="B55" s="221"/>
      <c r="C55" s="106">
        <v>34454356</v>
      </c>
      <c r="D55" s="106">
        <v>31194258.25</v>
      </c>
      <c r="E55" s="106">
        <v>31194258.25</v>
      </c>
    </row>
    <row r="56" spans="1:5" ht="9" customHeight="1" x14ac:dyDescent="0.25">
      <c r="A56" s="27"/>
      <c r="B56" s="28"/>
      <c r="C56" s="106"/>
      <c r="D56" s="106"/>
      <c r="E56" s="106"/>
    </row>
    <row r="57" spans="1:5" ht="11.25" customHeight="1" x14ac:dyDescent="0.25">
      <c r="A57" s="220" t="s">
        <v>142</v>
      </c>
      <c r="B57" s="221"/>
      <c r="C57" s="108">
        <v>0</v>
      </c>
      <c r="D57" s="106">
        <v>0</v>
      </c>
      <c r="E57" s="106">
        <v>0</v>
      </c>
    </row>
    <row r="58" spans="1:5" ht="6.75" customHeight="1" x14ac:dyDescent="0.25">
      <c r="A58" s="27"/>
      <c r="B58" s="28"/>
      <c r="C58" s="106"/>
      <c r="D58" s="106"/>
      <c r="E58" s="106"/>
    </row>
    <row r="59" spans="1:5" ht="11.25" customHeight="1" x14ac:dyDescent="0.25">
      <c r="A59" s="222" t="s">
        <v>164</v>
      </c>
      <c r="B59" s="223"/>
      <c r="C59" s="105">
        <f>C50+C51-C55+C57</f>
        <v>0</v>
      </c>
      <c r="D59" s="105">
        <f t="shared" ref="D59:E59" si="11">D50+D51-D55+D57</f>
        <v>347643.46000000089</v>
      </c>
      <c r="E59" s="105">
        <f t="shared" si="11"/>
        <v>347013.46000000089</v>
      </c>
    </row>
    <row r="60" spans="1:5" ht="13.5" customHeight="1" x14ac:dyDescent="0.25">
      <c r="A60" s="224" t="s">
        <v>165</v>
      </c>
      <c r="B60" s="225"/>
      <c r="C60" s="105">
        <f>C59-C51</f>
        <v>0</v>
      </c>
      <c r="D60" s="105">
        <f t="shared" ref="D60:E60" si="12">D59-D51</f>
        <v>347643.46000000089</v>
      </c>
      <c r="E60" s="105">
        <f t="shared" si="12"/>
        <v>347013.46000000089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12" t="s">
        <v>147</v>
      </c>
      <c r="B63" s="213"/>
      <c r="C63" s="216" t="s">
        <v>154</v>
      </c>
      <c r="D63" s="216" t="s">
        <v>131</v>
      </c>
      <c r="E63" s="93" t="s">
        <v>132</v>
      </c>
    </row>
    <row r="64" spans="1:5" ht="12" customHeight="1" thickBot="1" x14ac:dyDescent="0.3">
      <c r="A64" s="214"/>
      <c r="B64" s="215"/>
      <c r="C64" s="217"/>
      <c r="D64" s="217"/>
      <c r="E64" s="94" t="s">
        <v>149</v>
      </c>
    </row>
    <row r="65" spans="1:6" ht="7.5" customHeight="1" x14ac:dyDescent="0.25">
      <c r="A65" s="218"/>
      <c r="B65" s="219"/>
      <c r="C65" s="95"/>
      <c r="D65" s="95"/>
      <c r="E65" s="95"/>
    </row>
    <row r="66" spans="1:6" ht="9" customHeight="1" x14ac:dyDescent="0.25">
      <c r="A66" s="220" t="s">
        <v>136</v>
      </c>
      <c r="B66" s="221"/>
      <c r="C66" s="106">
        <v>0</v>
      </c>
      <c r="D66" s="106">
        <v>0</v>
      </c>
      <c r="E66" s="106">
        <v>0</v>
      </c>
    </row>
    <row r="67" spans="1:6" ht="12" customHeight="1" x14ac:dyDescent="0.25">
      <c r="A67" s="220" t="s">
        <v>166</v>
      </c>
      <c r="B67" s="221"/>
      <c r="C67" s="105">
        <f>C68-C69</f>
        <v>0</v>
      </c>
      <c r="D67" s="105">
        <f t="shared" ref="D67:E67" si="13">D68-D69</f>
        <v>0</v>
      </c>
      <c r="E67" s="105">
        <f t="shared" si="13"/>
        <v>0</v>
      </c>
    </row>
    <row r="68" spans="1:6" ht="12" customHeight="1" x14ac:dyDescent="0.25">
      <c r="A68" s="27"/>
      <c r="B68" s="29" t="s">
        <v>157</v>
      </c>
      <c r="C68" s="106">
        <v>0</v>
      </c>
      <c r="D68" s="106">
        <v>0</v>
      </c>
      <c r="E68" s="106">
        <v>0</v>
      </c>
    </row>
    <row r="69" spans="1:6" ht="9" customHeight="1" x14ac:dyDescent="0.25">
      <c r="A69" s="27"/>
      <c r="B69" s="29" t="s">
        <v>160</v>
      </c>
      <c r="C69" s="106">
        <v>0</v>
      </c>
      <c r="D69" s="106">
        <v>0</v>
      </c>
      <c r="E69" s="106">
        <v>0</v>
      </c>
    </row>
    <row r="70" spans="1:6" ht="8.25" customHeight="1" x14ac:dyDescent="0.25">
      <c r="A70" s="27"/>
      <c r="B70" s="28"/>
      <c r="C70" s="106"/>
      <c r="D70" s="106"/>
      <c r="E70" s="106"/>
    </row>
    <row r="71" spans="1:6" ht="11.25" customHeight="1" x14ac:dyDescent="0.25">
      <c r="A71" s="220" t="s">
        <v>167</v>
      </c>
      <c r="B71" s="221"/>
      <c r="C71" s="106">
        <v>0</v>
      </c>
      <c r="D71" s="106">
        <v>0</v>
      </c>
      <c r="E71" s="106">
        <v>0</v>
      </c>
    </row>
    <row r="72" spans="1:6" ht="6" customHeight="1" x14ac:dyDescent="0.25">
      <c r="A72" s="27"/>
      <c r="B72" s="28"/>
      <c r="C72" s="106"/>
      <c r="D72" s="106"/>
      <c r="E72" s="106"/>
    </row>
    <row r="73" spans="1:6" ht="12" customHeight="1" x14ac:dyDescent="0.25">
      <c r="A73" s="220" t="s">
        <v>143</v>
      </c>
      <c r="B73" s="221"/>
      <c r="C73" s="108">
        <v>0</v>
      </c>
      <c r="D73" s="106">
        <v>0</v>
      </c>
      <c r="E73" s="106">
        <v>0</v>
      </c>
    </row>
    <row r="74" spans="1:6" ht="7.5" customHeight="1" x14ac:dyDescent="0.25">
      <c r="A74" s="27"/>
      <c r="B74" s="28"/>
      <c r="C74" s="106"/>
      <c r="D74" s="106"/>
      <c r="E74" s="106"/>
    </row>
    <row r="75" spans="1:6" ht="13.5" customHeight="1" x14ac:dyDescent="0.25">
      <c r="A75" s="222" t="s">
        <v>168</v>
      </c>
      <c r="B75" s="223"/>
      <c r="C75" s="105">
        <f>C66+C67-C71+C73</f>
        <v>0</v>
      </c>
      <c r="D75" s="105">
        <f t="shared" ref="D75:E75" si="14">D66+D67-D71+D73</f>
        <v>0</v>
      </c>
      <c r="E75" s="105">
        <f t="shared" si="14"/>
        <v>0</v>
      </c>
    </row>
    <row r="76" spans="1:6" ht="21.75" customHeight="1" x14ac:dyDescent="0.25">
      <c r="A76" s="224" t="s">
        <v>169</v>
      </c>
      <c r="B76" s="225"/>
      <c r="C76" s="107">
        <f>C75-C67</f>
        <v>0</v>
      </c>
      <c r="D76" s="107">
        <f t="shared" ref="D76:E76" si="15">D75-D67</f>
        <v>0</v>
      </c>
      <c r="E76" s="107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78" spans="1:6" ht="19.5" customHeight="1" x14ac:dyDescent="0.25"/>
    <row r="79" spans="1:6" ht="21" customHeight="1" x14ac:dyDescent="0.25"/>
    <row r="80" spans="1:6" x14ac:dyDescent="0.25">
      <c r="A80" s="161" t="s">
        <v>449</v>
      </c>
      <c r="B80" s="161"/>
      <c r="C80" s="163" t="s">
        <v>445</v>
      </c>
      <c r="D80" s="163"/>
      <c r="E80" s="163"/>
      <c r="F80" s="110"/>
    </row>
    <row r="81" spans="1:6" ht="22.5" customHeight="1" x14ac:dyDescent="0.25">
      <c r="A81" s="175" t="s">
        <v>442</v>
      </c>
      <c r="B81" s="175"/>
      <c r="C81" s="176" t="s">
        <v>446</v>
      </c>
      <c r="D81" s="176"/>
      <c r="E81" s="176"/>
      <c r="F81" s="110"/>
    </row>
  </sheetData>
  <mergeCells count="44"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  <mergeCell ref="C81:E81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4"/>
  <sheetViews>
    <sheetView zoomScale="160" zoomScaleNormal="160" workbookViewId="0">
      <selection activeCell="A84" sqref="A84:C84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26" t="s">
        <v>440</v>
      </c>
      <c r="B1" s="227"/>
      <c r="C1" s="227"/>
      <c r="D1" s="227"/>
      <c r="E1" s="227"/>
      <c r="F1" s="227"/>
      <c r="G1" s="227"/>
      <c r="H1" s="227"/>
      <c r="I1" s="228"/>
    </row>
    <row r="2" spans="1:9" ht="12" customHeight="1" x14ac:dyDescent="0.25">
      <c r="A2" s="229" t="s">
        <v>170</v>
      </c>
      <c r="B2" s="230"/>
      <c r="C2" s="230"/>
      <c r="D2" s="230"/>
      <c r="E2" s="230"/>
      <c r="F2" s="230"/>
      <c r="G2" s="230"/>
      <c r="H2" s="230"/>
      <c r="I2" s="231"/>
    </row>
    <row r="3" spans="1:9" ht="12" customHeight="1" x14ac:dyDescent="0.25">
      <c r="A3" s="229" t="s">
        <v>450</v>
      </c>
      <c r="B3" s="230"/>
      <c r="C3" s="230"/>
      <c r="D3" s="230"/>
      <c r="E3" s="230"/>
      <c r="F3" s="230"/>
      <c r="G3" s="230"/>
      <c r="H3" s="230"/>
      <c r="I3" s="231"/>
    </row>
    <row r="4" spans="1:9" ht="12" customHeight="1" thickBot="1" x14ac:dyDescent="0.3">
      <c r="A4" s="232" t="s">
        <v>1</v>
      </c>
      <c r="B4" s="233"/>
      <c r="C4" s="233"/>
      <c r="D4" s="233"/>
      <c r="E4" s="233"/>
      <c r="F4" s="233"/>
      <c r="G4" s="233"/>
      <c r="H4" s="233"/>
      <c r="I4" s="234"/>
    </row>
    <row r="5" spans="1:9" ht="12" customHeight="1" thickBot="1" x14ac:dyDescent="0.3">
      <c r="A5" s="226"/>
      <c r="B5" s="227"/>
      <c r="C5" s="228"/>
      <c r="D5" s="206" t="s">
        <v>171</v>
      </c>
      <c r="E5" s="207"/>
      <c r="F5" s="207"/>
      <c r="G5" s="207"/>
      <c r="H5" s="208"/>
      <c r="I5" s="252" t="s">
        <v>172</v>
      </c>
    </row>
    <row r="6" spans="1:9" ht="10.5" customHeight="1" x14ac:dyDescent="0.25">
      <c r="A6" s="229" t="s">
        <v>147</v>
      </c>
      <c r="B6" s="230"/>
      <c r="C6" s="231"/>
      <c r="D6" s="252" t="s">
        <v>174</v>
      </c>
      <c r="E6" s="252" t="s">
        <v>175</v>
      </c>
      <c r="F6" s="252" t="s">
        <v>176</v>
      </c>
      <c r="G6" s="252" t="s">
        <v>131</v>
      </c>
      <c r="H6" s="252" t="s">
        <v>177</v>
      </c>
      <c r="I6" s="257"/>
    </row>
    <row r="7" spans="1:9" ht="11.25" customHeight="1" thickBot="1" x14ac:dyDescent="0.3">
      <c r="A7" s="232" t="s">
        <v>173</v>
      </c>
      <c r="B7" s="233"/>
      <c r="C7" s="234"/>
      <c r="D7" s="253"/>
      <c r="E7" s="253"/>
      <c r="F7" s="253"/>
      <c r="G7" s="253"/>
      <c r="H7" s="253"/>
      <c r="I7" s="253"/>
    </row>
    <row r="8" spans="1:9" ht="8.25" customHeight="1" x14ac:dyDescent="0.25">
      <c r="A8" s="254"/>
      <c r="B8" s="255"/>
      <c r="C8" s="256"/>
      <c r="D8" s="34"/>
      <c r="E8" s="34"/>
      <c r="F8" s="34"/>
      <c r="G8" s="34"/>
      <c r="H8" s="34"/>
      <c r="I8" s="34"/>
    </row>
    <row r="9" spans="1:9" ht="12.75" customHeight="1" x14ac:dyDescent="0.25">
      <c r="A9" s="222" t="s">
        <v>178</v>
      </c>
      <c r="B9" s="241"/>
      <c r="C9" s="223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43" t="s">
        <v>179</v>
      </c>
      <c r="C10" s="244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43" t="s">
        <v>180</v>
      </c>
      <c r="C11" s="244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43" t="s">
        <v>181</v>
      </c>
      <c r="C12" s="244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43" t="s">
        <v>182</v>
      </c>
      <c r="C13" s="244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43" t="s">
        <v>183</v>
      </c>
      <c r="C14" s="244"/>
      <c r="D14" s="68">
        <v>0</v>
      </c>
      <c r="E14" s="68">
        <v>0</v>
      </c>
      <c r="F14" s="68">
        <v>0</v>
      </c>
      <c r="G14" s="68">
        <v>16</v>
      </c>
      <c r="H14" s="68">
        <v>16</v>
      </c>
      <c r="I14" s="68">
        <v>16</v>
      </c>
    </row>
    <row r="15" spans="1:9" ht="12.75" customHeight="1" x14ac:dyDescent="0.25">
      <c r="A15" s="35"/>
      <c r="B15" s="243" t="s">
        <v>184</v>
      </c>
      <c r="C15" s="244"/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</row>
    <row r="16" spans="1:9" ht="12.75" customHeight="1" x14ac:dyDescent="0.25">
      <c r="A16" s="35"/>
      <c r="B16" s="243" t="s">
        <v>185</v>
      </c>
      <c r="C16" s="244"/>
      <c r="D16" s="68">
        <v>0</v>
      </c>
      <c r="E16" s="68">
        <v>1477.11</v>
      </c>
      <c r="F16" s="68">
        <v>1477.11</v>
      </c>
      <c r="G16" s="68">
        <v>355965</v>
      </c>
      <c r="H16" s="68">
        <v>355335</v>
      </c>
      <c r="I16" s="68">
        <v>355335</v>
      </c>
    </row>
    <row r="17" spans="1:10" ht="12" customHeight="1" x14ac:dyDescent="0.25">
      <c r="A17" s="27"/>
      <c r="B17" s="243" t="s">
        <v>186</v>
      </c>
      <c r="C17" s="244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10" ht="12.75" customHeight="1" x14ac:dyDescent="0.25">
      <c r="A18" s="27"/>
      <c r="B18" s="243" t="s">
        <v>187</v>
      </c>
      <c r="C18" s="244"/>
      <c r="D18" s="69">
        <f>SUM(D19:D29)</f>
        <v>0</v>
      </c>
      <c r="E18" s="69">
        <f t="shared" ref="E18:I18" si="0">SUM(E19:E29)</f>
        <v>0</v>
      </c>
      <c r="F18" s="69">
        <f t="shared" si="0"/>
        <v>0</v>
      </c>
      <c r="G18" s="69">
        <f t="shared" si="0"/>
        <v>0</v>
      </c>
      <c r="H18" s="69">
        <f t="shared" si="0"/>
        <v>0</v>
      </c>
      <c r="I18" s="69">
        <f t="shared" si="0"/>
        <v>0</v>
      </c>
    </row>
    <row r="19" spans="1:10" ht="12.75" customHeight="1" x14ac:dyDescent="0.25">
      <c r="A19" s="35"/>
      <c r="B19" s="36"/>
      <c r="C19" s="38" t="s">
        <v>188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81"/>
    </row>
    <row r="20" spans="1:10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10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10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10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10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10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10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10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10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10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10" ht="12.75" customHeight="1" x14ac:dyDescent="0.25">
      <c r="A30" s="35"/>
      <c r="B30" s="243" t="s">
        <v>199</v>
      </c>
      <c r="C30" s="244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10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10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43" t="s">
        <v>205</v>
      </c>
      <c r="C36" s="244"/>
      <c r="D36" s="68">
        <v>34454356</v>
      </c>
      <c r="E36" s="68">
        <v>-328359</v>
      </c>
      <c r="F36" s="68">
        <v>34125997</v>
      </c>
      <c r="G36" s="68">
        <v>31185903.489999998</v>
      </c>
      <c r="H36" s="68">
        <v>31185903.489999998</v>
      </c>
      <c r="I36" s="68">
        <v>-3268452.51</v>
      </c>
    </row>
    <row r="37" spans="1:9" ht="12.75" customHeight="1" x14ac:dyDescent="0.25">
      <c r="A37" s="35"/>
      <c r="B37" s="243" t="s">
        <v>206</v>
      </c>
      <c r="C37" s="244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43" t="s">
        <v>208</v>
      </c>
      <c r="C39" s="244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22" t="s">
        <v>211</v>
      </c>
      <c r="B43" s="241"/>
      <c r="C43" s="242"/>
      <c r="D43" s="251">
        <f>D10+D11+D12+D13+D14+D15+D16+D17+D18+D30+D36+D37+D39</f>
        <v>34454356</v>
      </c>
      <c r="E43" s="251">
        <f t="shared" ref="E43:F43" si="3">E10+E11+E12+E13+E14+E15+E16+E17+E18+E30+E36+E37+E39</f>
        <v>-326881.89</v>
      </c>
      <c r="F43" s="251">
        <f t="shared" si="3"/>
        <v>34127474.109999999</v>
      </c>
      <c r="G43" s="251">
        <f t="shared" ref="G43:I43" si="4">G10+G11+G12+G13+G14+G15+G16+G17+G18+G30+G36+G37+G39</f>
        <v>31541884.489999998</v>
      </c>
      <c r="H43" s="251">
        <f t="shared" si="4"/>
        <v>31541254.489999998</v>
      </c>
      <c r="I43" s="251">
        <f t="shared" si="4"/>
        <v>-2913101.51</v>
      </c>
    </row>
    <row r="44" spans="1:9" x14ac:dyDescent="0.25">
      <c r="A44" s="222" t="s">
        <v>212</v>
      </c>
      <c r="B44" s="241"/>
      <c r="C44" s="242"/>
      <c r="D44" s="251"/>
      <c r="E44" s="251"/>
      <c r="F44" s="251"/>
      <c r="G44" s="251"/>
      <c r="H44" s="251"/>
      <c r="I44" s="251"/>
    </row>
    <row r="45" spans="1:9" x14ac:dyDescent="0.25">
      <c r="A45" s="222" t="s">
        <v>213</v>
      </c>
      <c r="B45" s="241"/>
      <c r="C45" s="242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22" t="s">
        <v>214</v>
      </c>
      <c r="B47" s="241"/>
      <c r="C47" s="242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43" t="s">
        <v>215</v>
      </c>
      <c r="C48" s="244"/>
      <c r="D48" s="70">
        <f>SUM(D49:D56)</f>
        <v>0</v>
      </c>
      <c r="E48" s="70">
        <f t="shared" ref="E48:I48" si="5">SUM(E49:E56)</f>
        <v>0</v>
      </c>
      <c r="F48" s="70">
        <f t="shared" si="5"/>
        <v>0</v>
      </c>
      <c r="G48" s="70">
        <f t="shared" si="5"/>
        <v>0</v>
      </c>
      <c r="H48" s="70">
        <f t="shared" si="5"/>
        <v>0</v>
      </c>
      <c r="I48" s="70">
        <f t="shared" si="5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ht="16.5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43" t="s">
        <v>224</v>
      </c>
      <c r="C57" s="244"/>
      <c r="D57" s="70">
        <f>SUM(D58:D61)</f>
        <v>0</v>
      </c>
      <c r="E57" s="70">
        <f t="shared" ref="E57:I57" si="6">SUM(E58:E61)</f>
        <v>0</v>
      </c>
      <c r="F57" s="70">
        <f t="shared" si="6"/>
        <v>0</v>
      </c>
      <c r="G57" s="70">
        <f t="shared" si="6"/>
        <v>0</v>
      </c>
      <c r="H57" s="70">
        <f t="shared" si="6"/>
        <v>0</v>
      </c>
      <c r="I57" s="70">
        <f t="shared" si="6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43" t="s">
        <v>229</v>
      </c>
      <c r="C62" s="244"/>
      <c r="D62" s="70">
        <f>SUM(D63:D64)</f>
        <v>0</v>
      </c>
      <c r="E62" s="70">
        <f t="shared" ref="E62:I62" si="7">SUM(E63:E64)</f>
        <v>0</v>
      </c>
      <c r="F62" s="70">
        <f t="shared" si="7"/>
        <v>0</v>
      </c>
      <c r="G62" s="70">
        <f t="shared" si="7"/>
        <v>0</v>
      </c>
      <c r="H62" s="70">
        <f t="shared" si="7"/>
        <v>0</v>
      </c>
      <c r="I62" s="70">
        <f t="shared" si="7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43" t="s">
        <v>232</v>
      </c>
      <c r="C65" s="244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43" t="s">
        <v>233</v>
      </c>
      <c r="C66" s="244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45"/>
      <c r="C67" s="246"/>
      <c r="D67" s="65"/>
      <c r="E67" s="65"/>
      <c r="F67" s="65"/>
      <c r="G67" s="65"/>
      <c r="H67" s="65"/>
      <c r="I67" s="65"/>
    </row>
    <row r="68" spans="1:9" x14ac:dyDescent="0.25">
      <c r="A68" s="222" t="s">
        <v>234</v>
      </c>
      <c r="B68" s="241"/>
      <c r="C68" s="242"/>
      <c r="D68" s="70">
        <f>D48+D57+D62+D65+D66</f>
        <v>0</v>
      </c>
      <c r="E68" s="70">
        <f t="shared" ref="E68:I68" si="8">E48+E57+E62+E65+E66</f>
        <v>0</v>
      </c>
      <c r="F68" s="70">
        <f t="shared" si="8"/>
        <v>0</v>
      </c>
      <c r="G68" s="70">
        <f t="shared" si="8"/>
        <v>0</v>
      </c>
      <c r="H68" s="70">
        <f t="shared" si="8"/>
        <v>0</v>
      </c>
      <c r="I68" s="70">
        <f t="shared" si="8"/>
        <v>0</v>
      </c>
    </row>
    <row r="69" spans="1:9" ht="9" customHeight="1" x14ac:dyDescent="0.25">
      <c r="A69" s="39"/>
      <c r="B69" s="245"/>
      <c r="C69" s="246"/>
      <c r="D69" s="65"/>
      <c r="E69" s="65"/>
      <c r="F69" s="65"/>
      <c r="G69" s="65"/>
      <c r="H69" s="65"/>
      <c r="I69" s="65"/>
    </row>
    <row r="70" spans="1:9" x14ac:dyDescent="0.25">
      <c r="A70" s="222" t="s">
        <v>235</v>
      </c>
      <c r="B70" s="241"/>
      <c r="C70" s="242"/>
      <c r="D70" s="70">
        <f>SUM(D71)</f>
        <v>0</v>
      </c>
      <c r="E70" s="70">
        <f t="shared" ref="E70:I70" si="9">SUM(E71)</f>
        <v>0</v>
      </c>
      <c r="F70" s="70">
        <f t="shared" si="9"/>
        <v>0</v>
      </c>
      <c r="G70" s="70">
        <f t="shared" si="9"/>
        <v>0</v>
      </c>
      <c r="H70" s="70">
        <f t="shared" si="9"/>
        <v>0</v>
      </c>
      <c r="I70" s="70">
        <f t="shared" si="9"/>
        <v>0</v>
      </c>
    </row>
    <row r="71" spans="1:9" ht="10.5" customHeight="1" x14ac:dyDescent="0.25">
      <c r="A71" s="35"/>
      <c r="B71" s="243" t="s">
        <v>236</v>
      </c>
      <c r="C71" s="244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45"/>
      <c r="C72" s="246"/>
      <c r="D72" s="65"/>
      <c r="E72" s="65"/>
      <c r="F72" s="65"/>
      <c r="G72" s="65"/>
      <c r="H72" s="65"/>
      <c r="I72" s="65"/>
    </row>
    <row r="73" spans="1:9" ht="12.75" customHeight="1" x14ac:dyDescent="0.25">
      <c r="A73" s="222" t="s">
        <v>237</v>
      </c>
      <c r="B73" s="241"/>
      <c r="C73" s="242"/>
      <c r="D73" s="70">
        <f>D43+D68+D70</f>
        <v>34454356</v>
      </c>
      <c r="E73" s="70">
        <f t="shared" ref="E73:I73" si="10">E43+E68+E70</f>
        <v>-326881.89</v>
      </c>
      <c r="F73" s="70">
        <f t="shared" si="10"/>
        <v>34127474.109999999</v>
      </c>
      <c r="G73" s="70">
        <f t="shared" si="10"/>
        <v>31541884.489999998</v>
      </c>
      <c r="H73" s="70">
        <f t="shared" si="10"/>
        <v>31541254.489999998</v>
      </c>
      <c r="I73" s="70">
        <f t="shared" si="10"/>
        <v>-2913101.51</v>
      </c>
    </row>
    <row r="74" spans="1:9" ht="7.5" customHeight="1" x14ac:dyDescent="0.25">
      <c r="A74" s="39"/>
      <c r="B74" s="245"/>
      <c r="C74" s="246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41" t="s">
        <v>238</v>
      </c>
      <c r="C75" s="242"/>
      <c r="D75" s="65"/>
      <c r="E75" s="65"/>
      <c r="F75" s="65"/>
      <c r="G75" s="65"/>
      <c r="H75" s="65"/>
      <c r="I75" s="65"/>
    </row>
    <row r="76" spans="1:9" x14ac:dyDescent="0.25">
      <c r="A76" s="35"/>
      <c r="B76" s="249" t="s">
        <v>239</v>
      </c>
      <c r="C76" s="250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49" t="s">
        <v>240</v>
      </c>
      <c r="C77" s="250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41" t="s">
        <v>241</v>
      </c>
      <c r="C78" s="242"/>
      <c r="D78" s="70">
        <f>SUM(D76:D77)</f>
        <v>0</v>
      </c>
      <c r="E78" s="70">
        <f t="shared" ref="E78:I78" si="11">SUM(E76:E77)</f>
        <v>0</v>
      </c>
      <c r="F78" s="70">
        <f t="shared" si="11"/>
        <v>0</v>
      </c>
      <c r="G78" s="70">
        <f t="shared" si="11"/>
        <v>0</v>
      </c>
      <c r="H78" s="70">
        <f t="shared" si="11"/>
        <v>0</v>
      </c>
      <c r="I78" s="70">
        <f t="shared" si="11"/>
        <v>0</v>
      </c>
    </row>
    <row r="79" spans="1:9" ht="5.25" customHeight="1" thickBot="1" x14ac:dyDescent="0.3">
      <c r="A79" s="42"/>
      <c r="B79" s="247"/>
      <c r="C79" s="248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163" t="s">
        <v>449</v>
      </c>
      <c r="B83" s="163"/>
      <c r="C83" s="163"/>
      <c r="D83" s="110"/>
      <c r="E83" s="110"/>
      <c r="F83" s="163" t="s">
        <v>445</v>
      </c>
      <c r="G83" s="163"/>
      <c r="H83" s="163"/>
      <c r="I83" s="163"/>
    </row>
    <row r="84" spans="1:9" x14ac:dyDescent="0.25">
      <c r="A84" s="161" t="s">
        <v>442</v>
      </c>
      <c r="B84" s="161"/>
      <c r="C84" s="161"/>
      <c r="D84" s="110"/>
      <c r="E84" s="110"/>
      <c r="F84" s="161" t="s">
        <v>447</v>
      </c>
      <c r="G84" s="161"/>
      <c r="H84" s="161"/>
      <c r="I84" s="161"/>
    </row>
  </sheetData>
  <mergeCells count="61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B17:C17"/>
    <mergeCell ref="B18:C18"/>
    <mergeCell ref="B37:C37"/>
    <mergeCell ref="B39:C39"/>
    <mergeCell ref="A43:C43"/>
    <mergeCell ref="A44:C44"/>
    <mergeCell ref="D43:D44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6"/>
  <sheetViews>
    <sheetView zoomScale="190" zoomScaleNormal="190" workbookViewId="0">
      <selection activeCell="B14" sqref="B14"/>
    </sheetView>
  </sheetViews>
  <sheetFormatPr baseColWidth="10" defaultRowHeight="15" x14ac:dyDescent="0.25"/>
  <cols>
    <col min="1" max="1" width="5" customWidth="1"/>
    <col min="2" max="2" width="39.5703125" customWidth="1"/>
    <col min="3" max="3" width="12.7109375" customWidth="1"/>
    <col min="4" max="4" width="11.7109375" customWidth="1"/>
    <col min="5" max="5" width="10.42578125" customWidth="1"/>
    <col min="6" max="6" width="10.7109375" customWidth="1"/>
    <col min="7" max="7" width="9.7109375" customWidth="1"/>
  </cols>
  <sheetData>
    <row r="1" spans="1:8" ht="12.75" customHeight="1" x14ac:dyDescent="0.25">
      <c r="A1" s="266" t="s">
        <v>430</v>
      </c>
      <c r="B1" s="267"/>
      <c r="C1" s="267"/>
      <c r="D1" s="267"/>
      <c r="E1" s="267"/>
      <c r="F1" s="267"/>
      <c r="G1" s="267"/>
      <c r="H1" s="268"/>
    </row>
    <row r="2" spans="1:8" ht="12" customHeight="1" x14ac:dyDescent="0.25">
      <c r="A2" s="269" t="s">
        <v>242</v>
      </c>
      <c r="B2" s="270"/>
      <c r="C2" s="270"/>
      <c r="D2" s="270"/>
      <c r="E2" s="270"/>
      <c r="F2" s="270"/>
      <c r="G2" s="270"/>
      <c r="H2" s="271"/>
    </row>
    <row r="3" spans="1:8" ht="11.25" customHeight="1" x14ac:dyDescent="0.25">
      <c r="A3" s="269" t="s">
        <v>243</v>
      </c>
      <c r="B3" s="270"/>
      <c r="C3" s="270"/>
      <c r="D3" s="270"/>
      <c r="E3" s="270"/>
      <c r="F3" s="270"/>
      <c r="G3" s="270"/>
      <c r="H3" s="271"/>
    </row>
    <row r="4" spans="1:8" ht="9.75" customHeight="1" x14ac:dyDescent="0.25">
      <c r="A4" s="269" t="s">
        <v>450</v>
      </c>
      <c r="B4" s="270"/>
      <c r="C4" s="270"/>
      <c r="D4" s="270"/>
      <c r="E4" s="270"/>
      <c r="F4" s="270"/>
      <c r="G4" s="270"/>
      <c r="H4" s="271"/>
    </row>
    <row r="5" spans="1:8" ht="11.25" customHeight="1" thickBot="1" x14ac:dyDescent="0.3">
      <c r="A5" s="272" t="s">
        <v>1</v>
      </c>
      <c r="B5" s="273"/>
      <c r="C5" s="273"/>
      <c r="D5" s="273"/>
      <c r="E5" s="273"/>
      <c r="F5" s="273"/>
      <c r="G5" s="273"/>
      <c r="H5" s="274"/>
    </row>
    <row r="6" spans="1:8" ht="15.75" thickBot="1" x14ac:dyDescent="0.3">
      <c r="A6" s="266" t="s">
        <v>2</v>
      </c>
      <c r="B6" s="275"/>
      <c r="C6" s="277" t="s">
        <v>244</v>
      </c>
      <c r="D6" s="278"/>
      <c r="E6" s="278"/>
      <c r="F6" s="278"/>
      <c r="G6" s="279"/>
      <c r="H6" s="280" t="s">
        <v>245</v>
      </c>
    </row>
    <row r="7" spans="1:8" ht="17.25" thickBot="1" x14ac:dyDescent="0.3">
      <c r="A7" s="272"/>
      <c r="B7" s="276"/>
      <c r="C7" s="43" t="s">
        <v>130</v>
      </c>
      <c r="D7" s="159" t="s">
        <v>246</v>
      </c>
      <c r="E7" s="43" t="s">
        <v>247</v>
      </c>
      <c r="F7" s="43" t="s">
        <v>131</v>
      </c>
      <c r="G7" s="43" t="s">
        <v>133</v>
      </c>
      <c r="H7" s="281"/>
    </row>
    <row r="8" spans="1:8" x14ac:dyDescent="0.25">
      <c r="A8" s="262" t="s">
        <v>248</v>
      </c>
      <c r="B8" s="263"/>
      <c r="C8" s="77">
        <f>C9+C17+C27+C37+C47+C57+C61+C70+C74</f>
        <v>34454356</v>
      </c>
      <c r="D8" s="77">
        <f t="shared" ref="D8:H8" si="0">D9+D17+D27+D37+D47+D57+D61+D70+D74</f>
        <v>-417413.16000000015</v>
      </c>
      <c r="E8" s="77">
        <f t="shared" si="0"/>
        <v>34036942.839999996</v>
      </c>
      <c r="F8" s="77">
        <f t="shared" si="0"/>
        <v>31194258.25</v>
      </c>
      <c r="G8" s="77">
        <f t="shared" si="0"/>
        <v>31194258.25</v>
      </c>
      <c r="H8" s="77">
        <f t="shared" si="0"/>
        <v>2842684.5900000003</v>
      </c>
    </row>
    <row r="9" spans="1:8" x14ac:dyDescent="0.25">
      <c r="A9" s="258" t="s">
        <v>249</v>
      </c>
      <c r="B9" s="259"/>
      <c r="C9" s="77">
        <f>SUM(C10:C16)</f>
        <v>17969113</v>
      </c>
      <c r="D9" s="77">
        <f t="shared" ref="D9:H9" si="1">SUM(D10:D16)</f>
        <v>-802152.3</v>
      </c>
      <c r="E9" s="77">
        <f t="shared" si="1"/>
        <v>17166960.699999999</v>
      </c>
      <c r="F9" s="77">
        <f t="shared" si="1"/>
        <v>16421622.33</v>
      </c>
      <c r="G9" s="77">
        <f t="shared" si="1"/>
        <v>16421622.33</v>
      </c>
      <c r="H9" s="77">
        <f t="shared" si="1"/>
        <v>745338.37000000011</v>
      </c>
    </row>
    <row r="10" spans="1:8" ht="11.1" customHeight="1" x14ac:dyDescent="0.25">
      <c r="A10" s="45"/>
      <c r="B10" s="44" t="s">
        <v>250</v>
      </c>
      <c r="C10" s="78">
        <v>5125762</v>
      </c>
      <c r="D10" s="78">
        <v>-347027.42</v>
      </c>
      <c r="E10" s="78">
        <v>4778734.58</v>
      </c>
      <c r="F10" s="78">
        <v>4677230.3600000003</v>
      </c>
      <c r="G10" s="78">
        <v>4677230.3600000003</v>
      </c>
      <c r="H10" s="78">
        <f>E10-G10</f>
        <v>101504.21999999974</v>
      </c>
    </row>
    <row r="11" spans="1:8" ht="11.1" customHeight="1" x14ac:dyDescent="0.25">
      <c r="A11" s="45"/>
      <c r="B11" s="44" t="s">
        <v>251</v>
      </c>
      <c r="C11" s="78">
        <v>4427018</v>
      </c>
      <c r="D11" s="78">
        <v>-163947.14000000001</v>
      </c>
      <c r="E11" s="78">
        <f>C11+D11</f>
        <v>4263070.8600000003</v>
      </c>
      <c r="F11" s="78">
        <v>4259413.04</v>
      </c>
      <c r="G11" s="78">
        <v>4259413.04</v>
      </c>
      <c r="H11" s="78">
        <f>E11-G11</f>
        <v>3657.820000000298</v>
      </c>
    </row>
    <row r="12" spans="1:8" ht="11.1" customHeight="1" x14ac:dyDescent="0.25">
      <c r="A12" s="45"/>
      <c r="B12" s="44" t="s">
        <v>252</v>
      </c>
      <c r="C12" s="78">
        <v>1230600</v>
      </c>
      <c r="D12" s="78">
        <v>48954.35</v>
      </c>
      <c r="E12" s="78">
        <f t="shared" ref="E12:E14" si="2">C12+D12</f>
        <v>1279554.3500000001</v>
      </c>
      <c r="F12" s="78">
        <v>1276801.8700000001</v>
      </c>
      <c r="G12" s="78">
        <v>1276801.8700000001</v>
      </c>
      <c r="H12" s="78">
        <f t="shared" ref="H12:H38" si="3">E12-G12</f>
        <v>2752.4799999999814</v>
      </c>
    </row>
    <row r="13" spans="1:8" ht="11.1" customHeight="1" x14ac:dyDescent="0.25">
      <c r="A13" s="45"/>
      <c r="B13" s="44" t="s">
        <v>253</v>
      </c>
      <c r="C13" s="78">
        <v>780916</v>
      </c>
      <c r="D13" s="78">
        <v>-38536.31</v>
      </c>
      <c r="E13" s="78">
        <f t="shared" si="2"/>
        <v>742379.69</v>
      </c>
      <c r="F13" s="78">
        <v>627164.71</v>
      </c>
      <c r="G13" s="78">
        <v>627164.71</v>
      </c>
      <c r="H13" s="78">
        <f t="shared" si="3"/>
        <v>115214.97999999998</v>
      </c>
    </row>
    <row r="14" spans="1:8" ht="11.1" customHeight="1" x14ac:dyDescent="0.25">
      <c r="A14" s="45"/>
      <c r="B14" s="44" t="s">
        <v>254</v>
      </c>
      <c r="C14" s="78">
        <v>6404817</v>
      </c>
      <c r="D14" s="78">
        <v>-301595.78000000003</v>
      </c>
      <c r="E14" s="78">
        <f t="shared" si="2"/>
        <v>6103221.2199999997</v>
      </c>
      <c r="F14" s="78">
        <v>5581012.3499999996</v>
      </c>
      <c r="G14" s="78">
        <v>5581012.3499999996</v>
      </c>
      <c r="H14" s="78">
        <f t="shared" si="3"/>
        <v>522208.87000000011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f t="shared" si="3"/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f t="shared" si="3"/>
        <v>0</v>
      </c>
    </row>
    <row r="17" spans="1:9" x14ac:dyDescent="0.25">
      <c r="A17" s="258" t="s">
        <v>257</v>
      </c>
      <c r="B17" s="259"/>
      <c r="C17" s="77">
        <f>SUM(C18:C26)</f>
        <v>1362594</v>
      </c>
      <c r="D17" s="77">
        <f t="shared" ref="D17:H17" si="4">SUM(D18:D26)</f>
        <v>350480.70999999996</v>
      </c>
      <c r="E17" s="77">
        <f t="shared" si="4"/>
        <v>1713074.71</v>
      </c>
      <c r="F17" s="77">
        <f t="shared" si="4"/>
        <v>1382853.73</v>
      </c>
      <c r="G17" s="77">
        <f t="shared" si="4"/>
        <v>1382853.73</v>
      </c>
      <c r="H17" s="77">
        <f t="shared" si="4"/>
        <v>330220.98000000004</v>
      </c>
    </row>
    <row r="18" spans="1:9" ht="20.25" customHeight="1" x14ac:dyDescent="0.25">
      <c r="A18" s="45"/>
      <c r="B18" s="73" t="s">
        <v>258</v>
      </c>
      <c r="C18" s="78">
        <v>440139</v>
      </c>
      <c r="D18" s="78">
        <v>-11458.9</v>
      </c>
      <c r="E18" s="78">
        <f t="shared" ref="E18:E38" si="5">C18+D18</f>
        <v>428680.1</v>
      </c>
      <c r="F18" s="78">
        <v>428680.1</v>
      </c>
      <c r="G18" s="78">
        <v>428680.1</v>
      </c>
      <c r="H18" s="78">
        <f t="shared" si="3"/>
        <v>0</v>
      </c>
    </row>
    <row r="19" spans="1:9" ht="11.1" customHeight="1" x14ac:dyDescent="0.25">
      <c r="A19" s="45"/>
      <c r="B19" s="44" t="s">
        <v>259</v>
      </c>
      <c r="C19" s="78">
        <v>47125</v>
      </c>
      <c r="D19" s="78">
        <v>9564.5</v>
      </c>
      <c r="E19" s="78">
        <f t="shared" si="5"/>
        <v>56689.5</v>
      </c>
      <c r="F19" s="78">
        <v>51689.5</v>
      </c>
      <c r="G19" s="78">
        <v>51689.5</v>
      </c>
      <c r="H19" s="78">
        <f t="shared" si="3"/>
        <v>5000</v>
      </c>
    </row>
    <row r="20" spans="1:9" ht="11.1" customHeight="1" x14ac:dyDescent="0.25">
      <c r="A20" s="45"/>
      <c r="B20" s="44" t="s">
        <v>260</v>
      </c>
      <c r="C20" s="78">
        <v>0</v>
      </c>
      <c r="D20" s="78">
        <v>0</v>
      </c>
      <c r="E20" s="78">
        <f t="shared" si="5"/>
        <v>0</v>
      </c>
      <c r="F20" s="78">
        <v>0</v>
      </c>
      <c r="G20" s="78">
        <v>0</v>
      </c>
      <c r="H20" s="78">
        <f t="shared" si="3"/>
        <v>0</v>
      </c>
    </row>
    <row r="21" spans="1:9" ht="11.1" customHeight="1" x14ac:dyDescent="0.25">
      <c r="A21" s="45"/>
      <c r="B21" s="44" t="s">
        <v>261</v>
      </c>
      <c r="C21" s="78">
        <v>41000</v>
      </c>
      <c r="D21" s="78">
        <v>314247.82</v>
      </c>
      <c r="E21" s="78">
        <f t="shared" si="5"/>
        <v>355247.82</v>
      </c>
      <c r="F21" s="78">
        <v>78063.5</v>
      </c>
      <c r="G21" s="78">
        <v>78063.5</v>
      </c>
      <c r="H21" s="78">
        <f t="shared" si="3"/>
        <v>277184.32</v>
      </c>
    </row>
    <row r="22" spans="1:9" ht="11.1" customHeight="1" x14ac:dyDescent="0.25">
      <c r="A22" s="45"/>
      <c r="B22" s="44" t="s">
        <v>262</v>
      </c>
      <c r="C22" s="78">
        <v>10800</v>
      </c>
      <c r="D22" s="78">
        <v>-167.12</v>
      </c>
      <c r="E22" s="78">
        <f t="shared" si="5"/>
        <v>10632.88</v>
      </c>
      <c r="F22" s="78">
        <v>10632.88</v>
      </c>
      <c r="G22" s="78">
        <v>10632.88</v>
      </c>
      <c r="H22" s="78">
        <f t="shared" si="3"/>
        <v>0</v>
      </c>
    </row>
    <row r="23" spans="1:9" ht="11.1" customHeight="1" x14ac:dyDescent="0.25">
      <c r="A23" s="45"/>
      <c r="B23" s="44" t="s">
        <v>263</v>
      </c>
      <c r="C23" s="78">
        <v>537808</v>
      </c>
      <c r="D23" s="78">
        <v>20000</v>
      </c>
      <c r="E23" s="78">
        <f t="shared" si="5"/>
        <v>557808</v>
      </c>
      <c r="F23" s="78">
        <v>529221.98</v>
      </c>
      <c r="G23" s="78">
        <v>529221.98</v>
      </c>
      <c r="H23" s="78">
        <f t="shared" si="3"/>
        <v>28586.020000000019</v>
      </c>
    </row>
    <row r="24" spans="1:9" ht="11.1" customHeight="1" x14ac:dyDescent="0.25">
      <c r="A24" s="45"/>
      <c r="B24" s="44" t="s">
        <v>264</v>
      </c>
      <c r="C24" s="78">
        <v>13000</v>
      </c>
      <c r="D24" s="78">
        <v>-3193.71</v>
      </c>
      <c r="E24" s="78">
        <f t="shared" si="5"/>
        <v>9806.2900000000009</v>
      </c>
      <c r="F24" s="78">
        <v>9806.2900000000009</v>
      </c>
      <c r="G24" s="78">
        <v>9806.2900000000009</v>
      </c>
      <c r="H24" s="78">
        <f t="shared" si="3"/>
        <v>0</v>
      </c>
    </row>
    <row r="25" spans="1:9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f t="shared" si="5"/>
        <v>0</v>
      </c>
      <c r="F25" s="78">
        <v>0</v>
      </c>
      <c r="G25" s="78">
        <v>0</v>
      </c>
      <c r="H25" s="78">
        <f t="shared" si="3"/>
        <v>0</v>
      </c>
    </row>
    <row r="26" spans="1:9" ht="11.1" customHeight="1" x14ac:dyDescent="0.25">
      <c r="A26" s="45"/>
      <c r="B26" s="44" t="s">
        <v>266</v>
      </c>
      <c r="C26" s="78">
        <v>272722</v>
      </c>
      <c r="D26" s="78">
        <v>21488.12</v>
      </c>
      <c r="E26" s="78">
        <f t="shared" si="5"/>
        <v>294210.12</v>
      </c>
      <c r="F26" s="78">
        <v>274759.48</v>
      </c>
      <c r="G26" s="78">
        <v>274759.48</v>
      </c>
      <c r="H26" s="78">
        <f t="shared" si="3"/>
        <v>19450.640000000014</v>
      </c>
      <c r="I26" s="81"/>
    </row>
    <row r="27" spans="1:9" x14ac:dyDescent="0.25">
      <c r="A27" s="258" t="s">
        <v>267</v>
      </c>
      <c r="B27" s="259"/>
      <c r="C27" s="77">
        <f>SUM(C28:C36)</f>
        <v>5332113</v>
      </c>
      <c r="D27" s="77">
        <f t="shared" ref="D27:H27" si="6">SUM(D28:D36)</f>
        <v>374787.92</v>
      </c>
      <c r="E27" s="77">
        <f t="shared" si="6"/>
        <v>5706900.9199999999</v>
      </c>
      <c r="F27" s="77">
        <f t="shared" si="6"/>
        <v>4905115.2100000009</v>
      </c>
      <c r="G27" s="77">
        <f t="shared" si="6"/>
        <v>4905115.2100000009</v>
      </c>
      <c r="H27" s="77">
        <f t="shared" si="6"/>
        <v>801785.71</v>
      </c>
    </row>
    <row r="28" spans="1:9" ht="11.1" customHeight="1" x14ac:dyDescent="0.25">
      <c r="A28" s="45"/>
      <c r="B28" s="44" t="s">
        <v>268</v>
      </c>
      <c r="C28" s="78">
        <v>4193996</v>
      </c>
      <c r="D28" s="78">
        <v>-416522.16</v>
      </c>
      <c r="E28" s="78">
        <f t="shared" si="5"/>
        <v>3777473.84</v>
      </c>
      <c r="F28" s="78">
        <v>3444917.82</v>
      </c>
      <c r="G28" s="78">
        <v>3444917.82</v>
      </c>
      <c r="H28" s="78">
        <f t="shared" si="3"/>
        <v>332556.02</v>
      </c>
    </row>
    <row r="29" spans="1:9" ht="11.1" customHeight="1" x14ac:dyDescent="0.25">
      <c r="A29" s="45"/>
      <c r="B29" s="44" t="s">
        <v>269</v>
      </c>
      <c r="C29" s="78">
        <v>129000</v>
      </c>
      <c r="D29" s="78">
        <v>8000.04</v>
      </c>
      <c r="E29" s="78">
        <f t="shared" si="5"/>
        <v>137000.04</v>
      </c>
      <c r="F29" s="78">
        <v>137000.04</v>
      </c>
      <c r="G29" s="78">
        <v>137000.04</v>
      </c>
      <c r="H29" s="78">
        <f t="shared" si="3"/>
        <v>0</v>
      </c>
    </row>
    <row r="30" spans="1:9" ht="11.1" customHeight="1" x14ac:dyDescent="0.25">
      <c r="A30" s="45"/>
      <c r="B30" s="44" t="s">
        <v>270</v>
      </c>
      <c r="C30" s="78">
        <v>64000</v>
      </c>
      <c r="D30" s="78">
        <v>-64000</v>
      </c>
      <c r="E30" s="78">
        <f t="shared" si="5"/>
        <v>0</v>
      </c>
      <c r="F30" s="78">
        <v>0</v>
      </c>
      <c r="G30" s="78">
        <v>0</v>
      </c>
      <c r="H30" s="78">
        <f t="shared" si="3"/>
        <v>0</v>
      </c>
    </row>
    <row r="31" spans="1:9" ht="11.1" customHeight="1" x14ac:dyDescent="0.25">
      <c r="A31" s="45"/>
      <c r="B31" s="44" t="s">
        <v>271</v>
      </c>
      <c r="C31" s="78">
        <v>125568</v>
      </c>
      <c r="D31" s="78">
        <v>8111.16</v>
      </c>
      <c r="E31" s="78">
        <f t="shared" si="5"/>
        <v>133679.16</v>
      </c>
      <c r="F31" s="78">
        <v>92378.64</v>
      </c>
      <c r="G31" s="78">
        <v>92378.64</v>
      </c>
      <c r="H31" s="78">
        <f t="shared" si="3"/>
        <v>41300.520000000004</v>
      </c>
    </row>
    <row r="32" spans="1:9" ht="11.1" customHeight="1" x14ac:dyDescent="0.25">
      <c r="A32" s="45"/>
      <c r="B32" s="73" t="s">
        <v>272</v>
      </c>
      <c r="C32" s="78">
        <v>174170</v>
      </c>
      <c r="D32" s="78">
        <v>-32055.79</v>
      </c>
      <c r="E32" s="78">
        <f t="shared" si="5"/>
        <v>142114.21</v>
      </c>
      <c r="F32" s="78">
        <v>125934.39</v>
      </c>
      <c r="G32" s="78">
        <v>125934.39</v>
      </c>
      <c r="H32" s="78">
        <f t="shared" si="3"/>
        <v>16179.819999999992</v>
      </c>
    </row>
    <row r="33" spans="1:8" ht="11.1" customHeight="1" x14ac:dyDescent="0.25">
      <c r="A33" s="45"/>
      <c r="B33" s="44" t="s">
        <v>273</v>
      </c>
      <c r="C33" s="78">
        <v>5000</v>
      </c>
      <c r="D33" s="78">
        <v>-5000</v>
      </c>
      <c r="E33" s="78">
        <f t="shared" si="5"/>
        <v>0</v>
      </c>
      <c r="F33" s="78">
        <v>0</v>
      </c>
      <c r="G33" s="78">
        <v>0</v>
      </c>
      <c r="H33" s="78">
        <f t="shared" si="3"/>
        <v>0</v>
      </c>
    </row>
    <row r="34" spans="1:8" ht="11.1" customHeight="1" x14ac:dyDescent="0.25">
      <c r="A34" s="45"/>
      <c r="B34" s="44" t="s">
        <v>274</v>
      </c>
      <c r="C34" s="78">
        <v>48495</v>
      </c>
      <c r="D34" s="78">
        <v>148059.57</v>
      </c>
      <c r="E34" s="78">
        <f t="shared" si="5"/>
        <v>196554.57</v>
      </c>
      <c r="F34" s="78">
        <v>45874.77</v>
      </c>
      <c r="G34" s="78">
        <v>45874.77</v>
      </c>
      <c r="H34" s="78">
        <f t="shared" si="3"/>
        <v>150679.80000000002</v>
      </c>
    </row>
    <row r="35" spans="1:8" ht="11.1" customHeight="1" x14ac:dyDescent="0.25">
      <c r="A35" s="45"/>
      <c r="B35" s="44" t="s">
        <v>275</v>
      </c>
      <c r="C35" s="78">
        <v>40000</v>
      </c>
      <c r="D35" s="78">
        <v>728195.1</v>
      </c>
      <c r="E35" s="78">
        <f t="shared" si="5"/>
        <v>768195.1</v>
      </c>
      <c r="F35" s="78">
        <v>643119.56000000006</v>
      </c>
      <c r="G35" s="78">
        <v>643119.56000000006</v>
      </c>
      <c r="H35" s="78">
        <f t="shared" si="3"/>
        <v>125075.53999999992</v>
      </c>
    </row>
    <row r="36" spans="1:8" ht="11.1" customHeight="1" x14ac:dyDescent="0.25">
      <c r="A36" s="45"/>
      <c r="B36" s="44" t="s">
        <v>276</v>
      </c>
      <c r="C36" s="78">
        <v>551884</v>
      </c>
      <c r="D36" s="78">
        <v>0</v>
      </c>
      <c r="E36" s="78">
        <f t="shared" si="5"/>
        <v>551884</v>
      </c>
      <c r="F36" s="78">
        <v>415889.99</v>
      </c>
      <c r="G36" s="78">
        <v>415889.99</v>
      </c>
      <c r="H36" s="78">
        <f t="shared" si="3"/>
        <v>135994.01</v>
      </c>
    </row>
    <row r="37" spans="1:8" x14ac:dyDescent="0.25">
      <c r="A37" s="260" t="s">
        <v>277</v>
      </c>
      <c r="B37" s="261"/>
      <c r="C37" s="77">
        <f>SUM(C38:C46)</f>
        <v>9688891</v>
      </c>
      <c r="D37" s="77">
        <f t="shared" ref="D37:H37" si="7">SUM(D38:D46)</f>
        <v>-450000</v>
      </c>
      <c r="E37" s="77">
        <f t="shared" si="7"/>
        <v>9238891</v>
      </c>
      <c r="F37" s="77">
        <f t="shared" si="7"/>
        <v>8275158.6299999999</v>
      </c>
      <c r="G37" s="77">
        <f t="shared" si="7"/>
        <v>8275158.6299999999</v>
      </c>
      <c r="H37" s="77">
        <f t="shared" si="7"/>
        <v>963732.37000000011</v>
      </c>
    </row>
    <row r="38" spans="1:8" ht="11.1" customHeight="1" x14ac:dyDescent="0.25">
      <c r="A38" s="45"/>
      <c r="B38" s="44" t="s">
        <v>278</v>
      </c>
      <c r="C38" s="78">
        <v>9688891</v>
      </c>
      <c r="D38" s="78">
        <v>-450000</v>
      </c>
      <c r="E38" s="78">
        <f t="shared" si="5"/>
        <v>9238891</v>
      </c>
      <c r="F38" s="78">
        <v>8275158.6299999999</v>
      </c>
      <c r="G38" s="78">
        <v>8275158.6299999999</v>
      </c>
      <c r="H38" s="78">
        <f t="shared" si="3"/>
        <v>963732.37000000011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58" t="s">
        <v>287</v>
      </c>
      <c r="B47" s="259"/>
      <c r="C47" s="77">
        <f>SUM(C48:C56)</f>
        <v>101645</v>
      </c>
      <c r="D47" s="77">
        <f t="shared" ref="D47:H47" si="8">SUM(D48:D56)</f>
        <v>109470.51</v>
      </c>
      <c r="E47" s="77">
        <f t="shared" si="8"/>
        <v>211115.51</v>
      </c>
      <c r="F47" s="77">
        <f t="shared" si="8"/>
        <v>209508.35</v>
      </c>
      <c r="G47" s="77">
        <f t="shared" si="8"/>
        <v>209508.35</v>
      </c>
      <c r="H47" s="77">
        <f t="shared" si="8"/>
        <v>1607.1599999999964</v>
      </c>
    </row>
    <row r="48" spans="1:8" ht="11.1" customHeight="1" x14ac:dyDescent="0.25">
      <c r="A48" s="45"/>
      <c r="B48" s="44" t="s">
        <v>288</v>
      </c>
      <c r="C48" s="78">
        <v>76645</v>
      </c>
      <c r="D48" s="78">
        <v>0</v>
      </c>
      <c r="E48" s="78">
        <v>76645</v>
      </c>
      <c r="F48" s="78">
        <v>76501.679999999993</v>
      </c>
      <c r="G48" s="78">
        <v>76501.679999999993</v>
      </c>
      <c r="H48" s="78">
        <v>143.32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25000</v>
      </c>
      <c r="D53" s="78">
        <v>109470.51</v>
      </c>
      <c r="E53" s="78">
        <f t="shared" ref="E53" si="9">C53+D53</f>
        <v>134470.51</v>
      </c>
      <c r="F53" s="78">
        <v>133006.67000000001</v>
      </c>
      <c r="G53" s="78">
        <v>133006.67000000001</v>
      </c>
      <c r="H53" s="78">
        <f t="shared" ref="H53" si="10">E53-G53</f>
        <v>1463.8399999999965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</row>
    <row r="57" spans="1:8" x14ac:dyDescent="0.25">
      <c r="A57" s="258" t="s">
        <v>297</v>
      </c>
      <c r="B57" s="259"/>
      <c r="C57" s="77">
        <f>SUM(C58:C60)</f>
        <v>0</v>
      </c>
      <c r="D57" s="77">
        <f t="shared" ref="D57:H57" si="11">SUM(D58:D60)</f>
        <v>0</v>
      </c>
      <c r="E57" s="77">
        <f t="shared" si="11"/>
        <v>0</v>
      </c>
      <c r="F57" s="77">
        <f t="shared" si="11"/>
        <v>0</v>
      </c>
      <c r="G57" s="77">
        <f t="shared" si="11"/>
        <v>0</v>
      </c>
      <c r="H57" s="77">
        <f t="shared" si="11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58" t="s">
        <v>301</v>
      </c>
      <c r="B61" s="259"/>
      <c r="C61" s="77">
        <f>SUM(C62:C69)</f>
        <v>0</v>
      </c>
      <c r="D61" s="77">
        <f t="shared" ref="D61:H61" si="12">SUM(D62:D69)</f>
        <v>0</v>
      </c>
      <c r="E61" s="77">
        <f t="shared" si="12"/>
        <v>0</v>
      </c>
      <c r="F61" s="77">
        <f t="shared" si="12"/>
        <v>0</v>
      </c>
      <c r="G61" s="77">
        <f t="shared" si="12"/>
        <v>0</v>
      </c>
      <c r="H61" s="77">
        <f t="shared" si="12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58" t="s">
        <v>310</v>
      </c>
      <c r="B70" s="259"/>
      <c r="C70" s="77">
        <f>SUM(C71:C73)</f>
        <v>0</v>
      </c>
      <c r="D70" s="77">
        <f t="shared" ref="D70:H70" si="13">SUM(D71:D73)</f>
        <v>0</v>
      </c>
      <c r="E70" s="77">
        <f t="shared" si="13"/>
        <v>0</v>
      </c>
      <c r="F70" s="77">
        <f t="shared" si="13"/>
        <v>0</v>
      </c>
      <c r="G70" s="77">
        <f t="shared" si="13"/>
        <v>0</v>
      </c>
      <c r="H70" s="77">
        <f t="shared" si="13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58" t="s">
        <v>314</v>
      </c>
      <c r="B74" s="259"/>
      <c r="C74" s="77">
        <f>SUM(C75:C81)</f>
        <v>0</v>
      </c>
      <c r="D74" s="77">
        <f t="shared" ref="D74:H74" si="14">SUM(D75:D81)</f>
        <v>0</v>
      </c>
      <c r="E74" s="77">
        <f t="shared" si="14"/>
        <v>0</v>
      </c>
      <c r="F74" s="77">
        <f t="shared" si="14"/>
        <v>0</v>
      </c>
      <c r="G74" s="77">
        <f t="shared" si="14"/>
        <v>0</v>
      </c>
      <c r="H74" s="77">
        <f t="shared" si="14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64"/>
      <c r="B82" s="265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62"/>
      <c r="B84" s="263"/>
      <c r="C84" s="82"/>
      <c r="D84" s="82"/>
      <c r="E84" s="82"/>
      <c r="F84" s="82"/>
      <c r="G84" s="82"/>
      <c r="H84" s="82"/>
    </row>
    <row r="85" spans="1:8" x14ac:dyDescent="0.25">
      <c r="A85" s="258" t="s">
        <v>322</v>
      </c>
      <c r="B85" s="259"/>
      <c r="C85" s="83">
        <f>C86+C94+C104+C114+C124+C134+C138+C147+C151</f>
        <v>0</v>
      </c>
      <c r="D85" s="83">
        <f t="shared" ref="D85:H85" si="15">D86+D94+D104+D114+D124+D134+D138+D147+D151</f>
        <v>0</v>
      </c>
      <c r="E85" s="83">
        <f t="shared" si="15"/>
        <v>0</v>
      </c>
      <c r="F85" s="83">
        <f t="shared" si="15"/>
        <v>0</v>
      </c>
      <c r="G85" s="83">
        <f t="shared" si="15"/>
        <v>0</v>
      </c>
      <c r="H85" s="83">
        <f t="shared" si="15"/>
        <v>0</v>
      </c>
    </row>
    <row r="86" spans="1:8" x14ac:dyDescent="0.25">
      <c r="A86" s="258" t="s">
        <v>249</v>
      </c>
      <c r="B86" s="259"/>
      <c r="C86" s="77">
        <f>SUM(C87:C93)</f>
        <v>0</v>
      </c>
      <c r="D86" s="77">
        <f t="shared" ref="D86:H86" si="16">SUM(D87:D93)</f>
        <v>0</v>
      </c>
      <c r="E86" s="77">
        <f t="shared" si="16"/>
        <v>0</v>
      </c>
      <c r="F86" s="77">
        <f t="shared" si="16"/>
        <v>0</v>
      </c>
      <c r="G86" s="77">
        <f t="shared" si="16"/>
        <v>0</v>
      </c>
      <c r="H86" s="77">
        <f t="shared" si="16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58" t="s">
        <v>257</v>
      </c>
      <c r="B94" s="259"/>
      <c r="C94" s="77">
        <f>SUM(C95:C103)</f>
        <v>0</v>
      </c>
      <c r="D94" s="77">
        <f t="shared" ref="D94:H94" si="17">SUM(D95:D103)</f>
        <v>0</v>
      </c>
      <c r="E94" s="77">
        <f t="shared" si="17"/>
        <v>0</v>
      </c>
      <c r="F94" s="77">
        <f t="shared" si="17"/>
        <v>0</v>
      </c>
      <c r="G94" s="77">
        <f t="shared" si="17"/>
        <v>0</v>
      </c>
      <c r="H94" s="77">
        <f t="shared" si="17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58" t="s">
        <v>267</v>
      </c>
      <c r="B104" s="259"/>
      <c r="C104" s="77">
        <f>SUM(C105:C113)</f>
        <v>0</v>
      </c>
      <c r="D104" s="77">
        <f t="shared" ref="D104:H104" si="18">SUM(D105:D113)</f>
        <v>0</v>
      </c>
      <c r="E104" s="77">
        <f t="shared" si="18"/>
        <v>0</v>
      </c>
      <c r="F104" s="77">
        <f t="shared" si="18"/>
        <v>0</v>
      </c>
      <c r="G104" s="77">
        <f t="shared" si="18"/>
        <v>0</v>
      </c>
      <c r="H104" s="77">
        <f t="shared" si="18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60" t="s">
        <v>277</v>
      </c>
      <c r="B114" s="261"/>
      <c r="C114" s="77">
        <f>SUM(C115:C123)</f>
        <v>0</v>
      </c>
      <c r="D114" s="77">
        <f t="shared" ref="D114:H114" si="19">SUM(D115:D123)</f>
        <v>0</v>
      </c>
      <c r="E114" s="77">
        <f t="shared" si="19"/>
        <v>0</v>
      </c>
      <c r="F114" s="77">
        <f t="shared" si="19"/>
        <v>0</v>
      </c>
      <c r="G114" s="77">
        <f t="shared" si="19"/>
        <v>0</v>
      </c>
      <c r="H114" s="77">
        <f t="shared" si="19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60" t="s">
        <v>287</v>
      </c>
      <c r="B124" s="261"/>
      <c r="C124" s="77">
        <f>SUM(C125:C133)</f>
        <v>0</v>
      </c>
      <c r="D124" s="77">
        <f t="shared" ref="D124:H124" si="20">SUM(D125:D133)</f>
        <v>0</v>
      </c>
      <c r="E124" s="77">
        <f t="shared" si="20"/>
        <v>0</v>
      </c>
      <c r="F124" s="77">
        <f t="shared" si="20"/>
        <v>0</v>
      </c>
      <c r="G124" s="77">
        <f t="shared" si="20"/>
        <v>0</v>
      </c>
      <c r="H124" s="77">
        <f t="shared" si="20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58" t="s">
        <v>297</v>
      </c>
      <c r="B134" s="259"/>
      <c r="C134" s="77">
        <f>SUM(C135:C137)</f>
        <v>0</v>
      </c>
      <c r="D134" s="77">
        <f t="shared" ref="D134:H134" si="21">SUM(D135:D137)</f>
        <v>0</v>
      </c>
      <c r="E134" s="77">
        <f t="shared" si="21"/>
        <v>0</v>
      </c>
      <c r="F134" s="77">
        <f t="shared" si="21"/>
        <v>0</v>
      </c>
      <c r="G134" s="77">
        <f t="shared" si="21"/>
        <v>0</v>
      </c>
      <c r="H134" s="77">
        <f t="shared" si="21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58" t="s">
        <v>301</v>
      </c>
      <c r="B138" s="259"/>
      <c r="C138" s="77">
        <f>SUM(C139:C146)</f>
        <v>0</v>
      </c>
      <c r="D138" s="77">
        <f t="shared" ref="D138:H138" si="22">SUM(D139:D146)</f>
        <v>0</v>
      </c>
      <c r="E138" s="77">
        <f t="shared" si="22"/>
        <v>0</v>
      </c>
      <c r="F138" s="77">
        <f t="shared" si="22"/>
        <v>0</v>
      </c>
      <c r="G138" s="77">
        <f t="shared" si="22"/>
        <v>0</v>
      </c>
      <c r="H138" s="77">
        <f t="shared" si="22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58" t="s">
        <v>310</v>
      </c>
      <c r="B147" s="259"/>
      <c r="C147" s="77">
        <f>SUM(C148:C150)</f>
        <v>0</v>
      </c>
      <c r="D147" s="77">
        <f t="shared" ref="D147:H147" si="23">SUM(D148:D150)</f>
        <v>0</v>
      </c>
      <c r="E147" s="77">
        <f t="shared" si="23"/>
        <v>0</v>
      </c>
      <c r="F147" s="77">
        <f t="shared" si="23"/>
        <v>0</v>
      </c>
      <c r="G147" s="77">
        <f t="shared" si="23"/>
        <v>0</v>
      </c>
      <c r="H147" s="77">
        <f t="shared" si="23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58" t="s">
        <v>314</v>
      </c>
      <c r="B151" s="259"/>
      <c r="C151" s="77">
        <f>SUM(C152:C158)</f>
        <v>0</v>
      </c>
      <c r="D151" s="77">
        <f t="shared" ref="D151:H151" si="24">SUM(D152:D158)</f>
        <v>0</v>
      </c>
      <c r="E151" s="77">
        <f t="shared" si="24"/>
        <v>0</v>
      </c>
      <c r="F151" s="77">
        <f t="shared" si="24"/>
        <v>0</v>
      </c>
      <c r="G151" s="77">
        <f t="shared" si="24"/>
        <v>0</v>
      </c>
      <c r="H151" s="77">
        <f t="shared" si="24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58" t="s">
        <v>323</v>
      </c>
      <c r="B160" s="259"/>
      <c r="C160" s="77">
        <f>C8+C85</f>
        <v>34454356</v>
      </c>
      <c r="D160" s="77">
        <f t="shared" ref="D160:H160" si="25">D8+D85</f>
        <v>-417413.16000000015</v>
      </c>
      <c r="E160" s="77">
        <f t="shared" si="25"/>
        <v>34036942.839999996</v>
      </c>
      <c r="F160" s="77">
        <f t="shared" si="25"/>
        <v>31194258.25</v>
      </c>
      <c r="G160" s="77">
        <f t="shared" si="25"/>
        <v>31194258.25</v>
      </c>
      <c r="H160" s="77">
        <f t="shared" si="25"/>
        <v>2842684.5900000003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163" t="s">
        <v>449</v>
      </c>
      <c r="B165" s="163"/>
      <c r="C165" s="163"/>
      <c r="D165" s="110"/>
      <c r="E165" s="163" t="s">
        <v>445</v>
      </c>
      <c r="F165" s="163"/>
      <c r="G165" s="163"/>
      <c r="H165" s="163"/>
    </row>
    <row r="166" spans="1:8" x14ac:dyDescent="0.25">
      <c r="A166" s="161" t="s">
        <v>442</v>
      </c>
      <c r="B166" s="161"/>
      <c r="C166" s="161"/>
      <c r="D166" s="110"/>
      <c r="E166" s="161" t="s">
        <v>446</v>
      </c>
      <c r="F166" s="161"/>
      <c r="G166" s="161"/>
      <c r="H166" s="161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4:B84"/>
    <mergeCell ref="A57:B57"/>
    <mergeCell ref="A61:B61"/>
    <mergeCell ref="A70:B70"/>
    <mergeCell ref="A74:B74"/>
    <mergeCell ref="A82:B82"/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</mergeCells>
  <pageMargins left="0.74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zoomScale="160" zoomScaleNormal="160" workbookViewId="0">
      <selection activeCell="C34" sqref="C34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84" t="s">
        <v>430</v>
      </c>
      <c r="B1" s="285"/>
      <c r="C1" s="285"/>
      <c r="D1" s="285"/>
      <c r="E1" s="285"/>
      <c r="F1" s="285"/>
      <c r="G1" s="286"/>
    </row>
    <row r="2" spans="1:7" x14ac:dyDescent="0.25">
      <c r="A2" s="171" t="s">
        <v>242</v>
      </c>
      <c r="B2" s="287"/>
      <c r="C2" s="287"/>
      <c r="D2" s="287"/>
      <c r="E2" s="287"/>
      <c r="F2" s="287"/>
      <c r="G2" s="288"/>
    </row>
    <row r="3" spans="1:7" x14ac:dyDescent="0.25">
      <c r="A3" s="171" t="s">
        <v>324</v>
      </c>
      <c r="B3" s="287"/>
      <c r="C3" s="287"/>
      <c r="D3" s="287"/>
      <c r="E3" s="287"/>
      <c r="F3" s="287"/>
      <c r="G3" s="288"/>
    </row>
    <row r="4" spans="1:7" x14ac:dyDescent="0.25">
      <c r="A4" s="171" t="s">
        <v>450</v>
      </c>
      <c r="B4" s="287"/>
      <c r="C4" s="287"/>
      <c r="D4" s="287"/>
      <c r="E4" s="287"/>
      <c r="F4" s="287"/>
      <c r="G4" s="288"/>
    </row>
    <row r="5" spans="1:7" ht="15.75" thickBot="1" x14ac:dyDescent="0.3">
      <c r="A5" s="289" t="s">
        <v>1</v>
      </c>
      <c r="B5" s="290"/>
      <c r="C5" s="290"/>
      <c r="D5" s="290"/>
      <c r="E5" s="290"/>
      <c r="F5" s="290"/>
      <c r="G5" s="291"/>
    </row>
    <row r="6" spans="1:7" ht="15.75" thickBot="1" x14ac:dyDescent="0.3">
      <c r="A6" s="237" t="s">
        <v>2</v>
      </c>
      <c r="B6" s="209" t="s">
        <v>244</v>
      </c>
      <c r="C6" s="210"/>
      <c r="D6" s="210"/>
      <c r="E6" s="210"/>
      <c r="F6" s="211"/>
      <c r="G6" s="237" t="s">
        <v>245</v>
      </c>
    </row>
    <row r="7" spans="1:7" ht="17.25" thickBot="1" x14ac:dyDescent="0.3">
      <c r="A7" s="238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38"/>
    </row>
    <row r="8" spans="1:7" x14ac:dyDescent="0.25">
      <c r="A8" s="12" t="s">
        <v>325</v>
      </c>
      <c r="B8" s="283">
        <f>SUM(B10:B17)</f>
        <v>34454356</v>
      </c>
      <c r="C8" s="283">
        <f t="shared" ref="C8:G8" si="0">SUM(C10:C17)</f>
        <v>-417413.16</v>
      </c>
      <c r="D8" s="283">
        <f t="shared" si="0"/>
        <v>34036942.840000004</v>
      </c>
      <c r="E8" s="283">
        <f t="shared" si="0"/>
        <v>31194258.25</v>
      </c>
      <c r="F8" s="283">
        <f t="shared" si="0"/>
        <v>31194258.25</v>
      </c>
      <c r="G8" s="283">
        <f t="shared" si="0"/>
        <v>2842684.59</v>
      </c>
    </row>
    <row r="9" spans="1:7" x14ac:dyDescent="0.25">
      <c r="A9" s="12" t="s">
        <v>326</v>
      </c>
      <c r="B9" s="282"/>
      <c r="C9" s="282"/>
      <c r="D9" s="282"/>
      <c r="E9" s="282"/>
      <c r="F9" s="282"/>
      <c r="G9" s="282"/>
    </row>
    <row r="10" spans="1:7" x14ac:dyDescent="0.25">
      <c r="A10" s="17" t="s">
        <v>441</v>
      </c>
      <c r="B10" s="75">
        <v>34454356</v>
      </c>
      <c r="C10" s="75">
        <v>-417413.16</v>
      </c>
      <c r="D10" s="75">
        <v>34036942.840000004</v>
      </c>
      <c r="E10" s="75">
        <v>31194258.25</v>
      </c>
      <c r="F10" s="75">
        <v>31194258.25</v>
      </c>
      <c r="G10" s="75">
        <v>2842684.59</v>
      </c>
    </row>
    <row r="11" spans="1:7" x14ac:dyDescent="0.25">
      <c r="A11" s="17"/>
      <c r="B11" s="75"/>
      <c r="C11" s="75"/>
      <c r="D11" s="75"/>
      <c r="E11" s="75"/>
      <c r="F11" s="75"/>
      <c r="G11" s="75"/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82">
        <f>SUM(B21:B28)</f>
        <v>0</v>
      </c>
      <c r="C19" s="282">
        <f t="shared" ref="C19:G19" si="1">SUM(C21:C28)</f>
        <v>0</v>
      </c>
      <c r="D19" s="282">
        <f t="shared" si="1"/>
        <v>0</v>
      </c>
      <c r="E19" s="282">
        <f t="shared" si="1"/>
        <v>0</v>
      </c>
      <c r="F19" s="282">
        <f t="shared" si="1"/>
        <v>0</v>
      </c>
      <c r="G19" s="282">
        <f t="shared" si="1"/>
        <v>0</v>
      </c>
    </row>
    <row r="20" spans="1:7" x14ac:dyDescent="0.25">
      <c r="A20" s="14" t="s">
        <v>328</v>
      </c>
      <c r="B20" s="282"/>
      <c r="C20" s="282"/>
      <c r="D20" s="282"/>
      <c r="E20" s="282"/>
      <c r="F20" s="282"/>
      <c r="G20" s="282"/>
    </row>
    <row r="21" spans="1:7" x14ac:dyDescent="0.25">
      <c r="A21" s="17" t="s">
        <v>431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34454356</v>
      </c>
      <c r="C30" s="76">
        <f t="shared" ref="C30:G30" si="2">C8+C19</f>
        <v>-417413.16</v>
      </c>
      <c r="D30" s="76">
        <f t="shared" si="2"/>
        <v>34036942.840000004</v>
      </c>
      <c r="E30" s="76">
        <f t="shared" si="2"/>
        <v>31194258.25</v>
      </c>
      <c r="F30" s="76">
        <f t="shared" si="2"/>
        <v>31194258.25</v>
      </c>
      <c r="G30" s="76">
        <f t="shared" si="2"/>
        <v>2842684.59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09"/>
      <c r="B34" s="109"/>
      <c r="D34" s="109"/>
      <c r="E34" s="109"/>
      <c r="F34" s="109"/>
      <c r="G34" s="109"/>
    </row>
    <row r="35" spans="1:7" x14ac:dyDescent="0.25">
      <c r="A35" s="161" t="s">
        <v>449</v>
      </c>
      <c r="B35" s="161"/>
      <c r="C35" s="161"/>
      <c r="D35" s="163" t="s">
        <v>445</v>
      </c>
      <c r="E35" s="163"/>
      <c r="F35" s="163"/>
      <c r="G35" s="163"/>
    </row>
    <row r="36" spans="1:7" x14ac:dyDescent="0.25">
      <c r="A36" s="161" t="s">
        <v>442</v>
      </c>
      <c r="B36" s="161"/>
      <c r="C36" s="161"/>
      <c r="D36" s="161" t="s">
        <v>446</v>
      </c>
      <c r="E36" s="161"/>
      <c r="F36" s="161"/>
      <c r="G36" s="161"/>
    </row>
  </sheetData>
  <mergeCells count="24"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D35:G35"/>
    <mergeCell ref="D36:G36"/>
    <mergeCell ref="A35:C35"/>
    <mergeCell ref="A36:C36"/>
    <mergeCell ref="G19:G20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8"/>
  <sheetViews>
    <sheetView zoomScale="160" zoomScaleNormal="160" workbookViewId="0">
      <selection activeCell="B84" sqref="B84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26" t="s">
        <v>430</v>
      </c>
      <c r="B1" s="227"/>
      <c r="C1" s="227"/>
      <c r="D1" s="227"/>
      <c r="E1" s="227"/>
      <c r="F1" s="227"/>
      <c r="G1" s="227"/>
      <c r="H1" s="293"/>
    </row>
    <row r="2" spans="1:8" ht="12" customHeight="1" x14ac:dyDescent="0.25">
      <c r="A2" s="229" t="s">
        <v>242</v>
      </c>
      <c r="B2" s="230"/>
      <c r="C2" s="230"/>
      <c r="D2" s="230"/>
      <c r="E2" s="230"/>
      <c r="F2" s="230"/>
      <c r="G2" s="230"/>
      <c r="H2" s="294"/>
    </row>
    <row r="3" spans="1:8" ht="12" customHeight="1" x14ac:dyDescent="0.25">
      <c r="A3" s="229" t="s">
        <v>329</v>
      </c>
      <c r="B3" s="230"/>
      <c r="C3" s="230"/>
      <c r="D3" s="230"/>
      <c r="E3" s="230"/>
      <c r="F3" s="230"/>
      <c r="G3" s="230"/>
      <c r="H3" s="294"/>
    </row>
    <row r="4" spans="1:8" ht="12" customHeight="1" x14ac:dyDescent="0.25">
      <c r="A4" s="229" t="s">
        <v>451</v>
      </c>
      <c r="B4" s="230"/>
      <c r="C4" s="230"/>
      <c r="D4" s="230"/>
      <c r="E4" s="230"/>
      <c r="F4" s="230"/>
      <c r="G4" s="230"/>
      <c r="H4" s="294"/>
    </row>
    <row r="5" spans="1:8" ht="12" customHeight="1" thickBot="1" x14ac:dyDescent="0.3">
      <c r="A5" s="232" t="s">
        <v>1</v>
      </c>
      <c r="B5" s="233"/>
      <c r="C5" s="233"/>
      <c r="D5" s="233"/>
      <c r="E5" s="233"/>
      <c r="F5" s="233"/>
      <c r="G5" s="233"/>
      <c r="H5" s="295"/>
    </row>
    <row r="6" spans="1:8" ht="15.75" thickBot="1" x14ac:dyDescent="0.3">
      <c r="A6" s="226" t="s">
        <v>2</v>
      </c>
      <c r="B6" s="228"/>
      <c r="C6" s="209" t="s">
        <v>244</v>
      </c>
      <c r="D6" s="210"/>
      <c r="E6" s="210"/>
      <c r="F6" s="210"/>
      <c r="G6" s="211"/>
      <c r="H6" s="237" t="s">
        <v>245</v>
      </c>
    </row>
    <row r="7" spans="1:8" ht="17.25" thickBot="1" x14ac:dyDescent="0.3">
      <c r="A7" s="232"/>
      <c r="B7" s="234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38"/>
    </row>
    <row r="8" spans="1:8" ht="13.5" customHeight="1" x14ac:dyDescent="0.25">
      <c r="A8" s="224" t="s">
        <v>330</v>
      </c>
      <c r="B8" s="292"/>
      <c r="C8" s="76">
        <f>C9+C19+C28+C39</f>
        <v>34454356</v>
      </c>
      <c r="D8" s="76">
        <f t="shared" ref="D8:H8" si="0">D9+D19+D28+D39</f>
        <v>-417413.16</v>
      </c>
      <c r="E8" s="76">
        <f t="shared" si="0"/>
        <v>34036942.840000004</v>
      </c>
      <c r="F8" s="76">
        <f t="shared" si="0"/>
        <v>31194258.25</v>
      </c>
      <c r="G8" s="76">
        <f t="shared" si="0"/>
        <v>31194258.25</v>
      </c>
      <c r="H8" s="76">
        <f t="shared" si="0"/>
        <v>2842684.59</v>
      </c>
    </row>
    <row r="9" spans="1:8" ht="11.25" customHeight="1" x14ac:dyDescent="0.25">
      <c r="A9" s="222" t="s">
        <v>432</v>
      </c>
      <c r="B9" s="223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22" t="s">
        <v>433</v>
      </c>
      <c r="B19" s="223"/>
      <c r="C19" s="70">
        <f>SUM(C20:C26)</f>
        <v>34454356</v>
      </c>
      <c r="D19" s="70">
        <f t="shared" ref="D19:H19" si="2">SUM(D20:D26)</f>
        <v>-417413.16</v>
      </c>
      <c r="E19" s="70">
        <f t="shared" si="2"/>
        <v>34036942.840000004</v>
      </c>
      <c r="F19" s="70">
        <f t="shared" si="2"/>
        <v>31194258.25</v>
      </c>
      <c r="G19" s="70">
        <f t="shared" si="2"/>
        <v>31194258.25</v>
      </c>
      <c r="H19" s="70">
        <f t="shared" si="2"/>
        <v>2842684.59</v>
      </c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34454356</v>
      </c>
      <c r="D23" s="68">
        <v>-417413.16</v>
      </c>
      <c r="E23" s="68">
        <v>34036942.840000004</v>
      </c>
      <c r="F23" s="68">
        <v>31194258.25</v>
      </c>
      <c r="G23" s="68">
        <v>31194258.25</v>
      </c>
      <c r="H23" s="68">
        <v>2842684.59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24" t="s">
        <v>434</v>
      </c>
      <c r="B28" s="225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24" t="s">
        <v>435</v>
      </c>
      <c r="B39" s="225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22" t="s">
        <v>359</v>
      </c>
      <c r="B45" s="223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22" t="s">
        <v>432</v>
      </c>
      <c r="B46" s="223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24" t="s">
        <v>433</v>
      </c>
      <c r="B56" s="225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24" t="s">
        <v>434</v>
      </c>
      <c r="B65" s="225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24" t="s">
        <v>435</v>
      </c>
      <c r="B76" s="225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22" t="s">
        <v>323</v>
      </c>
      <c r="B82" s="223"/>
      <c r="C82" s="70">
        <f>C8+C45</f>
        <v>34454356</v>
      </c>
      <c r="D82" s="70">
        <f t="shared" ref="D82:H82" si="10">D8+D45</f>
        <v>-417413.16</v>
      </c>
      <c r="E82" s="70">
        <f t="shared" si="10"/>
        <v>34036942.840000004</v>
      </c>
      <c r="F82" s="70">
        <f t="shared" si="10"/>
        <v>31194258.25</v>
      </c>
      <c r="G82" s="70">
        <f t="shared" si="10"/>
        <v>31194258.25</v>
      </c>
      <c r="H82" s="70">
        <f t="shared" si="10"/>
        <v>2842684.59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163" t="s">
        <v>452</v>
      </c>
      <c r="B87" s="163"/>
      <c r="C87" s="110"/>
      <c r="D87" s="111"/>
      <c r="E87" s="163" t="s">
        <v>445</v>
      </c>
      <c r="F87" s="163"/>
      <c r="G87" s="163"/>
      <c r="H87" s="163"/>
    </row>
    <row r="88" spans="1:8" x14ac:dyDescent="0.25">
      <c r="A88" s="161" t="s">
        <v>442</v>
      </c>
      <c r="B88" s="161"/>
      <c r="C88" s="110"/>
      <c r="D88" s="111"/>
      <c r="E88" s="161" t="s">
        <v>446</v>
      </c>
      <c r="F88" s="161"/>
      <c r="G88" s="161"/>
      <c r="H88" s="161"/>
    </row>
  </sheetData>
  <mergeCells count="23">
    <mergeCell ref="A46:B46"/>
    <mergeCell ref="A56:B56"/>
    <mergeCell ref="A1:H1"/>
    <mergeCell ref="A2:H2"/>
    <mergeCell ref="A3:H3"/>
    <mergeCell ref="A4:H4"/>
    <mergeCell ref="A5:H5"/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7"/>
  <sheetViews>
    <sheetView zoomScale="175" zoomScaleNormal="175" workbookViewId="0">
      <selection activeCell="C19" sqref="C19"/>
    </sheetView>
  </sheetViews>
  <sheetFormatPr baseColWidth="10" defaultRowHeight="15" x14ac:dyDescent="0.25"/>
  <cols>
    <col min="1" max="1" width="31.5703125" style="142" customWidth="1"/>
    <col min="2" max="16384" width="11.42578125" style="142"/>
  </cols>
  <sheetData>
    <row r="1" spans="1:8" ht="11.1" customHeight="1" x14ac:dyDescent="0.25">
      <c r="A1" s="305" t="s">
        <v>430</v>
      </c>
      <c r="B1" s="306"/>
      <c r="C1" s="306"/>
      <c r="D1" s="306"/>
      <c r="E1" s="306"/>
      <c r="F1" s="306"/>
      <c r="G1" s="307"/>
    </row>
    <row r="2" spans="1:8" ht="11.1" customHeight="1" x14ac:dyDescent="0.25">
      <c r="A2" s="308" t="s">
        <v>242</v>
      </c>
      <c r="B2" s="309"/>
      <c r="C2" s="309"/>
      <c r="D2" s="309"/>
      <c r="E2" s="309"/>
      <c r="F2" s="309"/>
      <c r="G2" s="310"/>
    </row>
    <row r="3" spans="1:8" ht="11.1" customHeight="1" x14ac:dyDescent="0.25">
      <c r="A3" s="308" t="s">
        <v>360</v>
      </c>
      <c r="B3" s="309"/>
      <c r="C3" s="309"/>
      <c r="D3" s="309"/>
      <c r="E3" s="309"/>
      <c r="F3" s="309"/>
      <c r="G3" s="310"/>
    </row>
    <row r="4" spans="1:8" ht="11.1" customHeight="1" x14ac:dyDescent="0.25">
      <c r="A4" s="229" t="s">
        <v>450</v>
      </c>
      <c r="B4" s="309"/>
      <c r="C4" s="309"/>
      <c r="D4" s="309"/>
      <c r="E4" s="309"/>
      <c r="F4" s="309"/>
      <c r="G4" s="310"/>
    </row>
    <row r="5" spans="1:8" ht="11.1" customHeight="1" thickBot="1" x14ac:dyDescent="0.3">
      <c r="A5" s="311" t="s">
        <v>1</v>
      </c>
      <c r="B5" s="312"/>
      <c r="C5" s="312"/>
      <c r="D5" s="312"/>
      <c r="E5" s="312"/>
      <c r="F5" s="312"/>
      <c r="G5" s="313"/>
    </row>
    <row r="6" spans="1:8" ht="15.75" thickBot="1" x14ac:dyDescent="0.3">
      <c r="A6" s="296" t="s">
        <v>2</v>
      </c>
      <c r="B6" s="298" t="s">
        <v>244</v>
      </c>
      <c r="C6" s="299"/>
      <c r="D6" s="299"/>
      <c r="E6" s="299"/>
      <c r="F6" s="300"/>
      <c r="G6" s="301" t="s">
        <v>245</v>
      </c>
    </row>
    <row r="7" spans="1:8" ht="17.25" thickBot="1" x14ac:dyDescent="0.3">
      <c r="A7" s="297"/>
      <c r="B7" s="143" t="s">
        <v>130</v>
      </c>
      <c r="C7" s="143" t="s">
        <v>246</v>
      </c>
      <c r="D7" s="143" t="s">
        <v>247</v>
      </c>
      <c r="E7" s="143" t="s">
        <v>361</v>
      </c>
      <c r="F7" s="143" t="s">
        <v>149</v>
      </c>
      <c r="G7" s="302"/>
    </row>
    <row r="8" spans="1:8" x14ac:dyDescent="0.25">
      <c r="A8" s="144" t="s">
        <v>362</v>
      </c>
      <c r="B8" s="145">
        <f>B9+B10+B11+B14+B15+B18</f>
        <v>17969113</v>
      </c>
      <c r="C8" s="145">
        <f t="shared" ref="C8:G8" si="0">C9+C10+C11+C14+C15+C18</f>
        <v>-802152</v>
      </c>
      <c r="D8" s="145">
        <f t="shared" si="0"/>
        <v>17166960</v>
      </c>
      <c r="E8" s="145">
        <f t="shared" si="0"/>
        <v>16421622</v>
      </c>
      <c r="F8" s="145">
        <f t="shared" si="0"/>
        <v>16421622</v>
      </c>
      <c r="G8" s="145">
        <f t="shared" si="0"/>
        <v>745388</v>
      </c>
    </row>
    <row r="9" spans="1:8" x14ac:dyDescent="0.25">
      <c r="A9" s="146" t="s">
        <v>363</v>
      </c>
      <c r="B9" s="160">
        <v>17969113</v>
      </c>
      <c r="C9" s="147">
        <v>-802152</v>
      </c>
      <c r="D9" s="147">
        <v>17166960</v>
      </c>
      <c r="E9" s="147">
        <v>16421622</v>
      </c>
      <c r="F9" s="147">
        <v>16421622</v>
      </c>
      <c r="G9" s="147">
        <v>745388</v>
      </c>
      <c r="H9" s="147"/>
    </row>
    <row r="10" spans="1:8" x14ac:dyDescent="0.25">
      <c r="A10" s="146" t="s">
        <v>364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8" x14ac:dyDescent="0.25">
      <c r="A11" s="146" t="s">
        <v>365</v>
      </c>
      <c r="B11" s="145">
        <f>SUM(B12:B13)</f>
        <v>0</v>
      </c>
      <c r="C11" s="145">
        <f t="shared" ref="C11:G11" si="1">SUM(C12:C13)</f>
        <v>0</v>
      </c>
      <c r="D11" s="145">
        <f t="shared" si="1"/>
        <v>0</v>
      </c>
      <c r="E11" s="145">
        <f t="shared" si="1"/>
        <v>0</v>
      </c>
      <c r="F11" s="145">
        <f t="shared" si="1"/>
        <v>0</v>
      </c>
      <c r="G11" s="145">
        <f t="shared" si="1"/>
        <v>0</v>
      </c>
    </row>
    <row r="12" spans="1:8" x14ac:dyDescent="0.25">
      <c r="A12" s="146" t="s">
        <v>436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</row>
    <row r="13" spans="1:8" x14ac:dyDescent="0.25">
      <c r="A13" s="146" t="s">
        <v>437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</row>
    <row r="14" spans="1:8" x14ac:dyDescent="0.25">
      <c r="A14" s="146" t="s">
        <v>366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8" ht="24.75" customHeight="1" x14ac:dyDescent="0.25">
      <c r="A15" s="146" t="s">
        <v>367</v>
      </c>
      <c r="B15" s="145">
        <f>SUM(B16:B17)</f>
        <v>0</v>
      </c>
      <c r="C15" s="145">
        <f t="shared" ref="C15:G15" si="2">SUM(C16:C17)</f>
        <v>0</v>
      </c>
      <c r="D15" s="145">
        <f t="shared" si="2"/>
        <v>0</v>
      </c>
      <c r="E15" s="145">
        <f t="shared" si="2"/>
        <v>0</v>
      </c>
      <c r="F15" s="145">
        <f t="shared" si="2"/>
        <v>0</v>
      </c>
      <c r="G15" s="145">
        <f t="shared" si="2"/>
        <v>0</v>
      </c>
    </row>
    <row r="16" spans="1:8" x14ac:dyDescent="0.25">
      <c r="A16" s="148" t="s">
        <v>438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 x14ac:dyDescent="0.25">
      <c r="A17" s="148" t="s">
        <v>439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8" spans="1:7" x14ac:dyDescent="0.25">
      <c r="A18" s="146" t="s">
        <v>368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</row>
    <row r="19" spans="1:7" x14ac:dyDescent="0.25">
      <c r="A19" s="146"/>
      <c r="B19" s="149"/>
      <c r="C19" s="150"/>
      <c r="D19" s="150"/>
      <c r="E19" s="150"/>
      <c r="F19" s="150"/>
      <c r="G19" s="150"/>
    </row>
    <row r="20" spans="1:7" x14ac:dyDescent="0.25">
      <c r="A20" s="144" t="s">
        <v>369</v>
      </c>
      <c r="B20" s="145">
        <f>B21+B22+B23+B26+B27+B30</f>
        <v>0</v>
      </c>
      <c r="C20" s="145">
        <f t="shared" ref="C20:G20" si="3">C21+C22+C23+C26+C27+C30</f>
        <v>0</v>
      </c>
      <c r="D20" s="145">
        <f t="shared" si="3"/>
        <v>0</v>
      </c>
      <c r="E20" s="145">
        <f t="shared" si="3"/>
        <v>0</v>
      </c>
      <c r="F20" s="145">
        <f t="shared" si="3"/>
        <v>0</v>
      </c>
      <c r="G20" s="145">
        <f t="shared" si="3"/>
        <v>0</v>
      </c>
    </row>
    <row r="21" spans="1:7" x14ac:dyDescent="0.25">
      <c r="A21" s="146" t="s">
        <v>363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 x14ac:dyDescent="0.25">
      <c r="A22" s="146" t="s">
        <v>364</v>
      </c>
      <c r="B22" s="145">
        <v>0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</row>
    <row r="23" spans="1:7" x14ac:dyDescent="0.25">
      <c r="A23" s="146" t="s">
        <v>365</v>
      </c>
      <c r="B23" s="145">
        <f>SUM(B24:B25)</f>
        <v>0</v>
      </c>
      <c r="C23" s="145">
        <f t="shared" ref="C23:G23" si="4">SUM(C24:C25)</f>
        <v>0</v>
      </c>
      <c r="D23" s="145">
        <f t="shared" si="4"/>
        <v>0</v>
      </c>
      <c r="E23" s="145">
        <f t="shared" si="4"/>
        <v>0</v>
      </c>
      <c r="F23" s="145">
        <f t="shared" si="4"/>
        <v>0</v>
      </c>
      <c r="G23" s="145">
        <f t="shared" si="4"/>
        <v>0</v>
      </c>
    </row>
    <row r="24" spans="1:7" x14ac:dyDescent="0.25">
      <c r="A24" s="146" t="s">
        <v>436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</row>
    <row r="25" spans="1:7" x14ac:dyDescent="0.25">
      <c r="A25" s="146" t="s">
        <v>437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</row>
    <row r="26" spans="1:7" x14ac:dyDescent="0.25">
      <c r="A26" s="146" t="s">
        <v>366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 ht="16.5" x14ac:dyDescent="0.25">
      <c r="A27" s="146" t="s">
        <v>367</v>
      </c>
      <c r="B27" s="145">
        <f>SUM(B28:B29)</f>
        <v>0</v>
      </c>
      <c r="C27" s="145">
        <f t="shared" ref="C27:G27" si="5">SUM(C28:C29)</f>
        <v>0</v>
      </c>
      <c r="D27" s="145">
        <f t="shared" si="5"/>
        <v>0</v>
      </c>
      <c r="E27" s="145">
        <f t="shared" si="5"/>
        <v>0</v>
      </c>
      <c r="F27" s="145">
        <f t="shared" si="5"/>
        <v>0</v>
      </c>
      <c r="G27" s="145">
        <f t="shared" si="5"/>
        <v>0</v>
      </c>
    </row>
    <row r="28" spans="1:7" x14ac:dyDescent="0.25">
      <c r="A28" s="148" t="s">
        <v>438</v>
      </c>
      <c r="B28" s="147">
        <v>0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</row>
    <row r="29" spans="1:7" x14ac:dyDescent="0.25">
      <c r="A29" s="148" t="s">
        <v>439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</row>
    <row r="30" spans="1:7" x14ac:dyDescent="0.25">
      <c r="A30" s="146" t="s">
        <v>368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 ht="16.5" x14ac:dyDescent="0.25">
      <c r="A31" s="144" t="s">
        <v>370</v>
      </c>
      <c r="B31" s="145">
        <f>B8+B20</f>
        <v>17969113</v>
      </c>
      <c r="C31" s="145">
        <f t="shared" ref="C31:G31" si="6">C8+C20</f>
        <v>-802152</v>
      </c>
      <c r="D31" s="145">
        <f t="shared" si="6"/>
        <v>17166960</v>
      </c>
      <c r="E31" s="145">
        <f t="shared" si="6"/>
        <v>16421622</v>
      </c>
      <c r="F31" s="145">
        <f t="shared" si="6"/>
        <v>16421622</v>
      </c>
      <c r="G31" s="145">
        <f t="shared" si="6"/>
        <v>745388</v>
      </c>
    </row>
    <row r="32" spans="1:7" ht="15.75" thickBot="1" x14ac:dyDescent="0.3">
      <c r="A32" s="151"/>
      <c r="B32" s="152"/>
      <c r="C32" s="153"/>
      <c r="D32" s="153"/>
      <c r="E32" s="153"/>
      <c r="F32" s="153"/>
      <c r="G32" s="153"/>
    </row>
    <row r="36" spans="1:7" x14ac:dyDescent="0.25">
      <c r="A36" s="163" t="s">
        <v>449</v>
      </c>
      <c r="B36" s="303"/>
      <c r="C36" s="154"/>
      <c r="D36" s="163" t="s">
        <v>445</v>
      </c>
      <c r="E36" s="303"/>
      <c r="F36" s="303"/>
      <c r="G36" s="303"/>
    </row>
    <row r="37" spans="1:7" x14ac:dyDescent="0.25">
      <c r="A37" s="161" t="s">
        <v>442</v>
      </c>
      <c r="B37" s="304"/>
      <c r="C37" s="154"/>
      <c r="D37" s="161" t="s">
        <v>446</v>
      </c>
      <c r="E37" s="304"/>
      <c r="F37" s="304"/>
      <c r="G37" s="304"/>
    </row>
  </sheetData>
  <mergeCells count="12">
    <mergeCell ref="A1:G1"/>
    <mergeCell ref="A2:G2"/>
    <mergeCell ref="A3:G3"/>
    <mergeCell ref="A4:G4"/>
    <mergeCell ref="A5:G5"/>
    <mergeCell ref="A6:A7"/>
    <mergeCell ref="B6:F6"/>
    <mergeCell ref="G6:G7"/>
    <mergeCell ref="D36:G36"/>
    <mergeCell ref="D37:G37"/>
    <mergeCell ref="A36:B36"/>
    <mergeCell ref="A37:B37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Marlen</cp:lastModifiedBy>
  <cp:lastPrinted>2022-03-11T20:28:52Z</cp:lastPrinted>
  <dcterms:created xsi:type="dcterms:W3CDTF">2016-11-19T16:46:22Z</dcterms:created>
  <dcterms:modified xsi:type="dcterms:W3CDTF">2024-01-24T18:54:44Z</dcterms:modified>
</cp:coreProperties>
</file>