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FOMTLAX\"/>
    </mc:Choice>
  </mc:AlternateContent>
  <xr:revisionPtr revIDLastSave="0" documentId="13_ncr:1_{E56EC261-CF19-459D-88DF-DFAEA7FE554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</workbook>
</file>

<file path=xl/calcChain.xml><?xml version="1.0" encoding="utf-8"?>
<calcChain xmlns="http://schemas.openxmlformats.org/spreadsheetml/2006/main">
  <c r="G9" i="10" l="1"/>
  <c r="D9" i="10"/>
  <c r="E14" i="10"/>
  <c r="D22" i="2"/>
  <c r="E22" i="2"/>
  <c r="E10" i="1"/>
  <c r="E28" i="1"/>
  <c r="G17" i="10"/>
  <c r="F9" i="10"/>
  <c r="F43" i="1"/>
  <c r="G37" i="5"/>
  <c r="H37" i="5"/>
  <c r="F17" i="10"/>
  <c r="E23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H14" i="10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E10" i="9"/>
  <c r="E9" i="9" s="1"/>
  <c r="C74" i="10"/>
  <c r="C70" i="10"/>
  <c r="C61" i="10"/>
  <c r="C57" i="10"/>
  <c r="C47" i="10"/>
  <c r="C37" i="10"/>
  <c r="C27" i="10"/>
  <c r="C17" i="10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J83" i="10" l="1"/>
  <c r="E11" i="7"/>
  <c r="E9" i="10"/>
  <c r="E8" i="10" s="1"/>
  <c r="H10" i="10"/>
  <c r="H9" i="10" s="1"/>
  <c r="H17" i="5"/>
  <c r="I20" i="5"/>
  <c r="I17" i="5" s="1"/>
  <c r="K83" i="10"/>
  <c r="G22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H8" i="10" l="1"/>
  <c r="G11" i="7" s="1"/>
  <c r="G9" i="7" s="1"/>
  <c r="G34" i="9"/>
  <c r="C71" i="8"/>
  <c r="C51" i="8" s="1"/>
  <c r="F76" i="5"/>
  <c r="D9" i="9"/>
  <c r="D34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E9" i="7"/>
  <c r="E17" i="7" s="1"/>
  <c r="F33" i="8"/>
  <c r="F31" i="8" s="1"/>
  <c r="F10" i="8" s="1"/>
  <c r="F91" i="8" s="1"/>
  <c r="E161" i="10"/>
  <c r="D11" i="7"/>
  <c r="D9" i="7" s="1"/>
  <c r="B9" i="7"/>
  <c r="B17" i="7" s="1"/>
  <c r="C33" i="8"/>
  <c r="G33" i="8"/>
  <c r="G31" i="8" s="1"/>
  <c r="G10" i="8" s="1"/>
  <c r="G91" i="8" s="1"/>
  <c r="F9" i="7"/>
  <c r="F17" i="7" s="1"/>
  <c r="I10" i="5"/>
  <c r="H30" i="5"/>
  <c r="H45" i="5" s="1"/>
  <c r="D17" i="7" l="1"/>
  <c r="H161" i="10"/>
  <c r="G17" i="7"/>
  <c r="C31" i="8"/>
  <c r="C10" i="8" s="1"/>
  <c r="C91" i="8" s="1"/>
  <c r="E33" i="8"/>
  <c r="I45" i="5"/>
  <c r="I76" i="5" s="1"/>
  <c r="H76" i="5"/>
  <c r="H33" i="8" l="1"/>
  <c r="H31" i="8" s="1"/>
  <c r="H10" i="8" s="1"/>
  <c r="H91" i="8" s="1"/>
  <c r="E31" i="8"/>
  <c r="E10" i="8" s="1"/>
  <c r="E91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D9" i="4"/>
  <c r="E46" i="4"/>
  <c r="E52" i="4"/>
  <c r="E62" i="4" s="1"/>
  <c r="E63" i="4" s="1"/>
  <c r="D26" i="3"/>
  <c r="F26" i="3"/>
  <c r="H26" i="3"/>
  <c r="J26" i="3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F84" i="1"/>
  <c r="I88" i="1" s="1"/>
  <c r="E48" i="1"/>
  <c r="E62" i="1" s="1"/>
  <c r="J20" i="2" s="1"/>
  <c r="E84" i="1" l="1"/>
  <c r="H88" i="1" s="1"/>
  <c r="K20" i="2"/>
</calcChain>
</file>

<file path=xl/sharedStrings.xml><?xml version="1.0" encoding="utf-8"?>
<sst xmlns="http://schemas.openxmlformats.org/spreadsheetml/2006/main" count="748" uniqueCount="514">
  <si>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</si>
  <si>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</si>
  <si>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</si>
  <si>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</si>
  <si>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</si>
  <si>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</si>
  <si>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</si>
  <si>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</si>
  <si>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</si>
  <si>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</si>
  <si>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</si>
  <si>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</si>
  <si>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</si>
  <si>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</si>
  <si>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</si>
  <si>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</si>
  <si>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</si>
  <si>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</si>
  <si>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</si>
  <si>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</si>
  <si>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</si>
  <si>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</si>
  <si>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</si>
  <si>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</si>
  <si>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</si>
  <si>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</si>
  <si>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</si>
  <si>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</si>
  <si>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</si>
  <si>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</si>
  <si>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</si>
  <si>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</si>
  <si>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</si>
  <si>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</si>
  <si>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</si>
  <si>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</si>
  <si>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</si>
  <si>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</si>
  <si>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</si>
  <si>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</si>
  <si>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</si>
  <si>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</si>
  <si>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</si>
  <si>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</si>
  <si>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</si>
  <si>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</si>
  <si>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</si>
  <si>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</si>
  <si>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</si>
  <si>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</si>
  <si>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</si>
  <si>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</si>
  <si>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</si>
  <si>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</si>
  <si>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</si>
  <si>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</si>
  <si>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</si>
  <si>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</si>
  <si>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</si>
  <si>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</si>
  <si>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</si>
  <si>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</si>
  <si>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</si>
  <si>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</si>
  <si>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</si>
  <si>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</si>
  <si>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</si>
  <si>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</si>
  <si>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</si>
  <si>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</si>
  <si>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</si>
  <si>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</si>
  <si>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</si>
  <si>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</si>
  <si>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</si>
  <si>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</si>
  <si>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</si>
  <si>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</si>
  <si>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</si>
  <si>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</si>
  <si>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</si>
  <si>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</si>
  <si>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</si>
  <si>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</si>
  <si>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</si>
  <si>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</si>
  <si>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</si>
  <si>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</si>
  <si>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</si>
  <si>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</si>
  <si>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</si>
  <si>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</si>
  <si>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</si>
  <si>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</si>
  <si>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</si>
  <si>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</si>
  <si>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</si>
  <si>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</si>
  <si>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</si>
  <si>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</si>
  <si>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</si>
  <si>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</si>
  <si>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</si>
  <si>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</si>
  <si>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</si>
  <si>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</si>
  <si>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</si>
  <si>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</si>
  <si>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</si>
  <si>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</si>
  <si>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</si>
  <si>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</si>
  <si>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</si>
  <si>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</si>
  <si>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</si>
  <si>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</si>
  <si>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</si>
  <si>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</si>
  <si>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</si>
  <si>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</si>
  <si>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</si>
  <si>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</si>
  <si>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</si>
  <si>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</si>
  <si>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</si>
  <si>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</si>
  <si>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</si>
  <si>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</si>
  <si>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</si>
  <si>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</si>
  <si>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</si>
  <si>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</si>
  <si>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</si>
  <si>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</si>
  <si>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</si>
  <si>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</si>
  <si>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</si>
  <si>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</si>
  <si>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</si>
  <si>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</si>
  <si>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</si>
  <si>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</si>
  <si>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</si>
  <si>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</si>
  <si>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</si>
  <si>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</si>
  <si>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</si>
  <si>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</si>
  <si>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</si>
  <si>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</si>
  <si>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</si>
  <si>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</si>
  <si>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</si>
  <si>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</si>
  <si>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</si>
  <si>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</si>
  <si>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</si>
  <si>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</si>
  <si>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</si>
  <si>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</si>
  <si>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</si>
  <si>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</si>
  <si>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</si>
  <si>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</si>
  <si>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</si>
  <si>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</si>
  <si>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</si>
  <si>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</si>
  <si>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</si>
  <si>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</si>
  <si>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</si>
  <si>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</si>
  <si>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</si>
  <si>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</si>
  <si>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</si>
  <si>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</si>
  <si>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</si>
  <si>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</si>
  <si>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</si>
  <si>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</si>
  <si>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</si>
  <si>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</si>
  <si>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</si>
  <si>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</si>
  <si>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</si>
  <si>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</si>
  <si>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</si>
  <si>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</si>
  <si>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</si>
  <si>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</si>
  <si>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</si>
  <si>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</si>
  <si>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</si>
  <si>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</si>
  <si>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</si>
  <si>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</si>
  <si>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</si>
  <si>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</si>
  <si>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</si>
  <si>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</si>
  <si>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</si>
  <si>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</si>
  <si>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</si>
  <si>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</si>
  <si>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</si>
  <si>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</si>
  <si>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</si>
  <si>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</si>
  <si>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</si>
  <si>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</si>
  <si>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</si>
  <si>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</si>
  <si>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</si>
  <si>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</si>
  <si>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</si>
  <si>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</si>
  <si>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</si>
  <si>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</si>
  <si>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</si>
  <si>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</si>
  <si>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</si>
  <si>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</si>
  <si>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</si>
  <si>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</si>
  <si>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</si>
  <si>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</si>
  <si>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</si>
  <si>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</si>
  <si>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</si>
  <si>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</si>
  <si>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</si>
  <si>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</si>
  <si>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</si>
  <si>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</si>
  <si>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</si>
  <si>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</si>
  <si>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</si>
  <si>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</si>
  <si>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</si>
  <si>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</si>
  <si>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</si>
  <si>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</si>
  <si>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</si>
  <si>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</si>
  <si>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</si>
  <si>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</si>
  <si>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</si>
  <si>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</si>
  <si>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</si>
  <si>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</si>
  <si>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</si>
  <si>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</si>
  <si>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</si>
  <si>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</si>
  <si>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</si>
  <si>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</si>
  <si>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</si>
  <si>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</si>
  <si>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</si>
  <si>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</si>
  <si>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</si>
  <si>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</si>
  <si>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</si>
  <si>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</si>
  <si>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</si>
  <si>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</si>
  <si>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</si>
  <si>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</si>
  <si>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</si>
  <si>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</si>
  <si>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</si>
  <si>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</si>
  <si>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</si>
  <si>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</si>
  <si>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</si>
  <si>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</si>
  <si>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</si>
  <si>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</si>
  <si>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</si>
  <si>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</si>
  <si>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</si>
  <si>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</si>
  <si>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</si>
  <si>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</si>
  <si>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</si>
  <si>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</si>
  <si>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</si>
  <si>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</si>
  <si>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</si>
  <si>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</si>
  <si>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</si>
  <si>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</si>
  <si>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</si>
  <si>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</si>
  <si>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</si>
  <si>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</si>
  <si>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</si>
  <si>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</si>
  <si>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</si>
  <si>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</si>
  <si>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</si>
  <si>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</si>
  <si>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</si>
  <si>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</si>
  <si>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</si>
  <si>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</si>
  <si>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</si>
  <si>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</si>
  <si>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</si>
  <si>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</si>
  <si>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</si>
  <si>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</si>
  <si>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</si>
  <si>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</si>
  <si>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</si>
  <si>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</si>
  <si>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</si>
  <si>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</si>
  <si>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</si>
  <si>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</si>
  <si>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</si>
  <si>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</si>
  <si>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</si>
  <si>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</si>
  <si>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</si>
  <si>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</si>
  <si>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</si>
  <si>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</si>
  <si>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</si>
  <si>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</si>
  <si>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</si>
  <si>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</si>
  <si>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</si>
  <si>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</si>
  <si>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</si>
  <si>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</si>
  <si>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</si>
  <si>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</si>
  <si>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</si>
  <si>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</si>
  <si>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</si>
  <si>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</si>
  <si>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</si>
  <si>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</si>
  <si>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</si>
  <si>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</si>
  <si>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</si>
  <si>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</si>
  <si>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</si>
  <si>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</si>
  <si>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</si>
  <si>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</si>
  <si>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</si>
  <si>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</si>
  <si>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</si>
  <si>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</si>
  <si>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</si>
  <si>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</si>
  <si>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</si>
  <si>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</si>
  <si>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</si>
  <si>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</si>
  <si>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</si>
  <si>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</si>
  <si>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</si>
  <si>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</si>
  <si>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</si>
  <si>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</si>
  <si>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</si>
  <si>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</si>
  <si>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</si>
  <si>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</si>
  <si>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</si>
  <si>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</si>
  <si>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</si>
  <si>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</si>
  <si>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</si>
  <si>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</si>
  <si>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</si>
  <si>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</si>
  <si>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</si>
  <si>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</si>
  <si>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</si>
  <si>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</si>
  <si>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</si>
  <si>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</si>
  <si>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</si>
  <si>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</si>
  <si>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</si>
  <si>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</si>
  <si>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</si>
  <si>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</si>
  <si>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</si>
  <si>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</si>
  <si>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</si>
  <si>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</si>
  <si>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</si>
  <si>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</si>
  <si>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</si>
  <si>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</si>
  <si>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</si>
  <si>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</si>
  <si>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</si>
  <si>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</si>
  <si>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</si>
  <si>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</si>
  <si>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</si>
  <si>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</si>
  <si>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</si>
  <si>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</si>
  <si>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</si>
  <si>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</si>
  <si>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</si>
  <si>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</si>
  <si>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</si>
  <si>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</si>
  <si>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</si>
  <si>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</si>
  <si>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</si>
  <si>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</si>
  <si>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</si>
  <si>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</si>
  <si>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</si>
  <si>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</si>
  <si>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</si>
  <si>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</si>
  <si>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</si>
  <si>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</si>
  <si>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</si>
  <si>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</si>
  <si>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</si>
  <si>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</si>
  <si>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</si>
  <si>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</si>
  <si>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</si>
  <si>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</si>
  <si>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</si>
  <si>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</si>
  <si>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</si>
  <si>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</si>
  <si>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</si>
  <si>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</si>
  <si>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</si>
  <si>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</si>
  <si>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</si>
  <si>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</si>
  <si>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</si>
  <si>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</si>
  <si>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</si>
  <si>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</si>
  <si>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</si>
  <si>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</si>
  <si>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</si>
  <si>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</si>
  <si>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</si>
  <si>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</si>
  <si>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</si>
  <si>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</si>
  <si>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</si>
  <si>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</si>
  <si>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</si>
  <si>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</si>
  <si>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</si>
  <si>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</si>
  <si>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</si>
  <si>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</si>
  <si>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</si>
  <si>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</si>
  <si>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</si>
  <si>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</si>
  <si>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</si>
  <si>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</si>
  <si>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</si>
  <si>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</si>
  <si>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</si>
  <si>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</si>
  <si>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</si>
  <si>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</si>
  <si>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</si>
  <si>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</si>
  <si>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</si>
  <si>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</si>
  <si>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</si>
  <si>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</si>
  <si>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</si>
  <si>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</si>
  <si>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</si>
  <si>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</si>
  <si>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</si>
  <si>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</si>
  <si>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</si>
  <si>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</si>
  <si>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</si>
  <si>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</si>
  <si>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</si>
  <si>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</si>
  <si>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</si>
  <si>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</si>
  <si>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C. Javier Rivera Bonilla</t>
  </si>
  <si>
    <t xml:space="preserve">                                              C. Javier Rivera Bonilla</t>
  </si>
  <si>
    <t>2023 (m = g l)</t>
  </si>
  <si>
    <t>Lic. Liliana Neile González García</t>
  </si>
  <si>
    <t>Jefa del Departamento de Administración</t>
  </si>
  <si>
    <t>Lic. Liliana Neile Gozález García</t>
  </si>
  <si>
    <t xml:space="preserve">Jefa del Departamento de Administración </t>
  </si>
  <si>
    <t>Al 31 de diciembre de 2023 y al 31 de diciembre de 2022</t>
  </si>
  <si>
    <t>31 de diciembre 2023</t>
  </si>
  <si>
    <t>Del 1 de enero al 31 de diciembre 2023</t>
  </si>
  <si>
    <t>Del 1 de enero al 31 de diciembre de 2023</t>
  </si>
  <si>
    <t>inversión al 31 de</t>
  </si>
  <si>
    <t>diciembre de 2023</t>
  </si>
  <si>
    <t>31 de diciembre de</t>
  </si>
  <si>
    <t>inversión al 31</t>
  </si>
  <si>
    <t>de diciembre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</si>
</sst>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opLeftCell="A34" zoomScale="110" zoomScaleNormal="110" workbookViewId="0">
      <selection activeCell="J13" sqref="J13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5" t="s">
        <v>345</v>
      </c>
      <c r="B1" s="206"/>
      <c r="C1" s="206"/>
      <c r="D1" s="206"/>
      <c r="E1" s="206"/>
      <c r="F1" s="207"/>
    </row>
    <row r="2" spans="1:6">
      <c r="A2" s="208" t="s">
        <v>0</v>
      </c>
      <c r="B2" s="209"/>
      <c r="C2" s="209"/>
      <c r="D2" s="209"/>
      <c r="E2" s="209"/>
      <c r="F2" s="210"/>
    </row>
    <row r="3" spans="1:6">
      <c r="A3" s="208" t="s">
        <v>505</v>
      </c>
      <c r="B3" s="209"/>
      <c r="C3" s="209"/>
      <c r="D3" s="209"/>
      <c r="E3" s="209"/>
      <c r="F3" s="210"/>
    </row>
    <row r="4" spans="1:6">
      <c r="A4" s="211" t="s">
        <v>1</v>
      </c>
      <c r="B4" s="212"/>
      <c r="C4" s="212"/>
      <c r="D4" s="212"/>
      <c r="E4" s="212"/>
      <c r="F4" s="213"/>
    </row>
    <row r="5" spans="1:6" ht="15" customHeight="1">
      <c r="A5" s="214" t="s">
        <v>2</v>
      </c>
      <c r="B5" s="217" t="s">
        <v>506</v>
      </c>
      <c r="C5" s="46" t="s">
        <v>3</v>
      </c>
      <c r="D5" s="220" t="s">
        <v>2</v>
      </c>
      <c r="E5" s="217" t="s">
        <v>506</v>
      </c>
      <c r="F5" s="46" t="s">
        <v>3</v>
      </c>
    </row>
    <row r="6" spans="1:6">
      <c r="A6" s="215"/>
      <c r="B6" s="218"/>
      <c r="C6" s="47" t="s">
        <v>4</v>
      </c>
      <c r="D6" s="221"/>
      <c r="E6" s="218"/>
      <c r="F6" s="47" t="s">
        <v>4</v>
      </c>
    </row>
    <row r="7" spans="1:6">
      <c r="A7" s="216"/>
      <c r="B7" s="219"/>
      <c r="C7" s="48">
        <v>2022</v>
      </c>
      <c r="D7" s="222"/>
      <c r="E7" s="219"/>
      <c r="F7" s="48">
        <v>2022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11917797</v>
      </c>
      <c r="C10" s="49">
        <f>SUM(C11:C17)</f>
        <v>11605297</v>
      </c>
      <c r="D10" s="67" t="s">
        <v>10</v>
      </c>
      <c r="E10" s="49">
        <f>SUM(E11:E19)</f>
        <v>270243</v>
      </c>
      <c r="F10" s="49">
        <f>SUM(F11:F19)</f>
        <v>258522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49">
        <v>380</v>
      </c>
      <c r="F11" s="49">
        <v>0</v>
      </c>
    </row>
    <row r="12" spans="1:6">
      <c r="A12" s="66" t="s">
        <v>347</v>
      </c>
      <c r="B12" s="49">
        <v>11917797</v>
      </c>
      <c r="C12" s="49">
        <v>11605297</v>
      </c>
      <c r="D12" s="67" t="s">
        <v>377</v>
      </c>
      <c r="E12" s="49">
        <v>0</v>
      </c>
      <c r="F12" s="49">
        <v>0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269863</v>
      </c>
      <c r="F17" s="49">
        <v>258522</v>
      </c>
    </row>
    <row r="18" spans="1:6">
      <c r="A18" s="15" t="s">
        <v>11</v>
      </c>
      <c r="B18" s="49">
        <f>SUM(B19:B25)</f>
        <v>152981085</v>
      </c>
      <c r="C18" s="49">
        <f>SUM(C19:C25)</f>
        <v>150190541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152981085</v>
      </c>
      <c r="C20" s="49">
        <v>150189541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0</v>
      </c>
      <c r="C21" s="49">
        <v>1000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3511460</v>
      </c>
      <c r="F32" s="49">
        <f>SUM(F33:F38)</f>
        <v>2759729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85160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26821</v>
      </c>
      <c r="F34" s="49">
        <v>6162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3399479</v>
      </c>
      <c r="F35" s="49">
        <v>2668407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v>34308</v>
      </c>
      <c r="F43" s="49">
        <f>SUM(F44:F46)</f>
        <v>32216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28866</v>
      </c>
      <c r="F46" s="49">
        <v>32216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164898882</v>
      </c>
      <c r="C48" s="49">
        <f>+C10+C18+C26+C32+C38+C39+C42</f>
        <v>161795838</v>
      </c>
      <c r="D48" s="65" t="s">
        <v>25</v>
      </c>
      <c r="E48" s="49">
        <f>+E10+E20+E24+E27+E28+E32+E39+E43</f>
        <v>3816011</v>
      </c>
      <c r="F48" s="49">
        <f>+F10+F20+F24+F27+F28+F32+F39+F43</f>
        <v>3050467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20000000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6471979</v>
      </c>
      <c r="C56" s="49">
        <v>4832248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204845</v>
      </c>
      <c r="C57" s="49">
        <v>197281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-3939772</v>
      </c>
      <c r="C58" s="49">
        <v>-2914132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27392514</v>
      </c>
      <c r="F62" s="49">
        <f>+F48+F60</f>
        <v>26626970</v>
      </c>
    </row>
    <row r="63" spans="1:7" ht="16.5">
      <c r="A63" s="63" t="s">
        <v>45</v>
      </c>
      <c r="B63" s="49">
        <f>SUM(B53:B61)</f>
        <v>22737052</v>
      </c>
      <c r="C63" s="49">
        <f>SUM(C53:C61)</f>
        <v>22115397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187635934</v>
      </c>
      <c r="C65" s="201">
        <f>+C48+C63</f>
        <v>183911235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42725170</v>
      </c>
      <c r="F71" s="49">
        <f>SUM(F72:F76)</f>
        <v>39766015</v>
      </c>
    </row>
    <row r="72" spans="1:6">
      <c r="A72" s="68"/>
      <c r="B72" s="49"/>
      <c r="C72" s="49"/>
      <c r="D72" s="67" t="s">
        <v>53</v>
      </c>
      <c r="E72" s="49">
        <v>3558237</v>
      </c>
      <c r="F72" s="49">
        <v>4116699</v>
      </c>
    </row>
    <row r="73" spans="1:6">
      <c r="A73" s="68"/>
      <c r="B73" s="49"/>
      <c r="C73" s="49"/>
      <c r="D73" s="67" t="s">
        <v>54</v>
      </c>
      <c r="E73" s="49">
        <v>33624505</v>
      </c>
      <c r="F73" s="49">
        <v>31840183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5542428</v>
      </c>
      <c r="F76" s="49">
        <v>3809133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160243420</v>
      </c>
      <c r="F82" s="49">
        <f>+F66+F71+F78</f>
        <v>157284265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187635934</v>
      </c>
      <c r="F84" s="201">
        <f>+F62+F82</f>
        <v>183911235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23" t="s">
        <v>413</v>
      </c>
      <c r="B94" s="223"/>
      <c r="C94" s="223"/>
      <c r="D94" s="223" t="s">
        <v>413</v>
      </c>
      <c r="E94" s="223"/>
      <c r="F94" s="223"/>
    </row>
    <row r="95" spans="1:9">
      <c r="A95" s="224" t="s">
        <v>498</v>
      </c>
      <c r="B95" s="224"/>
      <c r="C95" s="224"/>
      <c r="D95" s="224" t="s">
        <v>501</v>
      </c>
      <c r="E95" s="224"/>
      <c r="F95" s="224"/>
    </row>
    <row r="96" spans="1:9">
      <c r="A96" s="224" t="s">
        <v>494</v>
      </c>
      <c r="B96" s="224"/>
      <c r="C96" s="224"/>
      <c r="D96" s="224" t="s">
        <v>502</v>
      </c>
      <c r="E96" s="224"/>
      <c r="F96" s="224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0" activePane="bottomLeft" state="frozen"/>
      <selection pane="bottomLeft" activeCell="D22" sqref="D22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9" t="s">
        <v>345</v>
      </c>
      <c r="B1" s="240"/>
      <c r="C1" s="240"/>
      <c r="D1" s="240"/>
      <c r="E1" s="240"/>
      <c r="F1" s="240"/>
      <c r="G1" s="240"/>
      <c r="H1" s="240"/>
      <c r="I1" s="241"/>
    </row>
    <row r="2" spans="1:9">
      <c r="A2" s="239" t="s">
        <v>63</v>
      </c>
      <c r="B2" s="240"/>
      <c r="C2" s="240"/>
      <c r="D2" s="240"/>
      <c r="E2" s="240"/>
      <c r="F2" s="240"/>
      <c r="G2" s="240"/>
      <c r="H2" s="240"/>
      <c r="I2" s="241"/>
    </row>
    <row r="3" spans="1:9">
      <c r="A3" s="239" t="s">
        <v>507</v>
      </c>
      <c r="B3" s="240"/>
      <c r="C3" s="240"/>
      <c r="D3" s="240"/>
      <c r="E3" s="240"/>
      <c r="F3" s="240"/>
      <c r="G3" s="240"/>
      <c r="H3" s="240"/>
      <c r="I3" s="241"/>
    </row>
    <row r="4" spans="1:9">
      <c r="A4" s="242" t="s">
        <v>1</v>
      </c>
      <c r="B4" s="243"/>
      <c r="C4" s="243"/>
      <c r="D4" s="243"/>
      <c r="E4" s="243"/>
      <c r="F4" s="243"/>
      <c r="G4" s="243"/>
      <c r="H4" s="243"/>
      <c r="I4" s="244"/>
    </row>
    <row r="5" spans="1:9">
      <c r="A5" s="245" t="s">
        <v>64</v>
      </c>
      <c r="B5" s="246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7" t="s">
        <v>65</v>
      </c>
      <c r="B6" s="248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9"/>
      <c r="B7" s="250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9"/>
      <c r="B8" s="250"/>
      <c r="C8" s="7">
        <v>2022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51"/>
      <c r="B9" s="252"/>
      <c r="C9" s="8"/>
      <c r="D9" s="8"/>
      <c r="E9" s="8"/>
      <c r="F9" s="8"/>
      <c r="G9" s="8"/>
      <c r="H9" s="8"/>
      <c r="I9" s="10" t="s">
        <v>85</v>
      </c>
    </row>
    <row r="10" spans="1:9">
      <c r="A10" s="253"/>
      <c r="B10" s="254"/>
      <c r="C10" s="106"/>
      <c r="D10" s="106"/>
      <c r="E10" s="106"/>
      <c r="F10" s="106"/>
      <c r="G10" s="106"/>
      <c r="H10" s="106"/>
      <c r="I10" s="106"/>
    </row>
    <row r="11" spans="1:9">
      <c r="A11" s="235" t="s">
        <v>86</v>
      </c>
      <c r="B11" s="236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5" t="s">
        <v>405</v>
      </c>
      <c r="B12" s="236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5" t="s">
        <v>406</v>
      </c>
      <c r="B16" s="236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5" t="s">
        <v>93</v>
      </c>
      <c r="B20" s="236"/>
      <c r="C20" s="201">
        <v>26626970</v>
      </c>
      <c r="D20" s="202">
        <v>16286677</v>
      </c>
      <c r="E20" s="202">
        <v>15521133</v>
      </c>
      <c r="F20" s="202"/>
      <c r="G20" s="201">
        <f>+C20+D20-E20</f>
        <v>27392514</v>
      </c>
      <c r="H20" s="108"/>
      <c r="I20" s="108"/>
      <c r="J20" s="31">
        <f>+G20-'FORMATO 1'!E62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5" t="s">
        <v>493</v>
      </c>
      <c r="B22" s="236"/>
      <c r="C22" s="49">
        <f>+C11+C20</f>
        <v>26626970</v>
      </c>
      <c r="D22" s="49">
        <f t="shared" ref="D22:E22" si="3">+D11+D20</f>
        <v>16286677</v>
      </c>
      <c r="E22" s="49">
        <f t="shared" si="3"/>
        <v>15521133</v>
      </c>
      <c r="F22" s="49">
        <f t="shared" ref="F22" si="4">+F11+F20</f>
        <v>0</v>
      </c>
      <c r="G22" s="49">
        <f t="shared" ref="G22:I22" si="5">+G11+G20</f>
        <v>27392514</v>
      </c>
      <c r="H22" s="49">
        <f t="shared" si="5"/>
        <v>0</v>
      </c>
      <c r="I22" s="49">
        <f t="shared" si="5"/>
        <v>0</v>
      </c>
      <c r="K22" s="31"/>
    </row>
    <row r="23" spans="1:11">
      <c r="A23" s="237"/>
      <c r="B23" s="238"/>
      <c r="C23" s="49"/>
      <c r="D23" s="49"/>
      <c r="E23" s="49"/>
      <c r="F23" s="49"/>
      <c r="G23" s="49"/>
      <c r="H23" s="49"/>
      <c r="I23" s="49"/>
    </row>
    <row r="24" spans="1:11" ht="16.5" customHeight="1">
      <c r="A24" s="235" t="s">
        <v>492</v>
      </c>
      <c r="B24" s="236"/>
      <c r="C24" s="49"/>
      <c r="D24" s="49"/>
      <c r="E24" s="49"/>
      <c r="F24" s="49"/>
      <c r="G24" s="49"/>
      <c r="H24" s="49"/>
      <c r="I24" s="49"/>
    </row>
    <row r="25" spans="1:11">
      <c r="A25" s="225" t="s">
        <v>407</v>
      </c>
      <c r="B25" s="226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25" t="s">
        <v>408</v>
      </c>
      <c r="B26" s="226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25" t="s">
        <v>409</v>
      </c>
      <c r="B27" s="226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37"/>
      <c r="B28" s="238"/>
      <c r="C28" s="49"/>
      <c r="D28" s="49"/>
      <c r="E28" s="49"/>
      <c r="F28" s="49"/>
      <c r="G28" s="49"/>
      <c r="H28" s="49"/>
      <c r="I28" s="49"/>
    </row>
    <row r="29" spans="1:11" ht="16.5" customHeight="1">
      <c r="A29" s="235" t="s">
        <v>94</v>
      </c>
      <c r="B29" s="236"/>
      <c r="C29" s="49"/>
      <c r="D29" s="49"/>
      <c r="E29" s="49"/>
      <c r="F29" s="49"/>
      <c r="G29" s="49"/>
      <c r="H29" s="49"/>
      <c r="I29" s="49"/>
    </row>
    <row r="30" spans="1:11">
      <c r="A30" s="225" t="s">
        <v>95</v>
      </c>
      <c r="B30" s="226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25" t="s">
        <v>96</v>
      </c>
      <c r="B31" s="226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25" t="s">
        <v>97</v>
      </c>
      <c r="B32" s="226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27"/>
      <c r="B33" s="228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29" t="s">
        <v>98</v>
      </c>
      <c r="B35" s="230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31"/>
      <c r="B36" s="232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33"/>
      <c r="B37" s="234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56" t="s">
        <v>410</v>
      </c>
      <c r="B40" s="257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56" t="s">
        <v>411</v>
      </c>
      <c r="B41" s="257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58" t="s">
        <v>412</v>
      </c>
      <c r="B42" s="259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23" t="s">
        <v>413</v>
      </c>
      <c r="C48" s="223"/>
      <c r="D48" s="223"/>
      <c r="E48" s="223"/>
      <c r="F48" s="223" t="s">
        <v>413</v>
      </c>
      <c r="G48" s="223"/>
      <c r="H48" s="223"/>
      <c r="I48" s="223"/>
    </row>
    <row r="49" spans="2:9">
      <c r="B49" s="255" t="s">
        <v>498</v>
      </c>
      <c r="C49" s="255"/>
      <c r="D49" s="255"/>
      <c r="E49" s="255"/>
      <c r="F49" s="255" t="s">
        <v>501</v>
      </c>
      <c r="G49" s="255"/>
      <c r="H49" s="255"/>
      <c r="I49" s="255"/>
    </row>
    <row r="50" spans="2:9">
      <c r="B50" s="255" t="s">
        <v>494</v>
      </c>
      <c r="C50" s="255"/>
      <c r="D50" s="255"/>
      <c r="E50" s="255"/>
      <c r="F50" s="255" t="s">
        <v>502</v>
      </c>
      <c r="G50" s="255"/>
      <c r="H50" s="255"/>
      <c r="I50" s="255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K9" sqref="K9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9" t="s">
        <v>345</v>
      </c>
      <c r="B1" s="240"/>
      <c r="C1" s="240"/>
      <c r="D1" s="240"/>
      <c r="E1" s="240"/>
      <c r="F1" s="240"/>
      <c r="G1" s="240"/>
      <c r="H1" s="240"/>
      <c r="I1" s="240"/>
      <c r="J1" s="240"/>
      <c r="K1" s="241"/>
    </row>
    <row r="2" spans="1:11">
      <c r="A2" s="239" t="s">
        <v>112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1">
      <c r="A3" s="239" t="s">
        <v>508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1">
      <c r="A4" s="242" t="s">
        <v>1</v>
      </c>
      <c r="B4" s="243"/>
      <c r="C4" s="243"/>
      <c r="D4" s="243"/>
      <c r="E4" s="243"/>
      <c r="F4" s="243"/>
      <c r="G4" s="243"/>
      <c r="H4" s="243"/>
      <c r="I4" s="243"/>
      <c r="J4" s="243"/>
      <c r="K4" s="244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509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510</v>
      </c>
      <c r="J7" s="103" t="s">
        <v>138</v>
      </c>
      <c r="K7" s="103" t="s">
        <v>512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511</v>
      </c>
      <c r="K8" s="103" t="s">
        <v>513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2023</v>
      </c>
      <c r="K9" s="103" t="s">
        <v>500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0">
        <f t="shared" ref="B13:K13" si="0">SUM(B15:B18)</f>
        <v>0</v>
      </c>
      <c r="C13" s="260">
        <f t="shared" si="0"/>
        <v>0</v>
      </c>
      <c r="D13" s="260">
        <f t="shared" si="0"/>
        <v>0</v>
      </c>
      <c r="E13" s="260">
        <f t="shared" si="0"/>
        <v>0</v>
      </c>
      <c r="F13" s="260">
        <f t="shared" si="0"/>
        <v>0</v>
      </c>
      <c r="G13" s="260">
        <f t="shared" si="0"/>
        <v>0</v>
      </c>
      <c r="H13" s="260">
        <f t="shared" si="0"/>
        <v>0</v>
      </c>
      <c r="I13" s="260">
        <f t="shared" si="0"/>
        <v>0</v>
      </c>
      <c r="J13" s="260">
        <f t="shared" si="0"/>
        <v>0</v>
      </c>
      <c r="K13" s="260">
        <f t="shared" si="0"/>
        <v>0</v>
      </c>
    </row>
    <row r="14" spans="1:11">
      <c r="A14" s="14" t="s">
        <v>142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0">
        <f t="shared" ref="B26:K26" si="2">+B13+B20</f>
        <v>0</v>
      </c>
      <c r="C26" s="260">
        <f t="shared" si="2"/>
        <v>0</v>
      </c>
      <c r="D26" s="260">
        <f t="shared" si="2"/>
        <v>0</v>
      </c>
      <c r="E26" s="260">
        <f t="shared" si="2"/>
        <v>0</v>
      </c>
      <c r="F26" s="260">
        <f t="shared" si="2"/>
        <v>0</v>
      </c>
      <c r="G26" s="260">
        <f t="shared" si="2"/>
        <v>0</v>
      </c>
      <c r="H26" s="260">
        <f t="shared" si="2"/>
        <v>0</v>
      </c>
      <c r="I26" s="260">
        <f t="shared" si="2"/>
        <v>0</v>
      </c>
      <c r="J26" s="260">
        <f t="shared" si="2"/>
        <v>0</v>
      </c>
      <c r="K26" s="260">
        <f t="shared" si="2"/>
        <v>0</v>
      </c>
    </row>
    <row r="27" spans="1:11">
      <c r="A27" s="14" t="s">
        <v>145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1" t="s">
        <v>498</v>
      </c>
      <c r="C35" s="261"/>
      <c r="D35" s="261"/>
      <c r="E35" s="28"/>
      <c r="F35" s="28"/>
      <c r="G35" s="28"/>
      <c r="H35" s="261" t="s">
        <v>501</v>
      </c>
      <c r="I35" s="261"/>
      <c r="J35" s="261"/>
    </row>
    <row r="36" spans="1:10">
      <c r="A36" s="28"/>
      <c r="B36" s="261" t="s">
        <v>494</v>
      </c>
      <c r="C36" s="261"/>
      <c r="D36" s="261"/>
      <c r="E36" s="28"/>
      <c r="F36" s="28"/>
      <c r="G36" s="28"/>
      <c r="H36" s="261" t="s">
        <v>502</v>
      </c>
      <c r="I36" s="261"/>
      <c r="J36" s="261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B11" sqref="B11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84" t="s">
        <v>345</v>
      </c>
      <c r="B1" s="285"/>
      <c r="C1" s="285"/>
      <c r="D1" s="285"/>
      <c r="E1" s="286"/>
    </row>
    <row r="2" spans="1:7">
      <c r="A2" s="287" t="s">
        <v>146</v>
      </c>
      <c r="B2" s="288"/>
      <c r="C2" s="288"/>
      <c r="D2" s="288"/>
      <c r="E2" s="289"/>
    </row>
    <row r="3" spans="1:7">
      <c r="A3" s="287" t="str">
        <f>+'FORMATO 2'!A3</f>
        <v>Del 1 de enero al 31 de diciembre 2023</v>
      </c>
      <c r="B3" s="288"/>
      <c r="C3" s="288"/>
      <c r="D3" s="288"/>
      <c r="E3" s="289"/>
    </row>
    <row r="4" spans="1:7">
      <c r="A4" s="290" t="s">
        <v>1</v>
      </c>
      <c r="B4" s="291"/>
      <c r="C4" s="291"/>
      <c r="D4" s="291"/>
      <c r="E4" s="292"/>
    </row>
    <row r="5" spans="1:7" ht="15.75">
      <c r="A5" s="17"/>
      <c r="B5" s="17"/>
      <c r="C5" s="17"/>
      <c r="D5" s="17"/>
      <c r="E5" s="17"/>
    </row>
    <row r="6" spans="1:7">
      <c r="A6" s="293" t="s">
        <v>2</v>
      </c>
      <c r="B6" s="294"/>
      <c r="C6" s="12" t="s">
        <v>147</v>
      </c>
      <c r="D6" s="297" t="s">
        <v>149</v>
      </c>
      <c r="E6" s="12" t="s">
        <v>150</v>
      </c>
    </row>
    <row r="7" spans="1:7">
      <c r="A7" s="295"/>
      <c r="B7" s="296"/>
      <c r="C7" s="13" t="s">
        <v>148</v>
      </c>
      <c r="D7" s="298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13297602</v>
      </c>
      <c r="D9" s="164">
        <f t="shared" ref="D9:E9" si="0">SUM(D10:D12)</f>
        <v>13297602</v>
      </c>
      <c r="E9" s="164">
        <f t="shared" si="0"/>
        <v>13297602</v>
      </c>
      <c r="F9" s="29"/>
    </row>
    <row r="10" spans="1:7">
      <c r="A10" s="76"/>
      <c r="B10" s="78" t="s">
        <v>422</v>
      </c>
      <c r="C10" s="164">
        <v>13297602</v>
      </c>
      <c r="D10" s="164">
        <v>13297602</v>
      </c>
      <c r="E10" s="164">
        <v>13297602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13297602</v>
      </c>
      <c r="D14" s="164">
        <f t="shared" ref="D14:E14" si="1">SUM(D15:D16)</f>
        <v>12656797</v>
      </c>
      <c r="E14" s="164">
        <f t="shared" si="1"/>
        <v>12603656</v>
      </c>
      <c r="F14" s="29"/>
    </row>
    <row r="15" spans="1:7">
      <c r="A15" s="76"/>
      <c r="B15" s="78" t="s">
        <v>425</v>
      </c>
      <c r="C15" s="164">
        <v>13297602</v>
      </c>
      <c r="D15" s="164">
        <v>12656797</v>
      </c>
      <c r="E15" s="164">
        <v>12603656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75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75"/>
      <c r="B21" s="78"/>
      <c r="C21" s="164"/>
      <c r="D21" s="164"/>
      <c r="E21" s="164"/>
      <c r="F21" s="29"/>
    </row>
    <row r="22" spans="1:8" ht="15" customHeight="1">
      <c r="A22" s="275"/>
      <c r="B22" s="77" t="s">
        <v>437</v>
      </c>
      <c r="C22" s="164">
        <f>+C9-C14+C18</f>
        <v>0</v>
      </c>
      <c r="D22" s="164">
        <f t="shared" ref="D22:E22" si="3">+D9-D14+D18</f>
        <v>640805</v>
      </c>
      <c r="E22" s="164">
        <f t="shared" si="3"/>
        <v>693946</v>
      </c>
      <c r="F22" s="29"/>
    </row>
    <row r="23" spans="1:8" ht="15" customHeight="1">
      <c r="A23" s="275"/>
      <c r="B23" s="77" t="s">
        <v>160</v>
      </c>
      <c r="C23" s="164">
        <f>+C22-C12</f>
        <v>0</v>
      </c>
      <c r="D23" s="164">
        <f>+D22-D12</f>
        <v>640805</v>
      </c>
      <c r="E23" s="164">
        <f>+E22-E12</f>
        <v>693946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640805</v>
      </c>
      <c r="E24" s="164">
        <f>+E23-E18</f>
        <v>693946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83"/>
      <c r="B26" s="283"/>
      <c r="C26" s="283"/>
      <c r="D26" s="283"/>
      <c r="E26" s="283"/>
    </row>
    <row r="27" spans="1:8">
      <c r="A27" s="281" t="s">
        <v>161</v>
      </c>
      <c r="B27" s="282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75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75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75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640805</v>
      </c>
      <c r="E33" s="164">
        <f>+E24+E29</f>
        <v>693946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65" t="s">
        <v>161</v>
      </c>
      <c r="B36" s="266"/>
      <c r="C36" s="84" t="s">
        <v>147</v>
      </c>
      <c r="D36" s="269" t="s">
        <v>149</v>
      </c>
      <c r="E36" s="84" t="s">
        <v>150</v>
      </c>
    </row>
    <row r="37" spans="1:5">
      <c r="A37" s="267"/>
      <c r="B37" s="268"/>
      <c r="C37" s="85" t="s">
        <v>162</v>
      </c>
      <c r="D37" s="270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75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75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75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75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75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75"/>
      <c r="B46" s="277" t="s">
        <v>440</v>
      </c>
      <c r="C46" s="279">
        <f>+C39-C42</f>
        <v>0</v>
      </c>
      <c r="D46" s="279">
        <f t="shared" ref="D46:E46" si="7">+D39-D42</f>
        <v>0</v>
      </c>
      <c r="E46" s="279">
        <f t="shared" si="7"/>
        <v>0</v>
      </c>
    </row>
    <row r="47" spans="1:5" ht="15" customHeight="1">
      <c r="A47" s="276"/>
      <c r="B47" s="278"/>
      <c r="C47" s="280"/>
      <c r="D47" s="280"/>
      <c r="E47" s="280"/>
    </row>
    <row r="48" spans="1:5">
      <c r="A48" s="87"/>
      <c r="B48" s="57"/>
      <c r="C48" s="57"/>
      <c r="D48" s="57"/>
      <c r="E48" s="57"/>
    </row>
    <row r="49" spans="1:6">
      <c r="A49" s="265" t="s">
        <v>161</v>
      </c>
      <c r="B49" s="266"/>
      <c r="C49" s="88" t="s">
        <v>147</v>
      </c>
      <c r="D49" s="269" t="s">
        <v>149</v>
      </c>
      <c r="E49" s="88" t="s">
        <v>150</v>
      </c>
    </row>
    <row r="50" spans="1:6">
      <c r="A50" s="267"/>
      <c r="B50" s="268"/>
      <c r="C50" s="89" t="s">
        <v>162</v>
      </c>
      <c r="D50" s="270"/>
      <c r="E50" s="89" t="s">
        <v>151</v>
      </c>
    </row>
    <row r="51" spans="1:6">
      <c r="A51" s="271"/>
      <c r="B51" s="272"/>
      <c r="C51" s="86"/>
      <c r="D51" s="86"/>
      <c r="E51" s="90"/>
    </row>
    <row r="52" spans="1:6" ht="15" customHeight="1">
      <c r="A52" s="275"/>
      <c r="B52" s="91" t="s">
        <v>153</v>
      </c>
      <c r="C52" s="168">
        <f>+C10</f>
        <v>13297602</v>
      </c>
      <c r="D52" s="168">
        <f t="shared" ref="D52:E52" si="8">+D10</f>
        <v>13297602</v>
      </c>
      <c r="E52" s="168">
        <f t="shared" si="8"/>
        <v>13297602</v>
      </c>
    </row>
    <row r="53" spans="1:6" ht="15" customHeight="1">
      <c r="A53" s="275"/>
      <c r="B53" s="91"/>
      <c r="C53" s="168"/>
      <c r="D53" s="168"/>
      <c r="E53" s="168"/>
    </row>
    <row r="54" spans="1:6" ht="15" customHeight="1">
      <c r="A54" s="275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75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75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75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13297602</v>
      </c>
      <c r="D58" s="168">
        <f t="shared" ref="D58:E58" si="10">+D15</f>
        <v>12656797</v>
      </c>
      <c r="E58" s="168">
        <f t="shared" si="10"/>
        <v>12603656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75"/>
      <c r="B62" s="94" t="s">
        <v>443</v>
      </c>
      <c r="C62" s="200">
        <f>+C52+C54-C58+C60</f>
        <v>0</v>
      </c>
      <c r="D62" s="200">
        <f t="shared" ref="D62:E62" si="11">+D52+D54-D58+D60</f>
        <v>640805</v>
      </c>
      <c r="E62" s="200">
        <f t="shared" si="11"/>
        <v>693946</v>
      </c>
    </row>
    <row r="63" spans="1:6" ht="15" customHeight="1">
      <c r="A63" s="275"/>
      <c r="B63" s="94" t="s">
        <v>441</v>
      </c>
      <c r="C63" s="200">
        <f>+C62-C54</f>
        <v>0</v>
      </c>
      <c r="D63" s="200">
        <f t="shared" ref="D63:E63" si="12">+D62-D54</f>
        <v>640805</v>
      </c>
      <c r="E63" s="200">
        <f t="shared" si="12"/>
        <v>693946</v>
      </c>
    </row>
    <row r="64" spans="1:6">
      <c r="A64" s="276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65" t="s">
        <v>161</v>
      </c>
      <c r="B67" s="266"/>
      <c r="C67" s="88" t="s">
        <v>147</v>
      </c>
      <c r="D67" s="269" t="s">
        <v>149</v>
      </c>
      <c r="E67" s="88" t="s">
        <v>150</v>
      </c>
    </row>
    <row r="68" spans="1:5">
      <c r="A68" s="267"/>
      <c r="B68" s="268"/>
      <c r="C68" s="89" t="s">
        <v>162</v>
      </c>
      <c r="D68" s="270"/>
      <c r="E68" s="89" t="s">
        <v>151</v>
      </c>
    </row>
    <row r="69" spans="1:5">
      <c r="A69" s="271"/>
      <c r="B69" s="272"/>
      <c r="C69" s="86"/>
      <c r="D69" s="86"/>
      <c r="E69" s="90"/>
    </row>
    <row r="70" spans="1:5" ht="15" customHeight="1">
      <c r="A70" s="263"/>
      <c r="B70" s="273" t="s">
        <v>154</v>
      </c>
      <c r="C70" s="274">
        <f>+C11</f>
        <v>0</v>
      </c>
      <c r="D70" s="274">
        <f t="shared" ref="D70:E70" si="13">+D11</f>
        <v>0</v>
      </c>
      <c r="E70" s="274">
        <f t="shared" si="13"/>
        <v>0</v>
      </c>
    </row>
    <row r="71" spans="1:5" ht="15" customHeight="1">
      <c r="A71" s="263"/>
      <c r="B71" s="273"/>
      <c r="C71" s="274"/>
      <c r="D71" s="274"/>
      <c r="E71" s="274"/>
    </row>
    <row r="72" spans="1:5" ht="15" customHeight="1">
      <c r="A72" s="263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63"/>
      <c r="B73" s="78"/>
      <c r="C73" s="164"/>
      <c r="D73" s="164"/>
      <c r="E73" s="164"/>
    </row>
    <row r="74" spans="1:5" ht="15" customHeight="1">
      <c r="A74" s="263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63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63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63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63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63"/>
      <c r="B83" s="77"/>
      <c r="C83" s="98"/>
      <c r="D83" s="98"/>
      <c r="E83" s="98"/>
    </row>
    <row r="84" spans="1:5">
      <c r="A84" s="264"/>
      <c r="B84" s="99"/>
      <c r="C84" s="100"/>
      <c r="D84" s="100"/>
      <c r="E84" s="100"/>
    </row>
    <row r="89" spans="1:5">
      <c r="B89" t="s">
        <v>496</v>
      </c>
      <c r="C89" s="223" t="s">
        <v>497</v>
      </c>
      <c r="D89" s="223"/>
      <c r="E89" s="223"/>
    </row>
    <row r="90" spans="1:5">
      <c r="B90" s="101" t="s">
        <v>499</v>
      </c>
      <c r="C90" s="262" t="s">
        <v>501</v>
      </c>
      <c r="D90" s="262"/>
      <c r="E90" s="262"/>
    </row>
    <row r="91" spans="1:5">
      <c r="B91" s="102" t="s">
        <v>495</v>
      </c>
      <c r="C91" s="262" t="s">
        <v>502</v>
      </c>
      <c r="D91" s="262"/>
      <c r="E91" s="262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topLeftCell="A58" workbookViewId="0">
      <selection activeCell="K73" sqref="K73:N78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5" t="s">
        <v>345</v>
      </c>
      <c r="B1" s="206"/>
      <c r="C1" s="206"/>
      <c r="D1" s="206"/>
      <c r="E1" s="206"/>
      <c r="F1" s="206"/>
      <c r="G1" s="206"/>
      <c r="H1" s="206"/>
      <c r="I1" s="207"/>
    </row>
    <row r="2" spans="1:10">
      <c r="A2" s="208" t="s">
        <v>168</v>
      </c>
      <c r="B2" s="209"/>
      <c r="C2" s="209"/>
      <c r="D2" s="209"/>
      <c r="E2" s="209"/>
      <c r="F2" s="209"/>
      <c r="G2" s="209"/>
      <c r="H2" s="209"/>
      <c r="I2" s="210"/>
    </row>
    <row r="3" spans="1:10">
      <c r="A3" s="208" t="str">
        <f>+'FORMATO 4'!A3</f>
        <v>Del 1 de enero al 31 de diciembre 2023</v>
      </c>
      <c r="B3" s="209"/>
      <c r="C3" s="209"/>
      <c r="D3" s="209"/>
      <c r="E3" s="209"/>
      <c r="F3" s="209"/>
      <c r="G3" s="209"/>
      <c r="H3" s="209"/>
      <c r="I3" s="210"/>
    </row>
    <row r="4" spans="1:10">
      <c r="A4" s="319" t="s">
        <v>1</v>
      </c>
      <c r="B4" s="320"/>
      <c r="C4" s="320"/>
      <c r="D4" s="320"/>
      <c r="E4" s="320"/>
      <c r="F4" s="320"/>
      <c r="G4" s="320"/>
      <c r="H4" s="320"/>
      <c r="I4" s="321"/>
    </row>
    <row r="5" spans="1:10">
      <c r="A5" s="322"/>
      <c r="B5" s="323"/>
      <c r="C5" s="324"/>
      <c r="D5" s="239" t="s">
        <v>169</v>
      </c>
      <c r="E5" s="240"/>
      <c r="F5" s="240"/>
      <c r="G5" s="240"/>
      <c r="H5" s="241"/>
      <c r="I5" s="314" t="s">
        <v>170</v>
      </c>
    </row>
    <row r="6" spans="1:10">
      <c r="A6" s="326" t="s">
        <v>161</v>
      </c>
      <c r="B6" s="327"/>
      <c r="C6" s="328"/>
      <c r="D6" s="314" t="s">
        <v>172</v>
      </c>
      <c r="E6" s="116" t="s">
        <v>173</v>
      </c>
      <c r="F6" s="314" t="s">
        <v>175</v>
      </c>
      <c r="G6" s="314" t="s">
        <v>149</v>
      </c>
      <c r="H6" s="314" t="s">
        <v>176</v>
      </c>
      <c r="I6" s="325"/>
    </row>
    <row r="7" spans="1:10">
      <c r="A7" s="329" t="s">
        <v>171</v>
      </c>
      <c r="B7" s="330"/>
      <c r="C7" s="331"/>
      <c r="D7" s="315"/>
      <c r="E7" s="117" t="s">
        <v>174</v>
      </c>
      <c r="F7" s="315"/>
      <c r="G7" s="315"/>
      <c r="H7" s="315"/>
      <c r="I7" s="315"/>
    </row>
    <row r="8" spans="1:10">
      <c r="A8" s="316"/>
      <c r="B8" s="317"/>
      <c r="C8" s="318"/>
      <c r="D8" s="18"/>
      <c r="E8" s="18"/>
      <c r="F8" s="18"/>
      <c r="G8" s="18"/>
      <c r="H8" s="18"/>
      <c r="I8" s="18"/>
    </row>
    <row r="9" spans="1:10">
      <c r="A9" s="306" t="s">
        <v>177</v>
      </c>
      <c r="B9" s="301"/>
      <c r="C9" s="221"/>
      <c r="D9" s="171"/>
      <c r="E9" s="171"/>
      <c r="F9" s="171"/>
      <c r="G9" s="171"/>
      <c r="H9" s="171"/>
      <c r="I9" s="171"/>
      <c r="J9" s="57"/>
    </row>
    <row r="10" spans="1:10">
      <c r="A10" s="119"/>
      <c r="B10" s="307" t="s">
        <v>178</v>
      </c>
      <c r="C10" s="308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07" t="s">
        <v>179</v>
      </c>
      <c r="C11" s="308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07" t="s">
        <v>180</v>
      </c>
      <c r="C12" s="308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07" t="s">
        <v>181</v>
      </c>
      <c r="C13" s="308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07" t="s">
        <v>182</v>
      </c>
      <c r="C14" s="308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07" t="s">
        <v>183</v>
      </c>
      <c r="C15" s="308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07" t="s">
        <v>489</v>
      </c>
      <c r="C16" s="308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09"/>
      <c r="B17" s="307" t="s">
        <v>184</v>
      </c>
      <c r="C17" s="308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09"/>
      <c r="B18" s="307" t="s">
        <v>185</v>
      </c>
      <c r="C18" s="308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09"/>
      <c r="B30" s="307" t="s">
        <v>194</v>
      </c>
      <c r="C30" s="308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09"/>
      <c r="B31" s="307" t="s">
        <v>195</v>
      </c>
      <c r="C31" s="308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0" t="s">
        <v>490</v>
      </c>
      <c r="C37" s="311"/>
      <c r="D37" s="189">
        <v>13297602</v>
      </c>
      <c r="E37" s="172">
        <v>0</v>
      </c>
      <c r="F37" s="172">
        <f>+D37+E37</f>
        <v>13297602</v>
      </c>
      <c r="G37" s="164">
        <f>+'FORMATO 4'!D10</f>
        <v>13297602</v>
      </c>
      <c r="H37" s="164">
        <f>+'FORMATO 4'!E10</f>
        <v>13297602</v>
      </c>
      <c r="I37" s="172">
        <f t="shared" si="16"/>
        <v>0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12" t="s">
        <v>200</v>
      </c>
      <c r="C39" s="313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07" t="s">
        <v>202</v>
      </c>
      <c r="C41" s="308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06" t="s">
        <v>205</v>
      </c>
      <c r="B45" s="301"/>
      <c r="C45" s="221"/>
      <c r="D45" s="164">
        <f>+D10+D11+D12+D13+D14+D15+D16+D17+D30+D37+D39+D41</f>
        <v>13297602</v>
      </c>
      <c r="E45" s="164">
        <f>+E10+E11+E12+E13+E14+E15+E16+E17+E30+E37+E39+E41</f>
        <v>0</v>
      </c>
      <c r="F45" s="164">
        <f>+F10+F11+F12+F13+F14+F15+F16+F17+F30+F37+F39+F41</f>
        <v>13297602</v>
      </c>
      <c r="G45" s="164">
        <f t="shared" ref="G45" si="20">+G10+G11+G12+G13+G14+G15+G16+G17+G30+G37+G39+G41</f>
        <v>13297602</v>
      </c>
      <c r="H45" s="164">
        <f>+H10+H11+H12+H13+H14+H15+H16+H17+H30+H37+H39+H41</f>
        <v>13297602</v>
      </c>
      <c r="I45" s="172">
        <f t="shared" si="18"/>
        <v>0</v>
      </c>
      <c r="J45" s="57"/>
    </row>
    <row r="46" spans="1:10">
      <c r="A46" s="306" t="s">
        <v>206</v>
      </c>
      <c r="B46" s="301"/>
      <c r="C46" s="221"/>
      <c r="D46" s="164"/>
      <c r="E46" s="164"/>
      <c r="F46" s="164"/>
      <c r="G46" s="164"/>
      <c r="H46" s="164"/>
      <c r="I46" s="164"/>
      <c r="J46" s="57"/>
    </row>
    <row r="47" spans="1:10">
      <c r="A47" s="306" t="s">
        <v>452</v>
      </c>
      <c r="B47" s="301"/>
      <c r="C47" s="221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06" t="s">
        <v>207</v>
      </c>
      <c r="B49" s="301"/>
      <c r="C49" s="221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07" t="s">
        <v>208</v>
      </c>
      <c r="C50" s="308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09"/>
      <c r="B54" s="304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09"/>
      <c r="B55" s="304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07" t="s">
        <v>211</v>
      </c>
      <c r="C60" s="308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07" t="s">
        <v>216</v>
      </c>
      <c r="C65" s="308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07" t="s">
        <v>491</v>
      </c>
      <c r="C68" s="308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07" t="s">
        <v>218</v>
      </c>
      <c r="C69" s="308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04"/>
      <c r="C70" s="305"/>
      <c r="D70" s="176"/>
      <c r="E70" s="176"/>
      <c r="F70" s="176"/>
      <c r="G70" s="176"/>
      <c r="H70" s="176"/>
      <c r="I70" s="176"/>
      <c r="J70" s="57"/>
    </row>
    <row r="71" spans="1:13">
      <c r="A71" s="306" t="s">
        <v>460</v>
      </c>
      <c r="B71" s="301"/>
      <c r="C71" s="221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04"/>
      <c r="C72" s="305"/>
      <c r="D72" s="176"/>
      <c r="E72" s="176"/>
      <c r="F72" s="176"/>
      <c r="G72" s="176"/>
      <c r="H72" s="176"/>
      <c r="I72" s="176"/>
      <c r="J72" s="57"/>
    </row>
    <row r="73" spans="1:13">
      <c r="A73" s="306" t="s">
        <v>219</v>
      </c>
      <c r="B73" s="301"/>
      <c r="C73" s="221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07" t="s">
        <v>220</v>
      </c>
      <c r="C74" s="308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04"/>
      <c r="C75" s="305"/>
      <c r="D75" s="172"/>
      <c r="E75" s="172"/>
      <c r="F75" s="172"/>
      <c r="G75" s="172"/>
      <c r="H75" s="172"/>
      <c r="I75" s="172"/>
      <c r="J75" s="57"/>
      <c r="K75" s="33"/>
      <c r="L75" s="33"/>
      <c r="M75" s="33"/>
    </row>
    <row r="76" spans="1:13">
      <c r="A76" s="306" t="s">
        <v>221</v>
      </c>
      <c r="B76" s="301"/>
      <c r="C76" s="221"/>
      <c r="D76" s="198">
        <f>+D45+D71+D73</f>
        <v>13297602</v>
      </c>
      <c r="E76" s="198">
        <f t="shared" ref="E76:I76" si="32">+E45+E71+E73</f>
        <v>0</v>
      </c>
      <c r="F76" s="198">
        <f t="shared" si="32"/>
        <v>13297602</v>
      </c>
      <c r="G76" s="198">
        <f t="shared" si="32"/>
        <v>13297602</v>
      </c>
      <c r="H76" s="198">
        <f t="shared" si="32"/>
        <v>13297602</v>
      </c>
      <c r="I76" s="198">
        <f t="shared" si="32"/>
        <v>0</v>
      </c>
      <c r="J76" s="57"/>
      <c r="K76" s="29"/>
      <c r="L76" s="29"/>
      <c r="M76" s="29"/>
    </row>
    <row r="77" spans="1:13">
      <c r="A77" s="119"/>
      <c r="B77" s="304"/>
      <c r="C77" s="305"/>
      <c r="D77" s="172"/>
      <c r="E77" s="172"/>
      <c r="F77" s="172"/>
      <c r="G77" s="172"/>
      <c r="H77" s="172"/>
      <c r="I77" s="172"/>
      <c r="J77" s="57"/>
      <c r="K77" s="29"/>
      <c r="L77" s="29"/>
      <c r="M77" s="29"/>
    </row>
    <row r="78" spans="1:13">
      <c r="A78" s="119"/>
      <c r="B78" s="301" t="s">
        <v>222</v>
      </c>
      <c r="C78" s="221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02" t="s">
        <v>461</v>
      </c>
      <c r="C79" s="303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02" t="s">
        <v>462</v>
      </c>
      <c r="C80" s="303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01" t="s">
        <v>463</v>
      </c>
      <c r="C81" s="221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299"/>
      <c r="C82" s="300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498</v>
      </c>
      <c r="D89" s="130"/>
      <c r="E89" s="255" t="s">
        <v>503</v>
      </c>
      <c r="F89" s="255"/>
      <c r="G89" s="255"/>
      <c r="H89" s="255"/>
    </row>
    <row r="90" spans="1:10">
      <c r="C90" s="129" t="s">
        <v>494</v>
      </c>
      <c r="D90" s="130"/>
      <c r="E90" s="255" t="s">
        <v>502</v>
      </c>
      <c r="F90" s="255"/>
      <c r="G90" s="255"/>
      <c r="H90" s="255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topLeftCell="A109" zoomScale="110" zoomScaleNormal="110" workbookViewId="0">
      <selection activeCell="A8" sqref="A8:B8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42" t="s">
        <v>345</v>
      </c>
      <c r="B1" s="343"/>
      <c r="C1" s="343"/>
      <c r="D1" s="343"/>
      <c r="E1" s="343"/>
      <c r="F1" s="343"/>
      <c r="G1" s="343"/>
      <c r="H1" s="344"/>
    </row>
    <row r="2" spans="1:10">
      <c r="A2" s="345" t="s">
        <v>223</v>
      </c>
      <c r="B2" s="346"/>
      <c r="C2" s="346"/>
      <c r="D2" s="346"/>
      <c r="E2" s="346"/>
      <c r="F2" s="346"/>
      <c r="G2" s="346"/>
      <c r="H2" s="347"/>
    </row>
    <row r="3" spans="1:10">
      <c r="A3" s="345" t="s">
        <v>465</v>
      </c>
      <c r="B3" s="346"/>
      <c r="C3" s="346"/>
      <c r="D3" s="346"/>
      <c r="E3" s="346"/>
      <c r="F3" s="346"/>
      <c r="G3" s="346"/>
      <c r="H3" s="347"/>
    </row>
    <row r="4" spans="1:10">
      <c r="A4" s="345" t="str">
        <f>+'FORMATO 4'!A3</f>
        <v>Del 1 de enero al 31 de diciembre 2023</v>
      </c>
      <c r="B4" s="346"/>
      <c r="C4" s="346"/>
      <c r="D4" s="346"/>
      <c r="E4" s="346"/>
      <c r="F4" s="346"/>
      <c r="G4" s="346"/>
      <c r="H4" s="347"/>
    </row>
    <row r="5" spans="1:10" ht="15.75" thickBot="1">
      <c r="A5" s="348" t="s">
        <v>1</v>
      </c>
      <c r="B5" s="349"/>
      <c r="C5" s="349"/>
      <c r="D5" s="349"/>
      <c r="E5" s="349"/>
      <c r="F5" s="349"/>
      <c r="G5" s="349"/>
      <c r="H5" s="350"/>
    </row>
    <row r="6" spans="1:10" ht="15.75" thickBot="1">
      <c r="A6" s="351" t="s">
        <v>2</v>
      </c>
      <c r="B6" s="352"/>
      <c r="C6" s="355" t="s">
        <v>224</v>
      </c>
      <c r="D6" s="356"/>
      <c r="E6" s="356"/>
      <c r="F6" s="356"/>
      <c r="G6" s="357"/>
      <c r="H6" s="358" t="s">
        <v>297</v>
      </c>
    </row>
    <row r="7" spans="1:10" ht="45.75" thickBot="1">
      <c r="A7" s="353"/>
      <c r="B7" s="354"/>
      <c r="C7" s="131" t="s">
        <v>148</v>
      </c>
      <c r="D7" s="132" t="s">
        <v>466</v>
      </c>
      <c r="E7" s="132" t="s">
        <v>175</v>
      </c>
      <c r="F7" s="133" t="s">
        <v>149</v>
      </c>
      <c r="G7" s="133" t="s">
        <v>467</v>
      </c>
      <c r="H7" s="359"/>
    </row>
    <row r="8" spans="1:10">
      <c r="A8" s="340" t="s">
        <v>225</v>
      </c>
      <c r="B8" s="341"/>
      <c r="C8" s="178">
        <f>+C9+C17+C27+C37+C47+C57+C61+C70+C74</f>
        <v>13297602</v>
      </c>
      <c r="D8" s="178">
        <f t="shared" ref="D8:H8" si="0">+D9+D17+D27+D37+D47+D57+D61+D70+D74</f>
        <v>0</v>
      </c>
      <c r="E8" s="179">
        <f t="shared" si="0"/>
        <v>13297602</v>
      </c>
      <c r="F8" s="180">
        <f t="shared" si="0"/>
        <v>12656797</v>
      </c>
      <c r="G8" s="180">
        <f t="shared" si="0"/>
        <v>12603656</v>
      </c>
      <c r="H8" s="181">
        <f t="shared" si="0"/>
        <v>640805</v>
      </c>
      <c r="J8" s="29"/>
    </row>
    <row r="9" spans="1:10">
      <c r="A9" s="332" t="s">
        <v>226</v>
      </c>
      <c r="B9" s="333"/>
      <c r="C9" s="182">
        <f>SUM(C10:C16)</f>
        <v>11522752</v>
      </c>
      <c r="D9" s="182">
        <f>SUM(D10:D16)</f>
        <v>-37672</v>
      </c>
      <c r="E9" s="182">
        <f t="shared" ref="E9" si="1">SUM(E10:E16)</f>
        <v>11485080</v>
      </c>
      <c r="F9" s="182">
        <f t="shared" ref="F9:G9" si="2">SUM(F10:F16)</f>
        <v>10889092</v>
      </c>
      <c r="G9" s="182">
        <f t="shared" si="2"/>
        <v>10888712</v>
      </c>
      <c r="H9" s="183">
        <f t="shared" ref="H9" si="3">SUM(H10:H16)</f>
        <v>595988</v>
      </c>
    </row>
    <row r="10" spans="1:10">
      <c r="A10" s="143"/>
      <c r="B10" s="144" t="s">
        <v>227</v>
      </c>
      <c r="C10" s="182">
        <v>3995319</v>
      </c>
      <c r="D10" s="182">
        <v>0</v>
      </c>
      <c r="E10" s="184">
        <f>+C10+D10</f>
        <v>3995319</v>
      </c>
      <c r="F10" s="182">
        <v>3953699</v>
      </c>
      <c r="G10" s="182">
        <v>3953699</v>
      </c>
      <c r="H10" s="183">
        <f>+E10-F10</f>
        <v>41620</v>
      </c>
    </row>
    <row r="11" spans="1:10">
      <c r="A11" s="143"/>
      <c r="B11" s="144" t="s">
        <v>228</v>
      </c>
      <c r="C11" s="182">
        <v>2696069</v>
      </c>
      <c r="D11" s="183">
        <v>-293489</v>
      </c>
      <c r="E11" s="184">
        <f>+C11+D11</f>
        <v>2402580</v>
      </c>
      <c r="F11" s="204">
        <v>2329362</v>
      </c>
      <c r="G11" s="204">
        <v>2329362</v>
      </c>
      <c r="H11" s="183">
        <f t="shared" ref="H11:H75" si="4">+E11-F11</f>
        <v>73218</v>
      </c>
    </row>
    <row r="12" spans="1:10">
      <c r="A12" s="143"/>
      <c r="B12" s="144" t="s">
        <v>229</v>
      </c>
      <c r="C12" s="182">
        <v>836402</v>
      </c>
      <c r="D12" s="183">
        <v>0</v>
      </c>
      <c r="E12" s="184">
        <f t="shared" ref="E12:E75" si="5">+C12+D12</f>
        <v>836402</v>
      </c>
      <c r="F12" s="185">
        <v>812433</v>
      </c>
      <c r="G12" s="185">
        <v>812433</v>
      </c>
      <c r="H12" s="183">
        <f t="shared" si="4"/>
        <v>23969</v>
      </c>
    </row>
    <row r="13" spans="1:10">
      <c r="A13" s="143"/>
      <c r="B13" s="144" t="s">
        <v>230</v>
      </c>
      <c r="C13" s="182">
        <v>439459</v>
      </c>
      <c r="D13" s="183">
        <v>0</v>
      </c>
      <c r="E13" s="184">
        <f t="shared" si="5"/>
        <v>439459</v>
      </c>
      <c r="F13" s="185">
        <v>426035</v>
      </c>
      <c r="G13" s="185">
        <v>426035</v>
      </c>
      <c r="H13" s="183">
        <f t="shared" si="4"/>
        <v>13424</v>
      </c>
    </row>
    <row r="14" spans="1:10">
      <c r="A14" s="143"/>
      <c r="B14" s="144" t="s">
        <v>231</v>
      </c>
      <c r="C14" s="182">
        <v>3555503</v>
      </c>
      <c r="D14" s="183">
        <v>255817</v>
      </c>
      <c r="E14" s="184">
        <f t="shared" si="5"/>
        <v>3811320</v>
      </c>
      <c r="F14" s="185">
        <v>3367563</v>
      </c>
      <c r="G14" s="185">
        <v>3367183</v>
      </c>
      <c r="H14" s="183">
        <f t="shared" si="4"/>
        <v>443757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9">
      <c r="A17" s="332" t="s">
        <v>234</v>
      </c>
      <c r="B17" s="333"/>
      <c r="C17" s="182">
        <f>SUM(C18:C26)</f>
        <v>801592</v>
      </c>
      <c r="D17" s="182">
        <f t="shared" ref="D17:H17" si="6">SUM(D18:D26)</f>
        <v>0</v>
      </c>
      <c r="E17" s="184">
        <f t="shared" si="6"/>
        <v>801592</v>
      </c>
      <c r="F17" s="182">
        <f t="shared" si="6"/>
        <v>791605</v>
      </c>
      <c r="G17" s="182">
        <f t="shared" ref="G17" si="7">SUM(G18:G26)</f>
        <v>791605</v>
      </c>
      <c r="H17" s="183">
        <f t="shared" si="6"/>
        <v>9987</v>
      </c>
      <c r="I17" s="29"/>
    </row>
    <row r="18" spans="1:9">
      <c r="A18" s="143"/>
      <c r="B18" s="144" t="s">
        <v>468</v>
      </c>
      <c r="C18" s="182">
        <v>186792</v>
      </c>
      <c r="D18" s="183">
        <v>0</v>
      </c>
      <c r="E18" s="184">
        <f t="shared" si="5"/>
        <v>186792</v>
      </c>
      <c r="F18" s="185">
        <v>182771</v>
      </c>
      <c r="G18" s="185">
        <v>182771</v>
      </c>
      <c r="H18" s="183">
        <f t="shared" si="4"/>
        <v>4021</v>
      </c>
    </row>
    <row r="19" spans="1:9">
      <c r="A19" s="143"/>
      <c r="B19" s="144" t="s">
        <v>235</v>
      </c>
      <c r="C19" s="182">
        <v>30000</v>
      </c>
      <c r="D19" s="183">
        <v>0</v>
      </c>
      <c r="E19" s="184">
        <f t="shared" si="5"/>
        <v>30000</v>
      </c>
      <c r="F19" s="185">
        <v>29255</v>
      </c>
      <c r="G19" s="185">
        <v>29255</v>
      </c>
      <c r="H19" s="183">
        <f t="shared" si="4"/>
        <v>745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525</v>
      </c>
      <c r="G21" s="185">
        <v>525</v>
      </c>
      <c r="H21" s="183">
        <f t="shared" si="4"/>
        <v>475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504000</v>
      </c>
      <c r="G23" s="185">
        <v>504000</v>
      </c>
      <c r="H23" s="183">
        <f t="shared" si="4"/>
        <v>0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9">
      <c r="A26" s="143"/>
      <c r="B26" s="144" t="s">
        <v>242</v>
      </c>
      <c r="C26" s="182">
        <v>79800</v>
      </c>
      <c r="D26" s="183">
        <v>0</v>
      </c>
      <c r="E26" s="184">
        <f t="shared" si="5"/>
        <v>79800</v>
      </c>
      <c r="F26" s="185">
        <v>75054</v>
      </c>
      <c r="G26" s="185">
        <v>75054</v>
      </c>
      <c r="H26" s="183">
        <f t="shared" si="4"/>
        <v>4746</v>
      </c>
    </row>
    <row r="27" spans="1:9">
      <c r="A27" s="332" t="s">
        <v>243</v>
      </c>
      <c r="B27" s="333"/>
      <c r="C27" s="182">
        <f>SUM(C28:C36)</f>
        <v>973258</v>
      </c>
      <c r="D27" s="182">
        <f t="shared" ref="D27:H27" si="8">SUM(D28:D36)</f>
        <v>37672</v>
      </c>
      <c r="E27" s="184">
        <f t="shared" si="8"/>
        <v>1010930</v>
      </c>
      <c r="F27" s="182">
        <f t="shared" si="8"/>
        <v>976100</v>
      </c>
      <c r="G27" s="182">
        <f t="shared" si="8"/>
        <v>923339</v>
      </c>
      <c r="H27" s="183">
        <f t="shared" si="8"/>
        <v>34830</v>
      </c>
      <c r="I27" s="197"/>
    </row>
    <row r="28" spans="1:9">
      <c r="A28" s="143"/>
      <c r="B28" s="144" t="s">
        <v>244</v>
      </c>
      <c r="C28" s="182">
        <v>104422</v>
      </c>
      <c r="D28" s="183">
        <v>1107</v>
      </c>
      <c r="E28" s="184">
        <f t="shared" si="5"/>
        <v>105529</v>
      </c>
      <c r="F28" s="185">
        <v>103812</v>
      </c>
      <c r="G28" s="185">
        <v>103812</v>
      </c>
      <c r="H28" s="183">
        <f t="shared" si="4"/>
        <v>1717</v>
      </c>
    </row>
    <row r="29" spans="1:9">
      <c r="A29" s="143"/>
      <c r="B29" s="144" t="s">
        <v>245</v>
      </c>
      <c r="C29" s="182">
        <v>336936</v>
      </c>
      <c r="D29" s="183">
        <v>0</v>
      </c>
      <c r="E29" s="184">
        <f t="shared" si="5"/>
        <v>336936</v>
      </c>
      <c r="F29" s="185">
        <v>336936</v>
      </c>
      <c r="G29" s="185">
        <v>336936</v>
      </c>
      <c r="H29" s="183">
        <f t="shared" si="4"/>
        <v>0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9">
      <c r="A31" s="143"/>
      <c r="B31" s="144" t="s">
        <v>247</v>
      </c>
      <c r="C31" s="182">
        <v>100000</v>
      </c>
      <c r="D31" s="183">
        <v>37672</v>
      </c>
      <c r="E31" s="184">
        <f t="shared" si="5"/>
        <v>137672</v>
      </c>
      <c r="F31" s="185">
        <v>137672</v>
      </c>
      <c r="G31" s="185">
        <v>137672</v>
      </c>
      <c r="H31" s="183">
        <f t="shared" si="4"/>
        <v>0</v>
      </c>
    </row>
    <row r="32" spans="1:9">
      <c r="A32" s="143"/>
      <c r="B32" s="144" t="s">
        <v>469</v>
      </c>
      <c r="C32" s="182">
        <v>97200</v>
      </c>
      <c r="D32" s="183">
        <v>0</v>
      </c>
      <c r="E32" s="184">
        <f t="shared" si="5"/>
        <v>97200</v>
      </c>
      <c r="F32" s="185">
        <v>81843</v>
      </c>
      <c r="G32" s="185">
        <v>81843</v>
      </c>
      <c r="H32" s="183">
        <f t="shared" si="4"/>
        <v>15357</v>
      </c>
    </row>
    <row r="33" spans="1:8">
      <c r="A33" s="143"/>
      <c r="B33" s="144" t="s">
        <v>248</v>
      </c>
      <c r="C33" s="182">
        <v>12000</v>
      </c>
      <c r="D33" s="183">
        <v>0</v>
      </c>
      <c r="E33" s="184">
        <f t="shared" si="5"/>
        <v>12000</v>
      </c>
      <c r="F33" s="185">
        <v>11487</v>
      </c>
      <c r="G33" s="185">
        <v>11487</v>
      </c>
      <c r="H33" s="183">
        <f t="shared" si="4"/>
        <v>513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3">
        <v>0</v>
      </c>
      <c r="G34" s="203">
        <v>0</v>
      </c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3">
        <v>0</v>
      </c>
      <c r="G35" s="203">
        <v>0</v>
      </c>
      <c r="H35" s="183">
        <f t="shared" si="4"/>
        <v>0</v>
      </c>
    </row>
    <row r="36" spans="1:8">
      <c r="A36" s="143"/>
      <c r="B36" s="144" t="s">
        <v>251</v>
      </c>
      <c r="C36" s="182">
        <v>322700</v>
      </c>
      <c r="D36" s="183">
        <v>-1107</v>
      </c>
      <c r="E36" s="184">
        <f t="shared" si="5"/>
        <v>321593</v>
      </c>
      <c r="F36" s="185">
        <v>304350</v>
      </c>
      <c r="G36" s="185">
        <v>251589</v>
      </c>
      <c r="H36" s="183">
        <f t="shared" si="4"/>
        <v>17243</v>
      </c>
    </row>
    <row r="37" spans="1:8">
      <c r="A37" s="332" t="s">
        <v>470</v>
      </c>
      <c r="B37" s="333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2" t="s">
        <v>471</v>
      </c>
      <c r="B47" s="333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2" t="s">
        <v>270</v>
      </c>
      <c r="B57" s="333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2" t="s">
        <v>472</v>
      </c>
      <c r="B61" s="333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2" t="s">
        <v>282</v>
      </c>
      <c r="B70" s="333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2" t="s">
        <v>286</v>
      </c>
      <c r="B74" s="333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38"/>
      <c r="B82" s="339"/>
      <c r="C82" s="134"/>
      <c r="D82" s="135"/>
      <c r="E82" s="136"/>
      <c r="F82" s="134"/>
      <c r="G82" s="134"/>
      <c r="H82" s="135"/>
      <c r="J82" s="43">
        <f>+'FORMATO 4'!D15</f>
        <v>12656797</v>
      </c>
      <c r="K82" s="43">
        <f>+'FORMATO 4'!E15</f>
        <v>12603656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0"/>
      <c r="B85" s="341"/>
      <c r="C85" s="138"/>
      <c r="D85" s="138"/>
      <c r="E85" s="138"/>
      <c r="F85" s="138"/>
      <c r="G85" s="138"/>
      <c r="H85" s="138"/>
    </row>
    <row r="86" spans="1:12">
      <c r="A86" s="336" t="s">
        <v>294</v>
      </c>
      <c r="B86" s="337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2" t="s">
        <v>226</v>
      </c>
      <c r="B87" s="333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2" t="s">
        <v>234</v>
      </c>
      <c r="B95" s="333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468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2" t="s">
        <v>243</v>
      </c>
      <c r="B105" s="333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469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2" t="s">
        <v>470</v>
      </c>
      <c r="B115" s="333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2" t="s">
        <v>471</v>
      </c>
      <c r="B125" s="333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2" t="s">
        <v>270</v>
      </c>
      <c r="B135" s="333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2" t="s">
        <v>472</v>
      </c>
      <c r="B139" s="333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2" t="s">
        <v>282</v>
      </c>
      <c r="B148" s="333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2" t="s">
        <v>286</v>
      </c>
      <c r="B152" s="333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34" t="s">
        <v>295</v>
      </c>
      <c r="B161" s="335"/>
      <c r="C161" s="178">
        <f>+C8+C86</f>
        <v>13297602</v>
      </c>
      <c r="D161" s="178">
        <f t="shared" ref="D161:H161" si="82">+D8+D86</f>
        <v>0</v>
      </c>
      <c r="E161" s="178">
        <f t="shared" si="82"/>
        <v>13297602</v>
      </c>
      <c r="F161" s="178">
        <f t="shared" si="82"/>
        <v>12656797</v>
      </c>
      <c r="G161" s="178">
        <f t="shared" si="82"/>
        <v>12603656</v>
      </c>
      <c r="H161" s="178">
        <f t="shared" si="82"/>
        <v>640805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55" t="s">
        <v>498</v>
      </c>
      <c r="C166" s="255"/>
      <c r="D166" s="130"/>
      <c r="E166" s="255" t="s">
        <v>501</v>
      </c>
      <c r="F166" s="255"/>
      <c r="G166" s="255"/>
      <c r="H166" s="255"/>
    </row>
    <row r="167" spans="1:8">
      <c r="B167" s="255" t="s">
        <v>494</v>
      </c>
      <c r="C167" s="255"/>
      <c r="D167" s="130"/>
      <c r="E167" s="255" t="s">
        <v>502</v>
      </c>
      <c r="F167" s="255"/>
      <c r="G167" s="255"/>
      <c r="H167" s="255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I16" sqref="I16:N21"/>
    </sheetView>
  </sheetViews>
  <sheetFormatPr baseColWidth="10" defaultRowHeight="15"/>
  <cols>
    <col min="1" max="1" width="34.140625" customWidth="1"/>
  </cols>
  <sheetData>
    <row r="1" spans="1:7">
      <c r="A1" s="360" t="s">
        <v>345</v>
      </c>
      <c r="B1" s="361"/>
      <c r="C1" s="361"/>
      <c r="D1" s="361"/>
      <c r="E1" s="361"/>
      <c r="F1" s="361"/>
      <c r="G1" s="362"/>
    </row>
    <row r="2" spans="1:7">
      <c r="A2" s="326" t="s">
        <v>223</v>
      </c>
      <c r="B2" s="327"/>
      <c r="C2" s="327"/>
      <c r="D2" s="327"/>
      <c r="E2" s="327"/>
      <c r="F2" s="327"/>
      <c r="G2" s="328"/>
    </row>
    <row r="3" spans="1:7">
      <c r="A3" s="326" t="s">
        <v>296</v>
      </c>
      <c r="B3" s="327"/>
      <c r="C3" s="327"/>
      <c r="D3" s="327"/>
      <c r="E3" s="327"/>
      <c r="F3" s="327"/>
      <c r="G3" s="328"/>
    </row>
    <row r="4" spans="1:7">
      <c r="A4" s="326" t="str">
        <f>+'FORMATO 5'!A3</f>
        <v>Del 1 de enero al 31 de diciembre 2023</v>
      </c>
      <c r="B4" s="327"/>
      <c r="C4" s="327"/>
      <c r="D4" s="327"/>
      <c r="E4" s="327"/>
      <c r="F4" s="327"/>
      <c r="G4" s="328"/>
    </row>
    <row r="5" spans="1:7">
      <c r="A5" s="233" t="s">
        <v>1</v>
      </c>
      <c r="B5" s="363"/>
      <c r="C5" s="363"/>
      <c r="D5" s="363"/>
      <c r="E5" s="363"/>
      <c r="F5" s="363"/>
      <c r="G5" s="234"/>
    </row>
    <row r="6" spans="1:7">
      <c r="A6" s="314" t="s">
        <v>2</v>
      </c>
      <c r="B6" s="239" t="s">
        <v>224</v>
      </c>
      <c r="C6" s="240"/>
      <c r="D6" s="240"/>
      <c r="E6" s="240"/>
      <c r="F6" s="241"/>
      <c r="G6" s="314" t="s">
        <v>297</v>
      </c>
    </row>
    <row r="7" spans="1:7">
      <c r="A7" s="325"/>
      <c r="B7" s="314" t="s">
        <v>148</v>
      </c>
      <c r="C7" s="116" t="s">
        <v>173</v>
      </c>
      <c r="D7" s="314" t="s">
        <v>175</v>
      </c>
      <c r="E7" s="314" t="s">
        <v>149</v>
      </c>
      <c r="F7" s="314" t="s">
        <v>151</v>
      </c>
      <c r="G7" s="325"/>
    </row>
    <row r="8" spans="1:7">
      <c r="A8" s="315"/>
      <c r="B8" s="315"/>
      <c r="C8" s="117" t="s">
        <v>174</v>
      </c>
      <c r="D8" s="315"/>
      <c r="E8" s="315"/>
      <c r="F8" s="315"/>
      <c r="G8" s="315"/>
    </row>
    <row r="9" spans="1:7">
      <c r="A9" s="145" t="s">
        <v>298</v>
      </c>
      <c r="B9" s="188">
        <f t="shared" ref="B9:G9" si="0">SUM(B10:B11)</f>
        <v>13297602</v>
      </c>
      <c r="C9" s="188">
        <f t="shared" si="0"/>
        <v>0</v>
      </c>
      <c r="D9" s="188">
        <f t="shared" si="0"/>
        <v>13297602</v>
      </c>
      <c r="E9" s="188">
        <f t="shared" si="0"/>
        <v>12656797</v>
      </c>
      <c r="F9" s="188">
        <f t="shared" si="0"/>
        <v>12603656</v>
      </c>
      <c r="G9" s="188">
        <f t="shared" si="0"/>
        <v>640805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473</v>
      </c>
      <c r="B11" s="188">
        <f>+'FORMATO 6A'!C8</f>
        <v>13297602</v>
      </c>
      <c r="C11" s="188">
        <f>+'FORMATO 6A'!D8</f>
        <v>0</v>
      </c>
      <c r="D11" s="188">
        <f>+'FORMATO 6A'!E8</f>
        <v>13297602</v>
      </c>
      <c r="E11" s="188">
        <f>+'FORMATO 6A'!F8</f>
        <v>12656797</v>
      </c>
      <c r="F11" s="188">
        <f>+'FORMATO 6A'!G8</f>
        <v>12603656</v>
      </c>
      <c r="G11" s="188">
        <f>+'FORMATO 6A'!H8</f>
        <v>640805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473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13297602</v>
      </c>
      <c r="C17" s="199">
        <f t="shared" si="3"/>
        <v>0</v>
      </c>
      <c r="D17" s="199">
        <f t="shared" si="3"/>
        <v>13297602</v>
      </c>
      <c r="E17" s="199">
        <f t="shared" si="3"/>
        <v>12656797</v>
      </c>
      <c r="F17" s="199">
        <f t="shared" si="3"/>
        <v>12603656</v>
      </c>
      <c r="G17" s="199">
        <f t="shared" si="3"/>
        <v>640805</v>
      </c>
      <c r="I17" s="38"/>
      <c r="J17" s="38"/>
      <c r="K17" s="38"/>
      <c r="L17" s="38"/>
      <c r="M17" s="38"/>
      <c r="N17" s="38"/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/>
      <c r="J18" s="38"/>
      <c r="K18" s="38"/>
      <c r="L18" s="38"/>
      <c r="M18" s="38"/>
      <c r="N18" s="38"/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23" t="s">
        <v>498</v>
      </c>
      <c r="B29" s="223"/>
      <c r="D29" s="223" t="s">
        <v>501</v>
      </c>
      <c r="E29" s="223"/>
      <c r="F29" s="223"/>
      <c r="G29" s="223"/>
    </row>
    <row r="30" spans="1:16">
      <c r="A30" s="223" t="s">
        <v>494</v>
      </c>
      <c r="B30" s="223"/>
      <c r="D30" s="223" t="s">
        <v>502</v>
      </c>
      <c r="E30" s="223"/>
      <c r="F30" s="223"/>
      <c r="G30" s="223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topLeftCell="A76" workbookViewId="0">
      <selection activeCell="J90" sqref="J90:Q93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0" t="s">
        <v>345</v>
      </c>
      <c r="B1" s="361"/>
      <c r="C1" s="361"/>
      <c r="D1" s="361"/>
      <c r="E1" s="361"/>
      <c r="F1" s="361"/>
      <c r="G1" s="361"/>
      <c r="H1" s="362"/>
    </row>
    <row r="2" spans="1:10">
      <c r="A2" s="326" t="s">
        <v>223</v>
      </c>
      <c r="B2" s="327"/>
      <c r="C2" s="327"/>
      <c r="D2" s="327"/>
      <c r="E2" s="327"/>
      <c r="F2" s="327"/>
      <c r="G2" s="327"/>
      <c r="H2" s="328"/>
    </row>
    <row r="3" spans="1:10">
      <c r="A3" s="326" t="s">
        <v>302</v>
      </c>
      <c r="B3" s="327"/>
      <c r="C3" s="327"/>
      <c r="D3" s="327"/>
      <c r="E3" s="327"/>
      <c r="F3" s="327"/>
      <c r="G3" s="327"/>
      <c r="H3" s="328"/>
    </row>
    <row r="4" spans="1:10">
      <c r="A4" s="326" t="str">
        <f>+'FORMATO 5'!A3</f>
        <v>Del 1 de enero al 31 de diciembre 2023</v>
      </c>
      <c r="B4" s="327"/>
      <c r="C4" s="327"/>
      <c r="D4" s="327"/>
      <c r="E4" s="327"/>
      <c r="F4" s="327"/>
      <c r="G4" s="327"/>
      <c r="H4" s="328"/>
    </row>
    <row r="5" spans="1:10">
      <c r="A5" s="233" t="s">
        <v>1</v>
      </c>
      <c r="B5" s="363"/>
      <c r="C5" s="363"/>
      <c r="D5" s="363"/>
      <c r="E5" s="363"/>
      <c r="F5" s="363"/>
      <c r="G5" s="363"/>
      <c r="H5" s="234"/>
    </row>
    <row r="6" spans="1:10">
      <c r="A6" s="360" t="s">
        <v>2</v>
      </c>
      <c r="B6" s="362"/>
      <c r="C6" s="239" t="s">
        <v>224</v>
      </c>
      <c r="D6" s="240"/>
      <c r="E6" s="240"/>
      <c r="F6" s="240"/>
      <c r="G6" s="241"/>
      <c r="H6" s="314" t="s">
        <v>297</v>
      </c>
    </row>
    <row r="7" spans="1:10">
      <c r="A7" s="326"/>
      <c r="B7" s="328"/>
      <c r="C7" s="314" t="s">
        <v>148</v>
      </c>
      <c r="D7" s="152" t="s">
        <v>173</v>
      </c>
      <c r="E7" s="314" t="s">
        <v>175</v>
      </c>
      <c r="F7" s="314" t="s">
        <v>149</v>
      </c>
      <c r="G7" s="314" t="s">
        <v>151</v>
      </c>
      <c r="H7" s="325"/>
    </row>
    <row r="8" spans="1:10">
      <c r="A8" s="366"/>
      <c r="B8" s="367"/>
      <c r="C8" s="315"/>
      <c r="D8" s="153" t="s">
        <v>174</v>
      </c>
      <c r="E8" s="315"/>
      <c r="F8" s="315"/>
      <c r="G8" s="315"/>
      <c r="H8" s="315"/>
    </row>
    <row r="9" spans="1:10">
      <c r="A9" s="368"/>
      <c r="B9" s="369"/>
      <c r="C9" s="118"/>
      <c r="D9" s="118"/>
      <c r="E9" s="118"/>
      <c r="F9" s="118"/>
      <c r="G9" s="118"/>
      <c r="H9" s="118"/>
    </row>
    <row r="10" spans="1:10">
      <c r="A10" s="306" t="s">
        <v>303</v>
      </c>
      <c r="B10" s="221"/>
      <c r="C10" s="172">
        <f>+C11+C21+C31+C43</f>
        <v>13297602</v>
      </c>
      <c r="D10" s="172">
        <f t="shared" ref="D10:H10" si="0">+D11+D21+D31+D43</f>
        <v>0</v>
      </c>
      <c r="E10" s="172">
        <f t="shared" si="0"/>
        <v>13297602</v>
      </c>
      <c r="F10" s="172">
        <f t="shared" si="0"/>
        <v>12656797</v>
      </c>
      <c r="G10" s="172">
        <f t="shared" si="0"/>
        <v>12603656</v>
      </c>
      <c r="H10" s="172">
        <f t="shared" si="0"/>
        <v>640805</v>
      </c>
      <c r="J10" s="29"/>
    </row>
    <row r="11" spans="1:10">
      <c r="A11" s="306" t="s">
        <v>474</v>
      </c>
      <c r="B11" s="221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06" t="s">
        <v>475</v>
      </c>
      <c r="B21" s="221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482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65" t="s">
        <v>476</v>
      </c>
      <c r="B31" s="220"/>
      <c r="C31" s="192">
        <f>SUM(C33:C41)</f>
        <v>13297602</v>
      </c>
      <c r="D31" s="192">
        <f t="shared" ref="D31:H31" si="7">SUM(D33:D41)</f>
        <v>0</v>
      </c>
      <c r="E31" s="192">
        <f t="shared" si="7"/>
        <v>13297602</v>
      </c>
      <c r="F31" s="192">
        <f t="shared" si="7"/>
        <v>12656797</v>
      </c>
      <c r="G31" s="192">
        <f t="shared" si="7"/>
        <v>12603656</v>
      </c>
      <c r="H31" s="192">
        <f t="shared" si="7"/>
        <v>640805</v>
      </c>
    </row>
    <row r="32" spans="1:8">
      <c r="A32" s="306" t="s">
        <v>318</v>
      </c>
      <c r="B32" s="221"/>
      <c r="C32" s="188"/>
      <c r="D32" s="188"/>
      <c r="E32" s="188"/>
      <c r="F32" s="188"/>
      <c r="G32" s="188"/>
      <c r="H32" s="188"/>
    </row>
    <row r="33" spans="1:8">
      <c r="A33" s="119"/>
      <c r="B33" s="121" t="s">
        <v>483</v>
      </c>
      <c r="C33" s="172">
        <f>+'FORMATO 6B'!B11</f>
        <v>13297602</v>
      </c>
      <c r="D33" s="172">
        <f>+'FORMATO 6B'!C11</f>
        <v>0</v>
      </c>
      <c r="E33" s="188">
        <f t="shared" ref="E33:E41" si="8">+C33+D33</f>
        <v>13297602</v>
      </c>
      <c r="F33" s="172">
        <f>+'FORMATO 6B'!E11</f>
        <v>12656797</v>
      </c>
      <c r="G33" s="172">
        <f>+'FORMATO 6B'!F11</f>
        <v>12603656</v>
      </c>
      <c r="H33" s="188">
        <f t="shared" ref="H33:H41" si="9">+E33-F33</f>
        <v>640805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06" t="s">
        <v>477</v>
      </c>
      <c r="B43" s="221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06" t="s">
        <v>327</v>
      </c>
      <c r="B44" s="221"/>
      <c r="C44" s="188"/>
      <c r="D44" s="188"/>
      <c r="E44" s="188"/>
      <c r="F44" s="188"/>
      <c r="G44" s="188"/>
      <c r="H44" s="188"/>
    </row>
    <row r="45" spans="1:8">
      <c r="A45" s="119"/>
      <c r="B45" s="121" t="s">
        <v>484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09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09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06" t="s">
        <v>332</v>
      </c>
      <c r="B51" s="221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06" t="s">
        <v>478</v>
      </c>
      <c r="B52" s="221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06" t="s">
        <v>479</v>
      </c>
      <c r="B62" s="221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482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06" t="s">
        <v>480</v>
      </c>
      <c r="B71" s="221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06" t="s">
        <v>318</v>
      </c>
      <c r="B72" s="221"/>
      <c r="C72" s="188"/>
      <c r="D72" s="188"/>
      <c r="E72" s="188"/>
      <c r="F72" s="188"/>
      <c r="G72" s="188"/>
      <c r="H72" s="188"/>
    </row>
    <row r="73" spans="1:8">
      <c r="A73" s="119"/>
      <c r="B73" s="121" t="s">
        <v>483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06" t="s">
        <v>481</v>
      </c>
      <c r="B83" s="221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06" t="s">
        <v>327</v>
      </c>
      <c r="B84" s="221"/>
      <c r="C84" s="188"/>
      <c r="D84" s="188"/>
      <c r="E84" s="188"/>
      <c r="F84" s="188"/>
      <c r="G84" s="188"/>
      <c r="H84" s="188"/>
    </row>
    <row r="85" spans="1:15">
      <c r="A85" s="119"/>
      <c r="B85" s="121" t="s">
        <v>484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09"/>
      <c r="B86" s="121" t="s">
        <v>485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09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06" t="s">
        <v>295</v>
      </c>
      <c r="B91" s="221"/>
      <c r="C91" s="198">
        <f>+C10+C51</f>
        <v>13297602</v>
      </c>
      <c r="D91" s="198">
        <f t="shared" ref="D91:H91" si="25">+D10+D51</f>
        <v>0</v>
      </c>
      <c r="E91" s="198">
        <f t="shared" si="25"/>
        <v>13297602</v>
      </c>
      <c r="F91" s="198">
        <f t="shared" si="25"/>
        <v>12656797</v>
      </c>
      <c r="G91" s="198">
        <f t="shared" si="25"/>
        <v>12603656</v>
      </c>
      <c r="H91" s="198">
        <f t="shared" si="25"/>
        <v>640805</v>
      </c>
      <c r="J91" s="37"/>
      <c r="K91" s="37"/>
      <c r="L91" s="37"/>
      <c r="M91" s="37"/>
      <c r="N91" s="37"/>
      <c r="O91" s="37"/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/>
      <c r="K92" s="37"/>
      <c r="L92" s="37"/>
      <c r="M92" s="37"/>
      <c r="N92" s="37"/>
      <c r="O92" s="37"/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498</v>
      </c>
      <c r="C98" s="102"/>
      <c r="D98" s="102"/>
      <c r="E98" s="364" t="s">
        <v>501</v>
      </c>
      <c r="F98" s="364"/>
      <c r="G98" s="364"/>
      <c r="H98" s="364"/>
    </row>
    <row r="99" spans="2:8">
      <c r="B99" s="156" t="s">
        <v>494</v>
      </c>
      <c r="C99" s="102"/>
      <c r="D99" s="102"/>
      <c r="E99" s="262" t="s">
        <v>502</v>
      </c>
      <c r="F99" s="262"/>
      <c r="G99" s="262"/>
      <c r="H99" s="262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10" zoomScaleNormal="110" workbookViewId="0">
      <selection activeCell="I35" sqref="I35:N42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5" t="s">
        <v>345</v>
      </c>
      <c r="B1" s="206"/>
      <c r="C1" s="206"/>
      <c r="D1" s="206"/>
      <c r="E1" s="206"/>
      <c r="F1" s="206"/>
      <c r="G1" s="207"/>
    </row>
    <row r="2" spans="1:8">
      <c r="A2" s="208" t="s">
        <v>223</v>
      </c>
      <c r="B2" s="209"/>
      <c r="C2" s="209"/>
      <c r="D2" s="209"/>
      <c r="E2" s="209"/>
      <c r="F2" s="209"/>
      <c r="G2" s="210"/>
    </row>
    <row r="3" spans="1:8">
      <c r="A3" s="208" t="s">
        <v>333</v>
      </c>
      <c r="B3" s="209"/>
      <c r="C3" s="209"/>
      <c r="D3" s="209"/>
      <c r="E3" s="209"/>
      <c r="F3" s="209"/>
      <c r="G3" s="210"/>
    </row>
    <row r="4" spans="1:8">
      <c r="A4" s="208" t="str">
        <f>+'FORMATO 5'!A3</f>
        <v>Del 1 de enero al 31 de diciembre 2023</v>
      </c>
      <c r="B4" s="209"/>
      <c r="C4" s="209"/>
      <c r="D4" s="209"/>
      <c r="E4" s="209"/>
      <c r="F4" s="209"/>
      <c r="G4" s="210"/>
    </row>
    <row r="5" spans="1:8">
      <c r="A5" s="319" t="s">
        <v>1</v>
      </c>
      <c r="B5" s="320"/>
      <c r="C5" s="320"/>
      <c r="D5" s="320"/>
      <c r="E5" s="320"/>
      <c r="F5" s="320"/>
      <c r="G5" s="321"/>
    </row>
    <row r="6" spans="1:8">
      <c r="A6" s="314" t="s">
        <v>2</v>
      </c>
      <c r="B6" s="239" t="s">
        <v>224</v>
      </c>
      <c r="C6" s="240"/>
      <c r="D6" s="240"/>
      <c r="E6" s="240"/>
      <c r="F6" s="241"/>
      <c r="G6" s="314" t="s">
        <v>297</v>
      </c>
    </row>
    <row r="7" spans="1:8">
      <c r="A7" s="325"/>
      <c r="B7" s="314" t="s">
        <v>148</v>
      </c>
      <c r="C7" s="152" t="s">
        <v>173</v>
      </c>
      <c r="D7" s="314" t="s">
        <v>175</v>
      </c>
      <c r="E7" s="314" t="s">
        <v>149</v>
      </c>
      <c r="F7" s="314" t="s">
        <v>151</v>
      </c>
      <c r="G7" s="325"/>
    </row>
    <row r="8" spans="1:8">
      <c r="A8" s="315"/>
      <c r="B8" s="315"/>
      <c r="C8" s="153" t="s">
        <v>174</v>
      </c>
      <c r="D8" s="315"/>
      <c r="E8" s="315"/>
      <c r="F8" s="315"/>
      <c r="G8" s="315"/>
    </row>
    <row r="9" spans="1:8">
      <c r="A9" s="157" t="s">
        <v>334</v>
      </c>
      <c r="B9" s="188">
        <f>+B10+B11+B12+B15+B16+B20</f>
        <v>11522752</v>
      </c>
      <c r="C9" s="188">
        <f t="shared" ref="C9:G9" si="0">+C10+C11+C12+C15+C16+C20</f>
        <v>-37672</v>
      </c>
      <c r="D9" s="188">
        <f t="shared" si="0"/>
        <v>11485080</v>
      </c>
      <c r="E9" s="188">
        <f t="shared" si="0"/>
        <v>10889092</v>
      </c>
      <c r="F9" s="188">
        <f t="shared" si="0"/>
        <v>10888712</v>
      </c>
      <c r="G9" s="188">
        <f t="shared" si="0"/>
        <v>595988</v>
      </c>
    </row>
    <row r="10" spans="1:8">
      <c r="A10" s="158" t="s">
        <v>335</v>
      </c>
      <c r="B10" s="188">
        <f>+'FORMATO 6A'!C9</f>
        <v>11522752</v>
      </c>
      <c r="C10" s="188">
        <f>+'FORMATO 6A'!D9</f>
        <v>-37672</v>
      </c>
      <c r="D10" s="172">
        <f>+B10+C10</f>
        <v>11485080</v>
      </c>
      <c r="E10" s="188">
        <f>+'FORMATO 6A'!F9</f>
        <v>10889092</v>
      </c>
      <c r="F10" s="188">
        <f>+'FORMATO 6A'!G9</f>
        <v>10888712</v>
      </c>
      <c r="G10" s="172">
        <f>+D10-E10</f>
        <v>595988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486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487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486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487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488</v>
      </c>
      <c r="B34" s="199">
        <f>+B9+B22</f>
        <v>11522752</v>
      </c>
      <c r="C34" s="199">
        <f t="shared" ref="C34:G34" si="10">+C9+C22</f>
        <v>-37672</v>
      </c>
      <c r="D34" s="199">
        <f t="shared" si="10"/>
        <v>11485080</v>
      </c>
      <c r="E34" s="199">
        <f t="shared" si="10"/>
        <v>10889092</v>
      </c>
      <c r="F34" s="199">
        <f t="shared" si="10"/>
        <v>10888712</v>
      </c>
      <c r="G34" s="199">
        <f t="shared" si="10"/>
        <v>595988</v>
      </c>
    </row>
    <row r="35" spans="1:14">
      <c r="A35" s="123"/>
      <c r="B35" s="193"/>
      <c r="C35" s="194"/>
      <c r="D35" s="194"/>
      <c r="E35" s="194"/>
      <c r="F35" s="194"/>
      <c r="G35" s="194"/>
      <c r="I35" s="38"/>
      <c r="J35" s="38"/>
      <c r="K35" s="38"/>
      <c r="L35" s="38"/>
      <c r="M35" s="38"/>
      <c r="N35" s="38"/>
    </row>
    <row r="36" spans="1:14">
      <c r="A36" s="19"/>
      <c r="B36" s="42"/>
      <c r="C36" s="42"/>
      <c r="D36" s="42"/>
      <c r="E36" s="42"/>
      <c r="F36" s="42"/>
      <c r="G36" s="42"/>
      <c r="I36" s="38"/>
      <c r="J36" s="38"/>
      <c r="K36" s="38"/>
      <c r="L36" s="38"/>
      <c r="M36" s="38"/>
      <c r="N36" s="38"/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/>
      <c r="J40" s="38"/>
      <c r="K40" s="38"/>
      <c r="L40" s="38"/>
      <c r="M40" s="38"/>
      <c r="N40" s="38"/>
    </row>
    <row r="43" spans="1:14">
      <c r="A43" s="27"/>
      <c r="B43" s="27"/>
      <c r="D43" s="27"/>
      <c r="E43" s="27"/>
      <c r="F43" s="27"/>
      <c r="G43" s="27"/>
    </row>
    <row r="44" spans="1:14">
      <c r="A44" s="255" t="s">
        <v>498</v>
      </c>
      <c r="B44" s="255"/>
      <c r="C44" s="130"/>
      <c r="D44" s="370" t="s">
        <v>501</v>
      </c>
      <c r="E44" s="370"/>
      <c r="F44" s="370"/>
      <c r="G44" s="370"/>
    </row>
    <row r="45" spans="1:14">
      <c r="A45" s="255" t="s">
        <v>494</v>
      </c>
      <c r="B45" s="255"/>
      <c r="C45" s="130"/>
      <c r="D45" s="255" t="s">
        <v>504</v>
      </c>
      <c r="E45" s="255"/>
      <c r="F45" s="255"/>
      <c r="G45" s="255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2021-04-08T16:48:08Z</cp:lastPrinted>
  <dcterms:created xsi:type="dcterms:W3CDTF">2016-11-16T16:36:47Z</dcterms:created>
  <dcterms:modified xsi:type="dcterms:W3CDTF">2024-01-24T20:16:13Z</dcterms:modified>
</cp:coreProperties>
</file>