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OPD SALUD\"/>
    </mc:Choice>
  </mc:AlternateContent>
  <xr:revisionPtr revIDLastSave="0" documentId="13_ncr:1_{417C9169-D974-4630-8F3B-431B192B7A64}" xr6:coauthVersionLast="47" xr6:coauthVersionMax="47" xr10:uidLastSave="{00000000-0000-0000-0000-000000000000}"/>
  <bookViews>
    <workbookView xWindow="-120" yWindow="-120" windowWidth="29040" windowHeight="15840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1">'FORMATO 2'!$A$1:$K$43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6B'!$A$1:$I$29</definedName>
    <definedName name="_xlnm.Print_Area" localSheetId="7">'FORMATO 6C'!$A$1:$J$85</definedName>
    <definedName name="_xlnm.Print_Area" localSheetId="8">'FORMATO 6D'!$A$1:$I$34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6" l="1"/>
  <c r="I24" i="26" s="1"/>
  <c r="F61" i="26"/>
  <c r="E11" i="25"/>
  <c r="E12" i="25"/>
  <c r="E13" i="25"/>
  <c r="E14" i="25"/>
  <c r="E15" i="25"/>
  <c r="E16" i="25"/>
  <c r="F156" i="24"/>
  <c r="F155" i="24"/>
  <c r="F154" i="24"/>
  <c r="F153" i="24"/>
  <c r="F152" i="24"/>
  <c r="F151" i="24"/>
  <c r="F150" i="24"/>
  <c r="H149" i="24"/>
  <c r="G149" i="24"/>
  <c r="E149" i="24"/>
  <c r="D149" i="24"/>
  <c r="F149" i="24" s="1"/>
  <c r="F148" i="24"/>
  <c r="F147" i="24"/>
  <c r="F146" i="24"/>
  <c r="H145" i="24"/>
  <c r="G145" i="24"/>
  <c r="E145" i="24"/>
  <c r="D145" i="24"/>
  <c r="F145" i="24" s="1"/>
  <c r="F144" i="24"/>
  <c r="F143" i="24"/>
  <c r="F142" i="24"/>
  <c r="F141" i="24"/>
  <c r="F140" i="24"/>
  <c r="F139" i="24"/>
  <c r="F138" i="24"/>
  <c r="F137" i="24"/>
  <c r="H136" i="24"/>
  <c r="G136" i="24"/>
  <c r="E136" i="24"/>
  <c r="F136" i="24" s="1"/>
  <c r="D136" i="24"/>
  <c r="F135" i="24"/>
  <c r="F134" i="24"/>
  <c r="F133" i="24"/>
  <c r="H132" i="24"/>
  <c r="G132" i="24"/>
  <c r="E132" i="24"/>
  <c r="D132" i="24"/>
  <c r="F131" i="24"/>
  <c r="F130" i="24"/>
  <c r="F129" i="24"/>
  <c r="F128" i="24"/>
  <c r="F127" i="24"/>
  <c r="F126" i="24"/>
  <c r="F125" i="24"/>
  <c r="F124" i="24"/>
  <c r="F123" i="24"/>
  <c r="H122" i="24"/>
  <c r="G122" i="24"/>
  <c r="E122" i="24"/>
  <c r="D122" i="24"/>
  <c r="F121" i="24"/>
  <c r="F120" i="24"/>
  <c r="F119" i="24"/>
  <c r="F118" i="24"/>
  <c r="F117" i="24"/>
  <c r="F116" i="24"/>
  <c r="F115" i="24"/>
  <c r="F114" i="24"/>
  <c r="F113" i="24"/>
  <c r="H112" i="24"/>
  <c r="G112" i="24"/>
  <c r="E112" i="24"/>
  <c r="D112" i="24"/>
  <c r="F111" i="24"/>
  <c r="F110" i="24"/>
  <c r="F109" i="24"/>
  <c r="F108" i="24"/>
  <c r="F107" i="24"/>
  <c r="F106" i="24"/>
  <c r="F105" i="24"/>
  <c r="F104" i="24"/>
  <c r="F103" i="24"/>
  <c r="H102" i="24"/>
  <c r="G102" i="24"/>
  <c r="E102" i="24"/>
  <c r="D102" i="24"/>
  <c r="F101" i="24"/>
  <c r="F100" i="24"/>
  <c r="F99" i="24"/>
  <c r="F98" i="24"/>
  <c r="F97" i="24"/>
  <c r="F96" i="24"/>
  <c r="F95" i="24"/>
  <c r="F94" i="24"/>
  <c r="F93" i="24"/>
  <c r="H92" i="24"/>
  <c r="G92" i="24"/>
  <c r="E92" i="24"/>
  <c r="D92" i="24"/>
  <c r="F91" i="24"/>
  <c r="F90" i="24"/>
  <c r="F89" i="24"/>
  <c r="F88" i="24"/>
  <c r="F87" i="24"/>
  <c r="F86" i="24"/>
  <c r="F85" i="24"/>
  <c r="F84" i="24" s="1"/>
  <c r="H84" i="24"/>
  <c r="G84" i="24"/>
  <c r="E84" i="24"/>
  <c r="D84" i="24"/>
  <c r="F81" i="24"/>
  <c r="F80" i="24"/>
  <c r="F79" i="24"/>
  <c r="F78" i="24"/>
  <c r="F77" i="24"/>
  <c r="F76" i="24"/>
  <c r="F75" i="24"/>
  <c r="H74" i="24"/>
  <c r="G74" i="24"/>
  <c r="E74" i="24"/>
  <c r="D74" i="24"/>
  <c r="F74" i="24" s="1"/>
  <c r="F73" i="24"/>
  <c r="F72" i="24"/>
  <c r="F71" i="24"/>
  <c r="H70" i="24"/>
  <c r="G70" i="24"/>
  <c r="E70" i="24"/>
  <c r="D70" i="24"/>
  <c r="F70" i="24" s="1"/>
  <c r="F69" i="24"/>
  <c r="F68" i="24"/>
  <c r="F67" i="24"/>
  <c r="F66" i="24"/>
  <c r="F65" i="24"/>
  <c r="F64" i="24"/>
  <c r="F63" i="24"/>
  <c r="F62" i="24"/>
  <c r="H61" i="24"/>
  <c r="G61" i="24"/>
  <c r="E61" i="24"/>
  <c r="D61" i="24"/>
  <c r="F61" i="24" s="1"/>
  <c r="F60" i="24"/>
  <c r="F59" i="24"/>
  <c r="F58" i="24"/>
  <c r="H57" i="24"/>
  <c r="G57" i="24"/>
  <c r="E57" i="24"/>
  <c r="D57" i="24"/>
  <c r="F56" i="24"/>
  <c r="F55" i="24"/>
  <c r="F54" i="24"/>
  <c r="F53" i="24"/>
  <c r="F52" i="24"/>
  <c r="F51" i="24"/>
  <c r="F50" i="24"/>
  <c r="F49" i="24"/>
  <c r="F48" i="24"/>
  <c r="H47" i="24"/>
  <c r="G47" i="24"/>
  <c r="E47" i="24"/>
  <c r="D47" i="24"/>
  <c r="F46" i="24"/>
  <c r="F45" i="24"/>
  <c r="F44" i="24"/>
  <c r="F43" i="24"/>
  <c r="F42" i="24"/>
  <c r="F41" i="24"/>
  <c r="F40" i="24"/>
  <c r="F39" i="24"/>
  <c r="F38" i="24"/>
  <c r="H37" i="24"/>
  <c r="G37" i="24"/>
  <c r="E37" i="24"/>
  <c r="D37" i="24"/>
  <c r="F36" i="24"/>
  <c r="F35" i="24"/>
  <c r="F34" i="24"/>
  <c r="F33" i="24"/>
  <c r="F32" i="24"/>
  <c r="F31" i="24"/>
  <c r="F30" i="24"/>
  <c r="F29" i="24"/>
  <c r="F28" i="24"/>
  <c r="H27" i="24"/>
  <c r="G27" i="24"/>
  <c r="E27" i="24"/>
  <c r="D27" i="24"/>
  <c r="F26" i="24"/>
  <c r="F25" i="24"/>
  <c r="F24" i="24"/>
  <c r="F23" i="24"/>
  <c r="F22" i="24"/>
  <c r="F21" i="24"/>
  <c r="F20" i="24"/>
  <c r="F19" i="24"/>
  <c r="F18" i="24"/>
  <c r="H17" i="24"/>
  <c r="G17" i="24"/>
  <c r="E17" i="24"/>
  <c r="D17" i="24"/>
  <c r="F16" i="24"/>
  <c r="F15" i="24"/>
  <c r="F14" i="24"/>
  <c r="F13" i="24"/>
  <c r="F12" i="24"/>
  <c r="F11" i="24"/>
  <c r="F10" i="24"/>
  <c r="H9" i="24"/>
  <c r="G9" i="24"/>
  <c r="E9" i="24"/>
  <c r="D9" i="24"/>
  <c r="D8" i="24" s="1"/>
  <c r="G65" i="30"/>
  <c r="G36" i="30"/>
  <c r="G8" i="24" l="1"/>
  <c r="F9" i="24"/>
  <c r="F47" i="24"/>
  <c r="H8" i="24"/>
  <c r="F57" i="24"/>
  <c r="F27" i="24"/>
  <c r="G83" i="24"/>
  <c r="F102" i="24"/>
  <c r="F122" i="24"/>
  <c r="E83" i="24"/>
  <c r="F112" i="24"/>
  <c r="H83" i="24"/>
  <c r="F17" i="24"/>
  <c r="E8" i="24"/>
  <c r="F8" i="24" s="1"/>
  <c r="F37" i="24"/>
  <c r="F92" i="24"/>
  <c r="F132" i="24"/>
  <c r="D83" i="24"/>
  <c r="F83" i="24" s="1"/>
  <c r="E25" i="25"/>
  <c r="E24" i="25"/>
  <c r="E23" i="25"/>
  <c r="E22" i="25"/>
  <c r="E21" i="25"/>
  <c r="E20" i="25"/>
  <c r="G18" i="25"/>
  <c r="F18" i="25"/>
  <c r="D18" i="25"/>
  <c r="C18" i="25"/>
  <c r="E9" i="25"/>
  <c r="G9" i="25"/>
  <c r="F9" i="25"/>
  <c r="D9" i="25"/>
  <c r="C9" i="25"/>
  <c r="E18" i="25" l="1"/>
  <c r="I156" i="24"/>
  <c r="I155" i="24"/>
  <c r="I154" i="24"/>
  <c r="I153" i="24"/>
  <c r="I152" i="24"/>
  <c r="I151" i="24"/>
  <c r="I150" i="24"/>
  <c r="I149" i="24"/>
  <c r="I148" i="24"/>
  <c r="I147" i="24"/>
  <c r="I146" i="24"/>
  <c r="I145" i="24"/>
  <c r="I144" i="24"/>
  <c r="I143" i="24"/>
  <c r="I142" i="24"/>
  <c r="I141" i="24"/>
  <c r="I140" i="24"/>
  <c r="I139" i="24"/>
  <c r="I138" i="24"/>
  <c r="I137" i="24"/>
  <c r="I136" i="24"/>
  <c r="I135" i="24"/>
  <c r="I134" i="24"/>
  <c r="I133" i="24"/>
  <c r="I131" i="24"/>
  <c r="I130" i="24"/>
  <c r="I129" i="24"/>
  <c r="I128" i="24"/>
  <c r="I127" i="24"/>
  <c r="I126" i="24"/>
  <c r="I125" i="24"/>
  <c r="I124" i="24"/>
  <c r="I123" i="24"/>
  <c r="I121" i="24"/>
  <c r="I120" i="24"/>
  <c r="I119" i="24"/>
  <c r="I118" i="24"/>
  <c r="I117" i="24"/>
  <c r="I116" i="24"/>
  <c r="I115" i="24"/>
  <c r="I114" i="24"/>
  <c r="I113" i="24"/>
  <c r="I111" i="24"/>
  <c r="I110" i="24"/>
  <c r="I109" i="24"/>
  <c r="I108" i="24"/>
  <c r="I107" i="24"/>
  <c r="I106" i="24"/>
  <c r="I105" i="24"/>
  <c r="I104" i="24"/>
  <c r="I103" i="24"/>
  <c r="I101" i="24"/>
  <c r="I100" i="24"/>
  <c r="I99" i="24"/>
  <c r="I98" i="24"/>
  <c r="I97" i="24"/>
  <c r="I96" i="24"/>
  <c r="I95" i="24"/>
  <c r="I94" i="24"/>
  <c r="I93" i="24"/>
  <c r="I91" i="24"/>
  <c r="I90" i="24"/>
  <c r="I89" i="24"/>
  <c r="I88" i="24"/>
  <c r="I87" i="24"/>
  <c r="I86" i="24"/>
  <c r="I85" i="24"/>
  <c r="I81" i="24"/>
  <c r="I80" i="24"/>
  <c r="I79" i="24"/>
  <c r="I78" i="24"/>
  <c r="I77" i="24"/>
  <c r="I76" i="24"/>
  <c r="I75" i="24"/>
  <c r="I74" i="24"/>
  <c r="I73" i="24"/>
  <c r="I72" i="24"/>
  <c r="I71" i="24"/>
  <c r="I70" i="24"/>
  <c r="I69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J65" i="30"/>
  <c r="J36" i="30"/>
  <c r="J17" i="30"/>
  <c r="G17" i="30"/>
  <c r="J16" i="30"/>
  <c r="G16" i="30"/>
  <c r="J15" i="30"/>
  <c r="G15" i="30"/>
  <c r="I102" i="24" l="1"/>
  <c r="I122" i="24"/>
  <c r="I8" i="24"/>
  <c r="I9" i="24"/>
  <c r="I92" i="24"/>
  <c r="I112" i="24"/>
  <c r="I132" i="24"/>
  <c r="I83" i="24"/>
  <c r="I84" i="24"/>
  <c r="G27" i="25" l="1"/>
  <c r="F27" i="25"/>
  <c r="D27" i="25"/>
  <c r="C27" i="25"/>
  <c r="E27" i="25" l="1"/>
  <c r="G158" i="24" l="1"/>
  <c r="H158" i="24"/>
  <c r="E158" i="24"/>
  <c r="D158" i="24"/>
  <c r="H25" i="25"/>
  <c r="H24" i="25"/>
  <c r="H23" i="25"/>
  <c r="H22" i="25"/>
  <c r="H21" i="25"/>
  <c r="H20" i="25"/>
  <c r="H16" i="25"/>
  <c r="H15" i="25"/>
  <c r="H14" i="25"/>
  <c r="H13" i="25"/>
  <c r="H12" i="25"/>
  <c r="H11" i="25"/>
  <c r="F158" i="24" l="1"/>
  <c r="I158" i="24"/>
  <c r="E16" i="29" l="1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D18" i="20" s="1"/>
  <c r="G77" i="19"/>
  <c r="G79" i="19" l="1"/>
  <c r="H9" i="25"/>
  <c r="H18" i="25"/>
  <c r="E39" i="30"/>
  <c r="G39" i="30"/>
  <c r="F50" i="30"/>
  <c r="I18" i="30"/>
  <c r="H18" i="30"/>
  <c r="G18" i="30"/>
  <c r="H27" i="25" l="1"/>
  <c r="B4" i="21" l="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58" i="26"/>
  <c r="G47" i="26" s="1"/>
  <c r="H58" i="26"/>
  <c r="H47" i="26" s="1"/>
  <c r="E58" i="26"/>
  <c r="E47" i="26" s="1"/>
  <c r="G21" i="26"/>
  <c r="G10" i="26" s="1"/>
  <c r="H21" i="26"/>
  <c r="H10" i="26" s="1"/>
  <c r="E21" i="26"/>
  <c r="E10" i="26" s="1"/>
  <c r="H21" i="27"/>
  <c r="H37" i="27" s="1"/>
  <c r="E37" i="27"/>
  <c r="F32" i="27"/>
  <c r="F35" i="27"/>
  <c r="D32" i="27"/>
  <c r="D35" i="27"/>
  <c r="G32" i="27"/>
  <c r="I77" i="26"/>
  <c r="C32" i="27"/>
  <c r="E62" i="29"/>
  <c r="E9" i="27"/>
  <c r="E35" i="27" s="1"/>
  <c r="I48" i="26"/>
  <c r="D62" i="29"/>
  <c r="C62" i="29"/>
  <c r="C47" i="29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3" i="26"/>
  <c r="H86" i="26" s="1"/>
  <c r="D58" i="26"/>
  <c r="D47" i="26" s="1"/>
  <c r="D21" i="26"/>
  <c r="D10" i="26" s="1"/>
  <c r="G83" i="26"/>
  <c r="G86" i="26" s="1"/>
  <c r="E14" i="29"/>
  <c r="D47" i="29"/>
  <c r="E83" i="26"/>
  <c r="E86" i="26" s="1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3" i="26"/>
  <c r="D86" i="26" s="1"/>
  <c r="F58" i="26"/>
  <c r="F21" i="26"/>
  <c r="H32" i="27"/>
  <c r="H35" i="27"/>
  <c r="G68" i="30"/>
  <c r="D14" i="29"/>
  <c r="J68" i="30"/>
  <c r="J43" i="30"/>
  <c r="I73" i="30"/>
  <c r="H73" i="30"/>
  <c r="C10" i="29"/>
  <c r="E73" i="30"/>
  <c r="E9" i="29" l="1"/>
  <c r="E22" i="29" s="1"/>
  <c r="E23" i="29" s="1"/>
  <c r="E24" i="29" s="1"/>
  <c r="D9" i="29"/>
  <c r="D22" i="29" s="1"/>
  <c r="D23" i="29" s="1"/>
  <c r="D24" i="29" s="1"/>
  <c r="I58" i="26"/>
  <c r="F47" i="26"/>
  <c r="I47" i="26" s="1"/>
  <c r="I21" i="26"/>
  <c r="F10" i="26"/>
  <c r="J73" i="30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86" i="26"/>
  <c r="I83" i="26"/>
  <c r="I86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10" i="20"/>
  <c r="H9" i="20" l="1"/>
  <c r="G86" i="19"/>
  <c r="D20" i="20"/>
  <c r="F79" i="19"/>
  <c r="F86" i="19" s="1"/>
  <c r="E20" i="20"/>
  <c r="H18" i="20" l="1"/>
  <c r="H20" i="20" l="1"/>
  <c r="L20" i="20" s="1"/>
  <c r="F11" i="30"/>
  <c r="G43" i="30"/>
  <c r="F19" i="30"/>
  <c r="F22" i="30"/>
  <c r="F40" i="30"/>
  <c r="F32" i="30"/>
  <c r="F25" i="30"/>
  <c r="F41" i="30"/>
  <c r="F23" i="30"/>
  <c r="F31" i="30"/>
  <c r="F13" i="30"/>
  <c r="F28" i="30"/>
  <c r="F38" i="30"/>
  <c r="F21" i="30"/>
  <c r="F14" i="30"/>
  <c r="F33" i="30"/>
  <c r="F26" i="30"/>
  <c r="F24" i="30"/>
  <c r="F37" i="30"/>
  <c r="F29" i="30"/>
  <c r="F12" i="30"/>
  <c r="F34" i="30"/>
  <c r="F30" i="30"/>
  <c r="F20" i="30"/>
  <c r="F35" i="30"/>
  <c r="F27" i="30"/>
  <c r="F18" i="30" l="1"/>
  <c r="F39" i="30"/>
  <c r="F43" i="30" s="1"/>
  <c r="G73" i="30"/>
  <c r="F73" i="30" l="1"/>
</calcChain>
</file>

<file path=xl/sharedStrings.xml><?xml version="1.0" encoding="utf-8"?>
<sst xmlns="http://schemas.openxmlformats.org/spreadsheetml/2006/main" count="641" uniqueCount="449">
  <si>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</si>
  <si>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</si>
  <si>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</si>
  <si>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</si>
  <si>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</si>
  <si>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</si>
  <si>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</si>
  <si>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</si>
  <si>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</si>
  <si>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</si>
  <si>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</si>
  <si>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</si>
  <si>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</si>
  <si>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</si>
  <si>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</si>
  <si>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</si>
  <si>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</si>
  <si>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</si>
  <si>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</si>
  <si>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</si>
  <si>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</si>
  <si>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</si>
  <si>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</si>
  <si>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</si>
  <si>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</si>
  <si>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</si>
  <si>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</si>
  <si>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</si>
  <si>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</si>
  <si>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</si>
  <si>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</si>
  <si>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</si>
  <si>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</si>
  <si>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</si>
  <si>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</si>
  <si>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</si>
  <si>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</si>
  <si>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</si>
  <si>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</si>
  <si>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</si>
  <si>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</si>
  <si>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</si>
  <si>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</si>
  <si>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</si>
  <si>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</si>
  <si>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</si>
  <si>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</si>
  <si>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</si>
  <si>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</si>
  <si>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</si>
  <si>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</si>
  <si>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</si>
  <si>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</si>
  <si>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</si>
  <si>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</si>
  <si>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</si>
  <si>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</si>
  <si>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</si>
  <si>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</si>
  <si>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</si>
  <si>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</si>
  <si>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</si>
  <si>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</si>
  <si>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</si>
  <si>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</si>
  <si>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</si>
  <si>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</si>
  <si>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</si>
  <si>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</si>
  <si>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</si>
  <si>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</si>
  <si>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</si>
  <si>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</si>
  <si>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</si>
  <si>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</si>
  <si>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</si>
  <si>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</si>
  <si>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</si>
  <si>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</si>
  <si>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</si>
  <si>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</si>
  <si>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</si>
  <si>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</si>
  <si>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</si>
  <si>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</si>
  <si>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</si>
  <si>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</si>
  <si>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</si>
  <si>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</si>
  <si>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</si>
  <si>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</si>
  <si>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</si>
  <si>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</si>
  <si>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</si>
  <si>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</si>
  <si>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</si>
  <si>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</si>
  <si>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</si>
  <si>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</si>
  <si>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</si>
  <si>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</si>
  <si>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</si>
  <si>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</si>
  <si>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</si>
  <si>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</si>
  <si>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</si>
  <si>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</si>
  <si>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</si>
  <si>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</si>
  <si>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</si>
  <si>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</si>
  <si>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</si>
  <si>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</si>
  <si>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</si>
  <si>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</si>
  <si>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</si>
  <si>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</si>
  <si>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</si>
  <si>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</si>
  <si>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</si>
  <si>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</si>
  <si>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</si>
  <si>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</si>
  <si>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</si>
  <si>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</si>
  <si>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</si>
  <si>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</si>
  <si>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</si>
  <si>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</si>
  <si>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</si>
  <si>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</si>
  <si>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</si>
  <si>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</si>
  <si>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</si>
  <si>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</si>
  <si>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</si>
  <si>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</si>
  <si>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</si>
  <si>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</si>
  <si>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</si>
  <si>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</si>
  <si>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</si>
  <si>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</si>
  <si>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</si>
  <si>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</si>
  <si>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</si>
  <si>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</si>
  <si>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</si>
  <si>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</si>
  <si>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</si>
  <si>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</si>
  <si>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</si>
  <si>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</si>
  <si>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</si>
  <si>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</si>
  <si>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</si>
  <si>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</si>
  <si>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</si>
  <si>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</si>
  <si>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</si>
  <si>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</si>
  <si>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</si>
  <si>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</si>
  <si>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</si>
  <si>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</si>
  <si>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</si>
  <si>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</si>
  <si>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</si>
  <si>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</si>
  <si>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</si>
  <si>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</si>
  <si>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</si>
  <si>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</si>
  <si>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</si>
  <si>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</si>
  <si>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</si>
  <si>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</si>
  <si>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</si>
  <si>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</si>
  <si>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</si>
  <si>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</si>
  <si>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</si>
  <si>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</si>
  <si>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</si>
  <si>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</si>
  <si>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</si>
  <si>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</si>
  <si>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</si>
  <si>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</si>
  <si>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</si>
  <si>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</si>
  <si>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</si>
  <si>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</si>
  <si>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</si>
  <si>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</si>
  <si>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</si>
  <si>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</si>
  <si>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</si>
  <si>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</si>
  <si>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</si>
  <si>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</si>
  <si>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</si>
  <si>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</si>
  <si>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</si>
  <si>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</si>
  <si>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</si>
  <si>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</si>
  <si>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</si>
  <si>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</si>
  <si>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</si>
  <si>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</si>
  <si>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</si>
  <si>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</si>
  <si>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</si>
  <si>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</si>
  <si>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</si>
  <si>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</si>
  <si>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</si>
  <si>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</si>
  <si>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</si>
  <si>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</si>
  <si>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</si>
  <si>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</si>
  <si>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</si>
  <si>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</si>
  <si>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</si>
  <si>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</si>
  <si>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</si>
  <si>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</si>
  <si>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</si>
  <si>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</si>
  <si>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</si>
  <si>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</si>
  <si>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</si>
  <si>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</si>
  <si>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</si>
  <si>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</si>
  <si>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</si>
  <si>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</si>
  <si>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</si>
  <si>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</si>
  <si>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</si>
  <si>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</si>
  <si>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</si>
  <si>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</si>
  <si>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</si>
  <si>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</si>
  <si>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</si>
  <si>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</si>
  <si>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</si>
  <si>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</si>
  <si>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</si>
  <si>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</si>
  <si>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</si>
  <si>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</si>
  <si>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</si>
  <si>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</si>
  <si>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</si>
  <si>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</si>
  <si>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</si>
  <si>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</si>
  <si>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</si>
  <si>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</si>
  <si>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</si>
  <si>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</si>
  <si>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</si>
  <si>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</si>
  <si>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</si>
  <si>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</si>
  <si>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</si>
  <si>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</si>
  <si>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</si>
  <si>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</si>
  <si>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</si>
  <si>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</si>
  <si>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</si>
  <si>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</si>
  <si>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</si>
  <si>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</si>
  <si>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</si>
  <si>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</si>
  <si>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</si>
  <si>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</si>
  <si>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</si>
  <si>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</si>
  <si>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</si>
  <si>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</si>
  <si>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</si>
  <si>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</si>
  <si>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</si>
  <si>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</si>
  <si>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</si>
  <si>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</si>
  <si>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</si>
  <si>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</si>
  <si>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</si>
  <si>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</si>
  <si>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</si>
  <si>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</si>
  <si>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</si>
  <si>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</si>
  <si>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</si>
  <si>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</si>
  <si>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</si>
  <si>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</si>
  <si>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</si>
  <si>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</si>
  <si>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</si>
  <si>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</si>
  <si>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</si>
  <si>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</si>
  <si>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</si>
  <si>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</si>
  <si>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</si>
  <si>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</si>
  <si>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</si>
  <si>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</si>
  <si>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</si>
  <si>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</si>
  <si>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</si>
  <si>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</si>
  <si>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</si>
  <si>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</si>
  <si>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</si>
  <si>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</si>
  <si>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</si>
  <si>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</si>
  <si>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</si>
  <si>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</si>
  <si>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</si>
  <si>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</si>
  <si>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</si>
  <si>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</si>
  <si>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</si>
  <si>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</si>
  <si>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</si>
  <si>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</si>
  <si>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</si>
  <si>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</si>
  <si>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</si>
  <si>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</si>
  <si>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</si>
  <si>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</si>
  <si>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</si>
  <si>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</si>
  <si>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</si>
  <si>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</si>
  <si>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</si>
  <si>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</si>
  <si>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</si>
  <si>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</si>
  <si>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</si>
  <si>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</si>
  <si>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</si>
  <si>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</si>
  <si>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</si>
  <si>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</si>
  <si>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</si>
  <si>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</si>
  <si>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</si>
  <si>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</si>
  <si>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</si>
  <si>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</si>
  <si>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</si>
  <si>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</si>
  <si>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</si>
  <si>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</si>
  <si>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</si>
  <si>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</si>
  <si>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</si>
  <si>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</si>
  <si>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</si>
  <si>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</si>
  <si>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</si>
  <si>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</si>
  <si>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</si>
  <si>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</si>
  <si>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</si>
  <si>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</si>
  <si>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</si>
  <si>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</si>
  <si>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</si>
  <si>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</si>
  <si>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</si>
  <si>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</si>
  <si>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</si>
  <si>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</si>
  <si>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</si>
  <si>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</si>
  <si>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</si>
  <si>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</si>
  <si>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</si>
  <si>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</si>
  <si>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</si>
  <si>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</si>
  <si>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</si>
  <si>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</si>
  <si>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</si>
  <si>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</si>
  <si>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</si>
  <si>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</si>
  <si>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</si>
  <si>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</si>
  <si>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</si>
  <si>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</si>
  <si>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</si>
  <si>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</si>
  <si>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</si>
  <si>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</si>
  <si>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</si>
  <si>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</si>
  <si>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</si>
  <si>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</si>
  <si>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</si>
  <si>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</si>
  <si>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</si>
  <si>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</si>
  <si>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</si>
  <si>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</si>
  <si>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</si>
  <si>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</si>
  <si>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</si>
  <si>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</si>
  <si>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</si>
  <si>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</si>
  <si>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</si>
  <si>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</si>
  <si>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</si>
  <si>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</si>
  <si>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</si>
  <si>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</si>
  <si>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</si>
  <si>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</si>
  <si>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</si>
  <si>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</si>
  <si>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</si>
  <si>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</si>
  <si>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</si>
  <si>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</si>
  <si>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</si>
  <si>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</si>
  <si>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</si>
  <si>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</si>
  <si>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</si>
  <si>
    <t>2023 (d)</t>
  </si>
  <si>
    <t>31 de diciembre de 2022 ( e )</t>
  </si>
  <si>
    <t>al 31 de diciembre de 2022 (d)</t>
  </si>
  <si>
    <t>Al 31 de diciembre de 2023 y al 31 de diciembre de 2022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</si>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</sst>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9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3" fontId="5" fillId="0" borderId="18" xfId="0" applyNumberFormat="1" applyFont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3" fontId="5" fillId="0" borderId="23" xfId="0" applyNumberFormat="1" applyFont="1" applyBorder="1" applyAlignment="1">
      <alignment horizontal="right" vertical="center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43" fontId="0" fillId="0" borderId="0" xfId="2" applyFont="1" applyFill="1"/>
    <xf numFmtId="43" fontId="23" fillId="0" borderId="0" xfId="2" applyFont="1"/>
    <xf numFmtId="4" fontId="12" fillId="0" borderId="0" xfId="0" applyNumberFormat="1" applyFont="1" applyAlignment="1">
      <alignment wrapText="1"/>
    </xf>
    <xf numFmtId="43" fontId="23" fillId="0" borderId="0" xfId="2" applyFont="1" applyFill="1"/>
    <xf numFmtId="43" fontId="24" fillId="0" borderId="0" xfId="2" applyFont="1" applyAlignment="1">
      <alignment wrapText="1"/>
    </xf>
    <xf numFmtId="43" fontId="23" fillId="0" borderId="0" xfId="2" applyFont="1" applyAlignment="1">
      <alignment wrapText="1"/>
    </xf>
    <xf numFmtId="0" fontId="23" fillId="0" borderId="0" xfId="0" applyFont="1"/>
    <xf numFmtId="3" fontId="1" fillId="0" borderId="5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wrapText="1"/>
    </xf>
    <xf numFmtId="3" fontId="13" fillId="0" borderId="5" xfId="0" applyNumberFormat="1" applyFont="1" applyBorder="1" applyAlignment="1">
      <alignment wrapText="1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4" fontId="9" fillId="5" borderId="11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wrapText="1"/>
    </xf>
    <xf numFmtId="3" fontId="2" fillId="0" borderId="5" xfId="0" applyNumberFormat="1" applyFont="1" applyBorder="1" applyAlignment="1">
      <alignment horizontal="right"/>
    </xf>
    <xf numFmtId="3" fontId="13" fillId="0" borderId="0" xfId="0" applyNumberFormat="1" applyFont="1" applyAlignment="1">
      <alignment vertical="center" wrapText="1"/>
    </xf>
    <xf numFmtId="3" fontId="1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0" borderId="0" xfId="0" applyFill="1"/>
    <xf numFmtId="4" fontId="0" fillId="0" borderId="0" xfId="0" applyNumberFormat="1" applyFill="1"/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zoomScale="140" zoomScaleNormal="140" zoomScaleSheetLayoutView="190" workbookViewId="0">
      <selection activeCell="B3" sqref="B3:G3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68" t="s">
        <v>176</v>
      </c>
      <c r="C1" s="169"/>
      <c r="D1" s="169"/>
      <c r="E1" s="169"/>
      <c r="F1" s="169"/>
      <c r="G1" s="170"/>
    </row>
    <row r="2" spans="2:7" ht="12" customHeight="1" x14ac:dyDescent="0.25">
      <c r="B2" s="171" t="s">
        <v>305</v>
      </c>
      <c r="C2" s="172"/>
      <c r="D2" s="172"/>
      <c r="E2" s="172"/>
      <c r="F2" s="172"/>
      <c r="G2" s="173"/>
    </row>
    <row r="3" spans="2:7" ht="12" customHeight="1" x14ac:dyDescent="0.25">
      <c r="B3" s="171" t="s">
        <v>447</v>
      </c>
      <c r="C3" s="172"/>
      <c r="D3" s="172"/>
      <c r="E3" s="172"/>
      <c r="F3" s="172"/>
      <c r="G3" s="173"/>
    </row>
    <row r="4" spans="2:7" ht="12" customHeight="1" thickBot="1" x14ac:dyDescent="0.3">
      <c r="B4" s="174" t="s">
        <v>0</v>
      </c>
      <c r="C4" s="175"/>
      <c r="D4" s="175"/>
      <c r="E4" s="175"/>
      <c r="F4" s="175"/>
      <c r="G4" s="176"/>
    </row>
    <row r="5" spans="2:7" ht="16.5" customHeight="1" thickBot="1" x14ac:dyDescent="0.3">
      <c r="B5" s="74" t="s">
        <v>175</v>
      </c>
      <c r="C5" s="52" t="s">
        <v>444</v>
      </c>
      <c r="D5" s="52" t="s">
        <v>445</v>
      </c>
      <c r="E5" s="73" t="s">
        <v>304</v>
      </c>
      <c r="F5" s="52" t="s">
        <v>444</v>
      </c>
      <c r="G5" s="52" t="s">
        <v>445</v>
      </c>
    </row>
    <row r="6" spans="2:7" ht="11.25" customHeight="1" x14ac:dyDescent="0.25">
      <c r="B6" s="66" t="s">
        <v>303</v>
      </c>
      <c r="C6" s="62"/>
      <c r="D6" s="72"/>
      <c r="E6" s="65" t="s">
        <v>302</v>
      </c>
      <c r="F6" s="65"/>
      <c r="G6" s="65"/>
    </row>
    <row r="7" spans="2:7" ht="11.25" customHeight="1" x14ac:dyDescent="0.25">
      <c r="B7" s="66" t="s">
        <v>301</v>
      </c>
      <c r="C7" s="62"/>
      <c r="D7" s="62"/>
      <c r="E7" s="65" t="s">
        <v>300</v>
      </c>
      <c r="F7" s="62"/>
      <c r="G7" s="62"/>
    </row>
    <row r="8" spans="2:7" ht="11.25" customHeight="1" x14ac:dyDescent="0.25">
      <c r="B8" s="63" t="s">
        <v>299</v>
      </c>
      <c r="C8" s="64">
        <f>SUM(C9:C15)</f>
        <v>903365511</v>
      </c>
      <c r="D8" s="64">
        <f>SUM(D9:D15)</f>
        <v>585179429</v>
      </c>
      <c r="E8" s="61" t="s">
        <v>298</v>
      </c>
      <c r="F8" s="64">
        <f>SUM(F9:F17)</f>
        <v>642716098</v>
      </c>
      <c r="G8" s="64">
        <f>SUM(G9:G17)</f>
        <v>468565551</v>
      </c>
    </row>
    <row r="9" spans="2:7" ht="11.25" customHeight="1" x14ac:dyDescent="0.25">
      <c r="B9" s="63" t="s">
        <v>297</v>
      </c>
      <c r="C9" s="62">
        <v>0</v>
      </c>
      <c r="D9" s="62">
        <v>0</v>
      </c>
      <c r="E9" s="61" t="s">
        <v>296</v>
      </c>
      <c r="F9" s="62">
        <v>75121391</v>
      </c>
      <c r="G9" s="62">
        <v>46597359</v>
      </c>
    </row>
    <row r="10" spans="2:7" ht="11.25" customHeight="1" x14ac:dyDescent="0.25">
      <c r="B10" s="63" t="s">
        <v>295</v>
      </c>
      <c r="C10" s="62">
        <v>903365511</v>
      </c>
      <c r="D10" s="62">
        <v>585179429</v>
      </c>
      <c r="E10" s="61" t="s">
        <v>294</v>
      </c>
      <c r="F10" s="62">
        <v>477933117</v>
      </c>
      <c r="G10" s="62">
        <v>363871973</v>
      </c>
    </row>
    <row r="11" spans="2:7" ht="11.25" customHeight="1" x14ac:dyDescent="0.25">
      <c r="B11" s="63" t="s">
        <v>293</v>
      </c>
      <c r="C11" s="62">
        <v>0</v>
      </c>
      <c r="D11" s="62">
        <v>0</v>
      </c>
      <c r="E11" s="61" t="s">
        <v>292</v>
      </c>
      <c r="F11" s="62">
        <v>316984</v>
      </c>
      <c r="G11" s="62">
        <v>461368</v>
      </c>
    </row>
    <row r="12" spans="2:7" ht="11.25" customHeight="1" x14ac:dyDescent="0.25">
      <c r="B12" s="63" t="s">
        <v>291</v>
      </c>
      <c r="C12" s="62">
        <v>0</v>
      </c>
      <c r="D12" s="62">
        <v>0</v>
      </c>
      <c r="E12" s="61" t="s">
        <v>290</v>
      </c>
      <c r="F12" s="62">
        <v>0</v>
      </c>
      <c r="G12" s="62">
        <v>0</v>
      </c>
    </row>
    <row r="13" spans="2:7" ht="11.25" customHeight="1" x14ac:dyDescent="0.25">
      <c r="B13" s="63" t="s">
        <v>289</v>
      </c>
      <c r="C13" s="62">
        <v>0</v>
      </c>
      <c r="D13" s="62">
        <v>0</v>
      </c>
      <c r="E13" s="61" t="s">
        <v>288</v>
      </c>
      <c r="F13" s="62">
        <v>219462</v>
      </c>
      <c r="G13" s="62">
        <v>4000</v>
      </c>
    </row>
    <row r="14" spans="2:7" ht="11.25" customHeight="1" x14ac:dyDescent="0.25">
      <c r="B14" s="63" t="s">
        <v>287</v>
      </c>
      <c r="C14" s="62">
        <v>0</v>
      </c>
      <c r="D14" s="62">
        <v>0</v>
      </c>
      <c r="E14" s="61" t="s">
        <v>286</v>
      </c>
      <c r="F14" s="62">
        <v>0</v>
      </c>
      <c r="G14" s="62">
        <v>0</v>
      </c>
    </row>
    <row r="15" spans="2:7" ht="11.25" customHeight="1" x14ac:dyDescent="0.25">
      <c r="B15" s="63" t="s">
        <v>285</v>
      </c>
      <c r="C15" s="62">
        <v>0</v>
      </c>
      <c r="D15" s="62">
        <v>0</v>
      </c>
      <c r="E15" s="61" t="s">
        <v>284</v>
      </c>
      <c r="F15" s="62">
        <v>89122577</v>
      </c>
      <c r="G15" s="62">
        <v>57628290</v>
      </c>
    </row>
    <row r="16" spans="2:7" ht="11.25" customHeight="1" x14ac:dyDescent="0.25">
      <c r="B16" s="68" t="s">
        <v>283</v>
      </c>
      <c r="C16" s="64">
        <f>SUM(C17:C23)</f>
        <v>7849815</v>
      </c>
      <c r="D16" s="64">
        <f>SUM(D17:D23)</f>
        <v>8591489</v>
      </c>
      <c r="E16" s="61" t="s">
        <v>282</v>
      </c>
      <c r="F16" s="62">
        <v>0</v>
      </c>
      <c r="G16" s="62">
        <v>0</v>
      </c>
    </row>
    <row r="17" spans="2:7" ht="11.25" customHeight="1" x14ac:dyDescent="0.25">
      <c r="B17" s="63" t="s">
        <v>281</v>
      </c>
      <c r="C17" s="62">
        <v>0</v>
      </c>
      <c r="D17" s="62">
        <v>0</v>
      </c>
      <c r="E17" s="61" t="s">
        <v>280</v>
      </c>
      <c r="F17" s="62">
        <v>2567</v>
      </c>
      <c r="G17" s="62">
        <v>2561</v>
      </c>
    </row>
    <row r="18" spans="2:7" ht="11.25" customHeight="1" x14ac:dyDescent="0.25">
      <c r="B18" s="63" t="s">
        <v>279</v>
      </c>
      <c r="C18" s="62">
        <v>300</v>
      </c>
      <c r="D18" s="62">
        <v>4081986</v>
      </c>
      <c r="E18" s="61" t="s">
        <v>278</v>
      </c>
      <c r="F18" s="64">
        <f>SUM(F19:F21)</f>
        <v>0</v>
      </c>
      <c r="G18" s="64">
        <f>SUM(G19:G21)</f>
        <v>0</v>
      </c>
    </row>
    <row r="19" spans="2:7" ht="11.25" customHeight="1" x14ac:dyDescent="0.25">
      <c r="B19" s="63" t="s">
        <v>277</v>
      </c>
      <c r="C19" s="62">
        <v>3288219</v>
      </c>
      <c r="D19" s="62">
        <v>3332024</v>
      </c>
      <c r="E19" s="61" t="s">
        <v>276</v>
      </c>
      <c r="F19" s="62">
        <v>0</v>
      </c>
      <c r="G19" s="62">
        <v>0</v>
      </c>
    </row>
    <row r="20" spans="2:7" ht="11.25" customHeight="1" x14ac:dyDescent="0.25">
      <c r="B20" s="63" t="s">
        <v>275</v>
      </c>
      <c r="C20" s="62">
        <v>0</v>
      </c>
      <c r="D20" s="62">
        <v>0</v>
      </c>
      <c r="E20" s="61" t="s">
        <v>274</v>
      </c>
      <c r="F20" s="62">
        <v>0</v>
      </c>
      <c r="G20" s="62">
        <v>0</v>
      </c>
    </row>
    <row r="21" spans="2:7" ht="11.25" customHeight="1" x14ac:dyDescent="0.25">
      <c r="B21" s="63" t="s">
        <v>273</v>
      </c>
      <c r="C21" s="62">
        <v>304317</v>
      </c>
      <c r="D21" s="62">
        <v>420531</v>
      </c>
      <c r="E21" s="61" t="s">
        <v>272</v>
      </c>
      <c r="F21" s="62">
        <v>0</v>
      </c>
      <c r="G21" s="62">
        <v>0</v>
      </c>
    </row>
    <row r="22" spans="2:7" ht="11.25" customHeight="1" x14ac:dyDescent="0.25">
      <c r="B22" s="63" t="s">
        <v>271</v>
      </c>
      <c r="C22" s="62">
        <v>0</v>
      </c>
      <c r="D22" s="62">
        <v>0</v>
      </c>
      <c r="E22" s="61" t="s">
        <v>270</v>
      </c>
      <c r="F22" s="62">
        <f>SUM(F23:F24)</f>
        <v>0</v>
      </c>
      <c r="G22" s="62">
        <f>SUM(G23:G24)</f>
        <v>0</v>
      </c>
    </row>
    <row r="23" spans="2:7" ht="11.25" customHeight="1" x14ac:dyDescent="0.25">
      <c r="B23" s="63" t="s">
        <v>269</v>
      </c>
      <c r="C23" s="62">
        <v>4256979</v>
      </c>
      <c r="D23" s="62">
        <v>756948</v>
      </c>
      <c r="E23" s="61" t="s">
        <v>268</v>
      </c>
      <c r="F23" s="62">
        <v>0</v>
      </c>
      <c r="G23" s="62">
        <v>0</v>
      </c>
    </row>
    <row r="24" spans="2:7" ht="11.25" customHeight="1" x14ac:dyDescent="0.25">
      <c r="B24" s="63" t="s">
        <v>267</v>
      </c>
      <c r="C24" s="64">
        <f>SUM(C25:C29)</f>
        <v>0</v>
      </c>
      <c r="D24" s="64">
        <f>SUM(D25:D29)</f>
        <v>0</v>
      </c>
      <c r="E24" s="61" t="s">
        <v>266</v>
      </c>
      <c r="F24" s="62">
        <v>0</v>
      </c>
      <c r="G24" s="62">
        <v>0</v>
      </c>
    </row>
    <row r="25" spans="2:7" ht="11.25" customHeight="1" x14ac:dyDescent="0.25">
      <c r="B25" s="63" t="s">
        <v>265</v>
      </c>
      <c r="C25" s="62">
        <v>0</v>
      </c>
      <c r="D25" s="62">
        <v>0</v>
      </c>
      <c r="E25" s="61" t="s">
        <v>264</v>
      </c>
      <c r="F25" s="62">
        <v>0</v>
      </c>
      <c r="G25" s="62">
        <v>0</v>
      </c>
    </row>
    <row r="26" spans="2:7" ht="11.25" customHeight="1" x14ac:dyDescent="0.25">
      <c r="B26" s="63" t="s">
        <v>263</v>
      </c>
      <c r="C26" s="62">
        <v>0</v>
      </c>
      <c r="D26" s="62">
        <v>0</v>
      </c>
      <c r="E26" s="61" t="s">
        <v>262</v>
      </c>
      <c r="F26" s="62">
        <f>SUM(F27:F29)</f>
        <v>0</v>
      </c>
      <c r="G26" s="62">
        <f>SUM(G27:G29)</f>
        <v>0</v>
      </c>
    </row>
    <row r="27" spans="2:7" ht="11.25" customHeight="1" x14ac:dyDescent="0.25">
      <c r="B27" s="63" t="s">
        <v>261</v>
      </c>
      <c r="C27" s="62">
        <v>0</v>
      </c>
      <c r="D27" s="62">
        <v>0</v>
      </c>
      <c r="E27" s="61" t="s">
        <v>260</v>
      </c>
      <c r="F27" s="62">
        <v>0</v>
      </c>
      <c r="G27" s="62">
        <v>0</v>
      </c>
    </row>
    <row r="28" spans="2:7" ht="11.25" customHeight="1" x14ac:dyDescent="0.25">
      <c r="B28" s="63" t="s">
        <v>259</v>
      </c>
      <c r="C28" s="62">
        <v>0</v>
      </c>
      <c r="D28" s="62">
        <v>0</v>
      </c>
      <c r="E28" s="61" t="s">
        <v>258</v>
      </c>
      <c r="F28" s="62">
        <v>0</v>
      </c>
      <c r="G28" s="62">
        <v>0</v>
      </c>
    </row>
    <row r="29" spans="2:7" ht="11.25" customHeight="1" x14ac:dyDescent="0.25">
      <c r="B29" s="63" t="s">
        <v>257</v>
      </c>
      <c r="C29" s="62">
        <v>0</v>
      </c>
      <c r="D29" s="62">
        <v>0</v>
      </c>
      <c r="E29" s="61" t="s">
        <v>256</v>
      </c>
      <c r="F29" s="62">
        <v>0</v>
      </c>
      <c r="G29" s="62">
        <v>0</v>
      </c>
    </row>
    <row r="30" spans="2:7" ht="18" customHeight="1" x14ac:dyDescent="0.25">
      <c r="B30" s="63" t="s">
        <v>255</v>
      </c>
      <c r="C30" s="62">
        <f>SUM(C31:C35)</f>
        <v>0</v>
      </c>
      <c r="D30" s="62">
        <f>SUM(D31:D35)</f>
        <v>0</v>
      </c>
      <c r="E30" s="61" t="s">
        <v>254</v>
      </c>
      <c r="F30" s="62">
        <f>SUM(F31:F36)</f>
        <v>0</v>
      </c>
      <c r="G30" s="62">
        <f>SUM(G31:G36)</f>
        <v>0</v>
      </c>
    </row>
    <row r="31" spans="2:7" ht="11.25" customHeight="1" x14ac:dyDescent="0.25">
      <c r="B31" s="63" t="s">
        <v>253</v>
      </c>
      <c r="C31" s="62">
        <v>0</v>
      </c>
      <c r="D31" s="62">
        <v>0</v>
      </c>
      <c r="E31" s="61" t="s">
        <v>252</v>
      </c>
      <c r="F31" s="62">
        <v>0</v>
      </c>
      <c r="G31" s="62">
        <v>0</v>
      </c>
    </row>
    <row r="32" spans="2:7" ht="11.25" customHeight="1" x14ac:dyDescent="0.25">
      <c r="B32" s="63" t="s">
        <v>251</v>
      </c>
      <c r="C32" s="62">
        <v>0</v>
      </c>
      <c r="D32" s="62">
        <v>0</v>
      </c>
      <c r="E32" s="61" t="s">
        <v>250</v>
      </c>
      <c r="F32" s="62">
        <v>0</v>
      </c>
      <c r="G32" s="62">
        <v>0</v>
      </c>
    </row>
    <row r="33" spans="2:7" ht="11.25" customHeight="1" x14ac:dyDescent="0.25">
      <c r="B33" s="63" t="s">
        <v>249</v>
      </c>
      <c r="C33" s="62">
        <v>0</v>
      </c>
      <c r="D33" s="62">
        <v>0</v>
      </c>
      <c r="E33" s="61" t="s">
        <v>248</v>
      </c>
      <c r="F33" s="62">
        <v>0</v>
      </c>
      <c r="G33" s="62">
        <v>0</v>
      </c>
    </row>
    <row r="34" spans="2:7" ht="11.25" customHeight="1" x14ac:dyDescent="0.25">
      <c r="B34" s="63" t="s">
        <v>247</v>
      </c>
      <c r="C34" s="62">
        <v>0</v>
      </c>
      <c r="D34" s="62">
        <v>0</v>
      </c>
      <c r="E34" s="61" t="s">
        <v>246</v>
      </c>
      <c r="F34" s="62">
        <v>0</v>
      </c>
      <c r="G34" s="62">
        <v>0</v>
      </c>
    </row>
    <row r="35" spans="2:7" ht="11.25" customHeight="1" x14ac:dyDescent="0.25">
      <c r="B35" s="63" t="s">
        <v>245</v>
      </c>
      <c r="C35" s="62">
        <v>0</v>
      </c>
      <c r="D35" s="62">
        <v>0</v>
      </c>
      <c r="E35" s="61" t="s">
        <v>244</v>
      </c>
      <c r="F35" s="62">
        <v>0</v>
      </c>
      <c r="G35" s="62">
        <v>0</v>
      </c>
    </row>
    <row r="36" spans="2:7" ht="11.25" customHeight="1" x14ac:dyDescent="0.25">
      <c r="B36" s="63" t="s">
        <v>243</v>
      </c>
      <c r="C36" s="62">
        <v>0</v>
      </c>
      <c r="D36" s="62">
        <v>0</v>
      </c>
      <c r="E36" s="61" t="s">
        <v>242</v>
      </c>
      <c r="F36" s="62">
        <v>0</v>
      </c>
      <c r="G36" s="62">
        <v>0</v>
      </c>
    </row>
    <row r="37" spans="2:7" ht="11.25" customHeight="1" x14ac:dyDescent="0.25">
      <c r="B37" s="63" t="s">
        <v>241</v>
      </c>
      <c r="C37" s="62">
        <f>SUM(C38:C39)</f>
        <v>0</v>
      </c>
      <c r="D37" s="62">
        <f>SUM(D38:D39)</f>
        <v>0</v>
      </c>
      <c r="E37" s="61" t="s">
        <v>240</v>
      </c>
      <c r="F37" s="64">
        <f>SUM(F38:F40)</f>
        <v>81603</v>
      </c>
      <c r="G37" s="64">
        <f>SUM(G38:G40)</f>
        <v>34926</v>
      </c>
    </row>
    <row r="38" spans="2:7" ht="11.25" customHeight="1" x14ac:dyDescent="0.25">
      <c r="B38" s="63" t="s">
        <v>239</v>
      </c>
      <c r="C38" s="62">
        <v>0</v>
      </c>
      <c r="D38" s="62">
        <v>0</v>
      </c>
      <c r="E38" s="61" t="s">
        <v>238</v>
      </c>
      <c r="F38" s="62">
        <v>0</v>
      </c>
      <c r="G38" s="62">
        <v>0</v>
      </c>
    </row>
    <row r="39" spans="2:7" ht="11.25" customHeight="1" x14ac:dyDescent="0.25">
      <c r="B39" s="63" t="s">
        <v>237</v>
      </c>
      <c r="C39" s="62">
        <v>0</v>
      </c>
      <c r="D39" s="62">
        <v>0</v>
      </c>
      <c r="E39" s="61" t="s">
        <v>236</v>
      </c>
      <c r="F39" s="62">
        <v>0</v>
      </c>
      <c r="G39" s="62">
        <v>0</v>
      </c>
    </row>
    <row r="40" spans="2:7" ht="11.25" customHeight="1" x14ac:dyDescent="0.25">
      <c r="B40" s="63" t="s">
        <v>235</v>
      </c>
      <c r="C40" s="62">
        <f>SUM(C41:C44)</f>
        <v>0</v>
      </c>
      <c r="D40" s="62">
        <f>SUM(D41:D44)</f>
        <v>0</v>
      </c>
      <c r="E40" s="61" t="s">
        <v>234</v>
      </c>
      <c r="F40" s="62">
        <v>81603</v>
      </c>
      <c r="G40" s="62">
        <v>34926</v>
      </c>
    </row>
    <row r="41" spans="2:7" ht="11.25" customHeight="1" x14ac:dyDescent="0.25">
      <c r="B41" s="63" t="s">
        <v>233</v>
      </c>
      <c r="C41" s="62">
        <v>0</v>
      </c>
      <c r="D41" s="62">
        <v>0</v>
      </c>
      <c r="E41" s="61" t="s">
        <v>232</v>
      </c>
      <c r="F41" s="64">
        <f>SUM(F42:F44)</f>
        <v>3713452</v>
      </c>
      <c r="G41" s="64">
        <f>SUM(G42:G44)</f>
        <v>3780526</v>
      </c>
    </row>
    <row r="42" spans="2:7" ht="11.25" customHeight="1" x14ac:dyDescent="0.25">
      <c r="B42" s="63" t="s">
        <v>231</v>
      </c>
      <c r="C42" s="62">
        <v>0</v>
      </c>
      <c r="D42" s="62">
        <v>0</v>
      </c>
      <c r="E42" s="61" t="s">
        <v>230</v>
      </c>
      <c r="F42" s="62">
        <v>3678631</v>
      </c>
      <c r="G42" s="62">
        <v>3696646</v>
      </c>
    </row>
    <row r="43" spans="2:7" ht="11.25" customHeight="1" x14ac:dyDescent="0.25">
      <c r="B43" s="63" t="s">
        <v>229</v>
      </c>
      <c r="C43" s="62">
        <v>0</v>
      </c>
      <c r="D43" s="62">
        <v>0</v>
      </c>
      <c r="E43" s="61" t="s">
        <v>228</v>
      </c>
      <c r="F43" s="62">
        <v>0</v>
      </c>
      <c r="G43" s="62">
        <v>0</v>
      </c>
    </row>
    <row r="44" spans="2:7" ht="11.25" customHeight="1" x14ac:dyDescent="0.25">
      <c r="B44" s="63" t="s">
        <v>227</v>
      </c>
      <c r="C44" s="62">
        <v>0</v>
      </c>
      <c r="D44" s="62">
        <v>0</v>
      </c>
      <c r="E44" s="61" t="s">
        <v>226</v>
      </c>
      <c r="F44" s="62">
        <v>34821</v>
      </c>
      <c r="G44" s="62">
        <v>83880</v>
      </c>
    </row>
    <row r="45" spans="2:7" ht="11.25" customHeight="1" x14ac:dyDescent="0.25">
      <c r="B45" s="71" t="s">
        <v>225</v>
      </c>
      <c r="C45" s="69">
        <f>+C8+C16+C24+C30+C36+C37+C40</f>
        <v>911215326</v>
      </c>
      <c r="D45" s="69">
        <f>+D8+D16+D24+D30+D36+D37+D40</f>
        <v>593770918</v>
      </c>
      <c r="E45" s="70" t="s">
        <v>224</v>
      </c>
      <c r="F45" s="69">
        <f>+F41+F37+F30+F26+F25+F22+F18+F8</f>
        <v>646511153</v>
      </c>
      <c r="G45" s="69">
        <f>+G41+G37+G30+G26+G25+G22+G18+G8</f>
        <v>472381003</v>
      </c>
    </row>
    <row r="46" spans="2:7" ht="11.25" customHeight="1" x14ac:dyDescent="0.25">
      <c r="B46" s="128"/>
      <c r="C46" s="129"/>
      <c r="D46" s="129"/>
      <c r="E46" s="130"/>
      <c r="F46" s="129"/>
      <c r="G46" s="129"/>
    </row>
    <row r="47" spans="2:7" ht="11.25" customHeight="1" x14ac:dyDescent="0.25">
      <c r="B47" s="66" t="s">
        <v>223</v>
      </c>
      <c r="C47" s="62"/>
      <c r="D47" s="62"/>
      <c r="E47" s="65" t="s">
        <v>222</v>
      </c>
      <c r="F47" s="62"/>
      <c r="G47" s="62"/>
    </row>
    <row r="48" spans="2:7" ht="11.25" customHeight="1" x14ac:dyDescent="0.25">
      <c r="B48" s="63" t="s">
        <v>221</v>
      </c>
      <c r="C48" s="62">
        <v>0</v>
      </c>
      <c r="D48" s="62">
        <v>0</v>
      </c>
      <c r="E48" s="61" t="s">
        <v>220</v>
      </c>
      <c r="F48" s="62">
        <v>0</v>
      </c>
      <c r="G48" s="62">
        <v>0</v>
      </c>
    </row>
    <row r="49" spans="2:7" ht="11.25" customHeight="1" x14ac:dyDescent="0.25">
      <c r="B49" s="63" t="s">
        <v>219</v>
      </c>
      <c r="C49" s="62">
        <v>0</v>
      </c>
      <c r="D49" s="62">
        <v>0</v>
      </c>
      <c r="E49" s="61" t="s">
        <v>218</v>
      </c>
      <c r="F49" s="62">
        <v>0</v>
      </c>
      <c r="G49" s="62">
        <v>0</v>
      </c>
    </row>
    <row r="50" spans="2:7" ht="11.25" customHeight="1" x14ac:dyDescent="0.25">
      <c r="B50" s="63" t="s">
        <v>217</v>
      </c>
      <c r="C50" s="62">
        <v>2649704638</v>
      </c>
      <c r="D50" s="62">
        <v>2649704638</v>
      </c>
      <c r="E50" s="61" t="s">
        <v>216</v>
      </c>
      <c r="F50" s="62">
        <v>0</v>
      </c>
      <c r="G50" s="62">
        <v>0</v>
      </c>
    </row>
    <row r="51" spans="2:7" ht="11.25" customHeight="1" x14ac:dyDescent="0.25">
      <c r="B51" s="63" t="s">
        <v>215</v>
      </c>
      <c r="C51" s="62">
        <v>1140104792</v>
      </c>
      <c r="D51" s="62">
        <v>1057320976</v>
      </c>
      <c r="E51" s="61" t="s">
        <v>214</v>
      </c>
      <c r="F51" s="62">
        <v>0</v>
      </c>
      <c r="G51" s="62">
        <v>0</v>
      </c>
    </row>
    <row r="52" spans="2:7" ht="11.25" customHeight="1" x14ac:dyDescent="0.25">
      <c r="B52" s="63" t="s">
        <v>213</v>
      </c>
      <c r="C52" s="62">
        <v>957192</v>
      </c>
      <c r="D52" s="62">
        <v>942495</v>
      </c>
      <c r="E52" s="61" t="s">
        <v>212</v>
      </c>
      <c r="F52" s="62">
        <v>0</v>
      </c>
      <c r="G52" s="62">
        <v>0</v>
      </c>
    </row>
    <row r="53" spans="2:7" ht="11.25" customHeight="1" x14ac:dyDescent="0.25">
      <c r="B53" s="63" t="s">
        <v>211</v>
      </c>
      <c r="C53" s="62">
        <v>0</v>
      </c>
      <c r="D53" s="62">
        <v>0</v>
      </c>
      <c r="E53" s="61" t="s">
        <v>210</v>
      </c>
      <c r="F53" s="62">
        <v>0</v>
      </c>
      <c r="G53" s="62">
        <v>0</v>
      </c>
    </row>
    <row r="54" spans="2:7" ht="11.25" customHeight="1" x14ac:dyDescent="0.25">
      <c r="B54" s="63" t="s">
        <v>209</v>
      </c>
      <c r="C54" s="62">
        <v>0</v>
      </c>
      <c r="D54" s="62">
        <v>0</v>
      </c>
      <c r="E54" s="65"/>
      <c r="F54" s="62"/>
      <c r="G54" s="62"/>
    </row>
    <row r="55" spans="2:7" ht="11.25" customHeight="1" x14ac:dyDescent="0.25">
      <c r="B55" s="63" t="s">
        <v>208</v>
      </c>
      <c r="C55" s="62">
        <v>0</v>
      </c>
      <c r="D55" s="62">
        <v>0</v>
      </c>
      <c r="E55" s="65" t="s">
        <v>207</v>
      </c>
      <c r="F55" s="62">
        <f>SUM(F48:F53)</f>
        <v>0</v>
      </c>
      <c r="G55" s="62">
        <f>SUM(G48:G53)</f>
        <v>0</v>
      </c>
    </row>
    <row r="56" spans="2:7" ht="11.25" customHeight="1" x14ac:dyDescent="0.25">
      <c r="B56" s="63" t="s">
        <v>206</v>
      </c>
      <c r="C56" s="62">
        <v>0</v>
      </c>
      <c r="D56" s="62">
        <v>0</v>
      </c>
      <c r="E56" s="67"/>
      <c r="F56" s="62"/>
      <c r="G56" s="62"/>
    </row>
    <row r="57" spans="2:7" ht="11.25" customHeight="1" x14ac:dyDescent="0.25">
      <c r="B57" s="63"/>
      <c r="C57" s="62"/>
      <c r="D57" s="62"/>
      <c r="E57" s="65" t="s">
        <v>205</v>
      </c>
      <c r="F57" s="64">
        <f>+F55+F45</f>
        <v>646511153</v>
      </c>
      <c r="G57" s="64">
        <f>+G55+G45</f>
        <v>472381003</v>
      </c>
    </row>
    <row r="58" spans="2:7" ht="11.25" customHeight="1" x14ac:dyDescent="0.25">
      <c r="B58" s="66" t="s">
        <v>204</v>
      </c>
      <c r="C58" s="64">
        <f>SUM(C48:C57)</f>
        <v>3790766622</v>
      </c>
      <c r="D58" s="64">
        <f>SUM(D48:D57)</f>
        <v>3707968109</v>
      </c>
      <c r="E58" s="61"/>
      <c r="F58" s="62"/>
      <c r="G58" s="62"/>
    </row>
    <row r="59" spans="2:7" ht="11.25" customHeight="1" x14ac:dyDescent="0.25">
      <c r="B59" s="63"/>
      <c r="C59" s="62"/>
      <c r="D59" s="62"/>
      <c r="E59" s="65" t="s">
        <v>203</v>
      </c>
      <c r="F59" s="62"/>
      <c r="G59" s="62"/>
    </row>
    <row r="60" spans="2:7" ht="11.25" customHeight="1" x14ac:dyDescent="0.25">
      <c r="B60" s="66" t="s">
        <v>202</v>
      </c>
      <c r="C60" s="64">
        <f>+C45+C58</f>
        <v>4701981948</v>
      </c>
      <c r="D60" s="64">
        <f>+D45+D58</f>
        <v>4301739027</v>
      </c>
      <c r="E60" s="65"/>
      <c r="F60" s="62"/>
      <c r="G60" s="62"/>
    </row>
    <row r="61" spans="2:7" ht="11.25" customHeight="1" x14ac:dyDescent="0.25">
      <c r="B61" s="63"/>
      <c r="C61" s="62"/>
      <c r="D61" s="62"/>
      <c r="E61" s="65" t="s">
        <v>201</v>
      </c>
      <c r="F61" s="62">
        <f>SUM(F62:F64)</f>
        <v>0</v>
      </c>
      <c r="G61" s="62">
        <f>SUM(G62:G64)</f>
        <v>0</v>
      </c>
    </row>
    <row r="62" spans="2:7" ht="11.25" customHeight="1" x14ac:dyDescent="0.25">
      <c r="B62" s="63"/>
      <c r="C62" s="62"/>
      <c r="D62" s="62"/>
      <c r="E62" s="61" t="s">
        <v>200</v>
      </c>
      <c r="F62" s="62">
        <v>0</v>
      </c>
      <c r="G62" s="62">
        <v>0</v>
      </c>
    </row>
    <row r="63" spans="2:7" ht="11.25" customHeight="1" x14ac:dyDescent="0.25">
      <c r="B63" s="63"/>
      <c r="C63" s="62"/>
      <c r="D63" s="62"/>
      <c r="E63" s="61" t="s">
        <v>199</v>
      </c>
      <c r="F63" s="62">
        <v>0</v>
      </c>
      <c r="G63" s="62">
        <v>0</v>
      </c>
    </row>
    <row r="64" spans="2:7" ht="11.25" customHeight="1" x14ac:dyDescent="0.25">
      <c r="B64" s="63"/>
      <c r="C64" s="62"/>
      <c r="D64" s="62"/>
      <c r="E64" s="61" t="s">
        <v>198</v>
      </c>
      <c r="F64" s="62">
        <v>0</v>
      </c>
      <c r="G64" s="62">
        <v>0</v>
      </c>
    </row>
    <row r="65" spans="2:9" ht="11.25" customHeight="1" x14ac:dyDescent="0.25">
      <c r="B65" s="63"/>
      <c r="C65" s="62"/>
      <c r="D65" s="62"/>
      <c r="E65" s="61"/>
      <c r="F65" s="62"/>
      <c r="G65" s="62"/>
    </row>
    <row r="66" spans="2:9" ht="11.25" customHeight="1" x14ac:dyDescent="0.25">
      <c r="B66" s="63"/>
      <c r="C66" s="62"/>
      <c r="D66" s="62"/>
      <c r="E66" s="65" t="s">
        <v>197</v>
      </c>
      <c r="F66" s="64">
        <f>SUM(F67:F71)</f>
        <v>4055470795</v>
      </c>
      <c r="G66" s="64">
        <f>SUM(G67:G71)</f>
        <v>3829358024</v>
      </c>
    </row>
    <row r="67" spans="2:9" ht="11.25" customHeight="1" x14ac:dyDescent="0.25">
      <c r="B67" s="63"/>
      <c r="C67" s="62"/>
      <c r="D67" s="62"/>
      <c r="E67" s="61" t="s">
        <v>196</v>
      </c>
      <c r="F67" s="62">
        <v>337712359</v>
      </c>
      <c r="G67" s="62">
        <v>137941278</v>
      </c>
    </row>
    <row r="68" spans="2:9" ht="11.25" customHeight="1" x14ac:dyDescent="0.25">
      <c r="B68" s="63"/>
      <c r="C68" s="62"/>
      <c r="D68" s="62"/>
      <c r="E68" s="61" t="s">
        <v>195</v>
      </c>
      <c r="F68" s="62">
        <v>1179493051</v>
      </c>
      <c r="G68" s="62">
        <v>1153151361</v>
      </c>
    </row>
    <row r="69" spans="2:9" ht="11.25" customHeight="1" x14ac:dyDescent="0.25">
      <c r="B69" s="63"/>
      <c r="C69" s="62"/>
      <c r="D69" s="62"/>
      <c r="E69" s="61" t="s">
        <v>194</v>
      </c>
      <c r="F69" s="62">
        <v>1910350804</v>
      </c>
      <c r="G69" s="62">
        <v>1910350804</v>
      </c>
    </row>
    <row r="70" spans="2:9" ht="11.25" customHeight="1" x14ac:dyDescent="0.25">
      <c r="B70" s="63"/>
      <c r="C70" s="62"/>
      <c r="D70" s="62"/>
      <c r="E70" s="61" t="s">
        <v>193</v>
      </c>
      <c r="F70" s="62">
        <v>0</v>
      </c>
      <c r="G70" s="62">
        <v>0</v>
      </c>
    </row>
    <row r="71" spans="2:9" ht="11.25" customHeight="1" x14ac:dyDescent="0.25">
      <c r="B71" s="63"/>
      <c r="C71" s="62"/>
      <c r="D71" s="62"/>
      <c r="E71" s="61" t="s">
        <v>192</v>
      </c>
      <c r="F71" s="62">
        <v>627914581</v>
      </c>
      <c r="G71" s="62">
        <v>627914581</v>
      </c>
    </row>
    <row r="72" spans="2:9" ht="11.25" customHeight="1" x14ac:dyDescent="0.25">
      <c r="B72" s="63"/>
      <c r="C72" s="62"/>
      <c r="D72" s="62"/>
      <c r="E72" s="61"/>
      <c r="F72" s="62"/>
      <c r="G72" s="62"/>
    </row>
    <row r="73" spans="2:9" ht="20.25" customHeight="1" x14ac:dyDescent="0.25">
      <c r="B73" s="63"/>
      <c r="C73" s="62"/>
      <c r="D73" s="62"/>
      <c r="E73" s="65" t="s">
        <v>191</v>
      </c>
      <c r="F73" s="64">
        <f>SUM(F74:F75)</f>
        <v>0</v>
      </c>
      <c r="G73" s="64">
        <f>SUM(G74:G75)</f>
        <v>0</v>
      </c>
    </row>
    <row r="74" spans="2:9" ht="11.25" customHeight="1" x14ac:dyDescent="0.25">
      <c r="B74" s="63"/>
      <c r="C74" s="62"/>
      <c r="D74" s="62"/>
      <c r="E74" s="61" t="s">
        <v>190</v>
      </c>
      <c r="F74" s="62">
        <v>0</v>
      </c>
      <c r="G74" s="62">
        <v>0</v>
      </c>
    </row>
    <row r="75" spans="2:9" ht="11.25" customHeight="1" x14ac:dyDescent="0.25">
      <c r="B75" s="63"/>
      <c r="C75" s="62"/>
      <c r="D75" s="62"/>
      <c r="E75" s="61" t="s">
        <v>189</v>
      </c>
      <c r="F75" s="62">
        <v>0</v>
      </c>
      <c r="G75" s="62">
        <v>0</v>
      </c>
    </row>
    <row r="76" spans="2:9" ht="11.25" customHeight="1" x14ac:dyDescent="0.25">
      <c r="B76" s="63"/>
      <c r="C76" s="62"/>
      <c r="D76" s="62"/>
      <c r="E76" s="61"/>
      <c r="F76" s="62"/>
      <c r="G76" s="62"/>
    </row>
    <row r="77" spans="2:9" ht="11.25" customHeight="1" x14ac:dyDescent="0.25">
      <c r="B77" s="63"/>
      <c r="C77" s="62"/>
      <c r="D77" s="62"/>
      <c r="E77" s="65" t="s">
        <v>188</v>
      </c>
      <c r="F77" s="64">
        <f>+F73+F66+F61</f>
        <v>4055470795</v>
      </c>
      <c r="G77" s="64">
        <f>+G73+G66+G61</f>
        <v>3829358024</v>
      </c>
    </row>
    <row r="78" spans="2:9" ht="11.25" customHeight="1" x14ac:dyDescent="0.25">
      <c r="B78" s="63"/>
      <c r="C78" s="62"/>
      <c r="D78" s="62"/>
      <c r="E78" s="61"/>
      <c r="F78" s="64"/>
      <c r="G78" s="64"/>
    </row>
    <row r="79" spans="2:9" ht="11.25" customHeight="1" x14ac:dyDescent="0.25">
      <c r="B79" s="63"/>
      <c r="C79" s="62"/>
      <c r="D79" s="62"/>
      <c r="E79" s="65" t="s">
        <v>187</v>
      </c>
      <c r="F79" s="64">
        <f>+F77+F57</f>
        <v>4701981948</v>
      </c>
      <c r="G79" s="64">
        <f>+G77+G57</f>
        <v>4301739027</v>
      </c>
      <c r="I79" s="37"/>
    </row>
    <row r="80" spans="2:9" ht="11.25" customHeight="1" x14ac:dyDescent="0.25">
      <c r="B80" s="63"/>
      <c r="C80" s="62"/>
      <c r="D80" s="62"/>
      <c r="E80" s="61"/>
      <c r="F80" s="62"/>
      <c r="G80" s="62"/>
    </row>
    <row r="81" spans="2:7" ht="11.25" customHeight="1" x14ac:dyDescent="0.25">
      <c r="B81" s="63"/>
      <c r="C81" s="62"/>
      <c r="D81" s="62"/>
      <c r="E81" s="61"/>
      <c r="F81" s="61"/>
      <c r="G81" s="61"/>
    </row>
    <row r="82" spans="2:7" ht="11.25" customHeight="1" x14ac:dyDescent="0.25">
      <c r="B82" s="63"/>
      <c r="C82" s="62"/>
      <c r="D82" s="62"/>
      <c r="E82" s="61"/>
      <c r="F82" s="61"/>
      <c r="G82" s="61"/>
    </row>
    <row r="83" spans="2:7" ht="11.25" customHeight="1" thickBot="1" x14ac:dyDescent="0.3">
      <c r="B83" s="60"/>
      <c r="C83" s="59"/>
      <c r="D83" s="59"/>
      <c r="E83" s="58"/>
      <c r="F83" s="58"/>
      <c r="G83" s="58"/>
    </row>
    <row r="84" spans="2:7" ht="6" customHeight="1" x14ac:dyDescent="0.25"/>
    <row r="86" spans="2:7" x14ac:dyDescent="0.25">
      <c r="F86" s="37">
        <f>C60-F79</f>
        <v>0</v>
      </c>
      <c r="G86" s="37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zoomScale="120" zoomScaleNormal="120" zoomScaleSheetLayoutView="160" workbookViewId="0">
      <selection activeCell="F19" sqref="F19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77" t="s">
        <v>176</v>
      </c>
      <c r="C2" s="178"/>
      <c r="D2" s="178"/>
      <c r="E2" s="178"/>
      <c r="F2" s="178"/>
      <c r="G2" s="178"/>
      <c r="H2" s="178"/>
      <c r="I2" s="178"/>
      <c r="J2" s="179"/>
    </row>
    <row r="3" spans="2:10" x14ac:dyDescent="0.25">
      <c r="B3" s="180" t="s">
        <v>351</v>
      </c>
      <c r="C3" s="181"/>
      <c r="D3" s="181"/>
      <c r="E3" s="181"/>
      <c r="F3" s="181"/>
      <c r="G3" s="181"/>
      <c r="H3" s="181"/>
      <c r="I3" s="181"/>
      <c r="J3" s="182"/>
    </row>
    <row r="4" spans="2:10" x14ac:dyDescent="0.25">
      <c r="B4" s="180" t="s">
        <v>448</v>
      </c>
      <c r="C4" s="181"/>
      <c r="D4" s="181"/>
      <c r="E4" s="181"/>
      <c r="F4" s="181"/>
      <c r="G4" s="181"/>
      <c r="H4" s="181"/>
      <c r="I4" s="181"/>
      <c r="J4" s="182"/>
    </row>
    <row r="5" spans="2:10" ht="15.75" thickBot="1" x14ac:dyDescent="0.3">
      <c r="B5" s="183"/>
      <c r="C5" s="184"/>
      <c r="D5" s="184"/>
      <c r="E5" s="184"/>
      <c r="F5" s="184"/>
      <c r="G5" s="184"/>
      <c r="H5" s="184"/>
      <c r="I5" s="184"/>
      <c r="J5" s="185"/>
    </row>
    <row r="6" spans="2:10" ht="16.5" x14ac:dyDescent="0.25">
      <c r="B6" s="186" t="s">
        <v>350</v>
      </c>
      <c r="C6" s="187"/>
      <c r="D6" s="80" t="s">
        <v>349</v>
      </c>
      <c r="E6" s="190" t="s">
        <v>348</v>
      </c>
      <c r="F6" s="190" t="s">
        <v>347</v>
      </c>
      <c r="G6" s="190" t="s">
        <v>346</v>
      </c>
      <c r="H6" s="80" t="s">
        <v>345</v>
      </c>
      <c r="I6" s="190" t="s">
        <v>344</v>
      </c>
      <c r="J6" s="190" t="s">
        <v>343</v>
      </c>
    </row>
    <row r="7" spans="2:10" ht="25.5" thickBot="1" x14ac:dyDescent="0.3">
      <c r="B7" s="188"/>
      <c r="C7" s="189"/>
      <c r="D7" s="79" t="s">
        <v>446</v>
      </c>
      <c r="E7" s="191"/>
      <c r="F7" s="191"/>
      <c r="G7" s="191"/>
      <c r="H7" s="79" t="s">
        <v>342</v>
      </c>
      <c r="I7" s="191"/>
      <c r="J7" s="191"/>
    </row>
    <row r="8" spans="2:10" x14ac:dyDescent="0.25">
      <c r="B8" s="194"/>
      <c r="C8" s="195"/>
      <c r="D8" s="65"/>
      <c r="E8" s="65"/>
      <c r="F8" s="65"/>
      <c r="G8" s="65"/>
      <c r="H8" s="65"/>
      <c r="I8" s="65"/>
      <c r="J8" s="65"/>
    </row>
    <row r="9" spans="2:10" x14ac:dyDescent="0.25">
      <c r="B9" s="196" t="s">
        <v>341</v>
      </c>
      <c r="C9" s="197"/>
      <c r="D9" s="85">
        <f>+D10+D14</f>
        <v>0</v>
      </c>
      <c r="E9" s="85">
        <f>+E10+E14</f>
        <v>0</v>
      </c>
      <c r="F9" s="85">
        <f>+F10+F14</f>
        <v>0</v>
      </c>
      <c r="G9" s="85">
        <f>+G10+G14</f>
        <v>0</v>
      </c>
      <c r="H9" s="85">
        <f t="shared" ref="H9:H17" si="0">+D9+E9+F9+G9</f>
        <v>0</v>
      </c>
      <c r="I9" s="85">
        <v>0</v>
      </c>
      <c r="J9" s="85">
        <v>0</v>
      </c>
    </row>
    <row r="10" spans="2:10" x14ac:dyDescent="0.25">
      <c r="B10" s="196" t="s">
        <v>340</v>
      </c>
      <c r="C10" s="197"/>
      <c r="D10" s="72">
        <f>SUM(D11:D13)</f>
        <v>0</v>
      </c>
      <c r="E10" s="72">
        <f>SUM(E11:E13)</f>
        <v>0</v>
      </c>
      <c r="F10" s="72">
        <f>SUM(F11:F13)</f>
        <v>0</v>
      </c>
      <c r="G10" s="72">
        <f>SUM(G11:G13)</f>
        <v>0</v>
      </c>
      <c r="H10" s="85">
        <f t="shared" si="0"/>
        <v>0</v>
      </c>
      <c r="I10" s="72">
        <v>0</v>
      </c>
      <c r="J10" s="72">
        <v>0</v>
      </c>
    </row>
    <row r="11" spans="2:10" x14ac:dyDescent="0.25">
      <c r="B11" s="90" t="s">
        <v>339</v>
      </c>
      <c r="C11" s="89"/>
      <c r="D11" s="86">
        <v>0</v>
      </c>
      <c r="E11" s="86">
        <v>0</v>
      </c>
      <c r="F11" s="86">
        <v>0</v>
      </c>
      <c r="G11" s="86">
        <v>0</v>
      </c>
      <c r="H11" s="84">
        <f t="shared" si="0"/>
        <v>0</v>
      </c>
      <c r="I11" s="86">
        <v>0</v>
      </c>
      <c r="J11" s="86">
        <v>0</v>
      </c>
    </row>
    <row r="12" spans="2:10" x14ac:dyDescent="0.25">
      <c r="B12" s="87" t="s">
        <v>338</v>
      </c>
      <c r="C12" s="93"/>
      <c r="D12" s="86">
        <v>0</v>
      </c>
      <c r="E12" s="86">
        <v>0</v>
      </c>
      <c r="F12" s="86">
        <v>0</v>
      </c>
      <c r="G12" s="86">
        <v>0</v>
      </c>
      <c r="H12" s="84">
        <f t="shared" si="0"/>
        <v>0</v>
      </c>
      <c r="I12" s="86">
        <v>0</v>
      </c>
      <c r="J12" s="86">
        <v>0</v>
      </c>
    </row>
    <row r="13" spans="2:10" x14ac:dyDescent="0.25">
      <c r="B13" s="90" t="s">
        <v>337</v>
      </c>
      <c r="C13" s="89"/>
      <c r="D13" s="86">
        <v>0</v>
      </c>
      <c r="E13" s="86">
        <v>0</v>
      </c>
      <c r="F13" s="86">
        <v>0</v>
      </c>
      <c r="G13" s="86">
        <v>0</v>
      </c>
      <c r="H13" s="84">
        <f t="shared" si="0"/>
        <v>0</v>
      </c>
      <c r="I13" s="86">
        <v>0</v>
      </c>
      <c r="J13" s="86">
        <v>0</v>
      </c>
    </row>
    <row r="14" spans="2:10" x14ac:dyDescent="0.25">
      <c r="B14" s="196" t="s">
        <v>336</v>
      </c>
      <c r="C14" s="197"/>
      <c r="D14" s="72">
        <f>SUM(D15:D17)</f>
        <v>0</v>
      </c>
      <c r="E14" s="72">
        <f>SUM(E15:E17)</f>
        <v>0</v>
      </c>
      <c r="F14" s="72">
        <f>SUM(F15:F17)</f>
        <v>0</v>
      </c>
      <c r="G14" s="72">
        <f>SUM(G15:G17)</f>
        <v>0</v>
      </c>
      <c r="H14" s="85">
        <f t="shared" si="0"/>
        <v>0</v>
      </c>
      <c r="I14" s="72">
        <v>0</v>
      </c>
      <c r="J14" s="72">
        <v>0</v>
      </c>
    </row>
    <row r="15" spans="2:10" ht="16.5" customHeight="1" x14ac:dyDescent="0.25">
      <c r="B15" s="90" t="s">
        <v>335</v>
      </c>
      <c r="C15" s="89"/>
      <c r="D15" s="86">
        <v>0</v>
      </c>
      <c r="E15" s="86">
        <v>0</v>
      </c>
      <c r="F15" s="86">
        <v>0</v>
      </c>
      <c r="G15" s="86">
        <v>0</v>
      </c>
      <c r="H15" s="84">
        <f t="shared" si="0"/>
        <v>0</v>
      </c>
      <c r="I15" s="86">
        <v>0</v>
      </c>
      <c r="J15" s="86">
        <v>0</v>
      </c>
    </row>
    <row r="16" spans="2:10" x14ac:dyDescent="0.25">
      <c r="B16" s="92" t="s">
        <v>334</v>
      </c>
      <c r="C16" s="91"/>
      <c r="D16" s="86">
        <v>0</v>
      </c>
      <c r="E16" s="86">
        <v>0</v>
      </c>
      <c r="F16" s="86">
        <v>0</v>
      </c>
      <c r="G16" s="86">
        <v>0</v>
      </c>
      <c r="H16" s="84">
        <f t="shared" si="0"/>
        <v>0</v>
      </c>
      <c r="I16" s="86">
        <v>0</v>
      </c>
      <c r="J16" s="86">
        <v>0</v>
      </c>
    </row>
    <row r="17" spans="2:13" ht="16.5" customHeight="1" x14ac:dyDescent="0.25">
      <c r="B17" s="90" t="s">
        <v>333</v>
      </c>
      <c r="C17" s="89"/>
      <c r="D17" s="86">
        <v>0</v>
      </c>
      <c r="E17" s="86">
        <v>0</v>
      </c>
      <c r="F17" s="86">
        <v>0</v>
      </c>
      <c r="G17" s="86">
        <v>0</v>
      </c>
      <c r="H17" s="84">
        <f t="shared" si="0"/>
        <v>0</v>
      </c>
      <c r="I17" s="86">
        <v>0</v>
      </c>
      <c r="J17" s="86">
        <v>0</v>
      </c>
    </row>
    <row r="18" spans="2:13" x14ac:dyDescent="0.25">
      <c r="B18" s="196" t="s">
        <v>332</v>
      </c>
      <c r="C18" s="197"/>
      <c r="D18" s="85">
        <f>+'FORMATO 1'!G57</f>
        <v>472381003</v>
      </c>
      <c r="E18" s="85">
        <v>3957074784</v>
      </c>
      <c r="F18" s="85">
        <v>3782944634</v>
      </c>
      <c r="G18" s="85">
        <v>0</v>
      </c>
      <c r="H18" s="85">
        <f>D18+E18-F18+G18</f>
        <v>646511153</v>
      </c>
      <c r="I18" s="85">
        <v>0</v>
      </c>
      <c r="J18" s="85">
        <v>0</v>
      </c>
      <c r="L18" s="88"/>
      <c r="M18" s="88"/>
    </row>
    <row r="19" spans="2:13" x14ac:dyDescent="0.25">
      <c r="B19" s="87"/>
      <c r="C19" s="61"/>
      <c r="D19" s="86"/>
      <c r="E19" s="86"/>
      <c r="F19" s="86"/>
      <c r="G19" s="86"/>
      <c r="H19" s="86"/>
      <c r="I19" s="86"/>
      <c r="J19" s="86"/>
    </row>
    <row r="20" spans="2:13" ht="16.5" customHeight="1" x14ac:dyDescent="0.25">
      <c r="B20" s="196" t="s">
        <v>331</v>
      </c>
      <c r="C20" s="197"/>
      <c r="D20" s="72">
        <f>+D9+D18</f>
        <v>472381003</v>
      </c>
      <c r="E20" s="72">
        <f>+E9+E18</f>
        <v>3957074784</v>
      </c>
      <c r="F20" s="72">
        <f>+F9+F18</f>
        <v>3782944634</v>
      </c>
      <c r="G20" s="72">
        <f>+G9+G18</f>
        <v>0</v>
      </c>
      <c r="H20" s="72">
        <f>+H9+H18</f>
        <v>646511153</v>
      </c>
      <c r="I20" s="72">
        <v>0</v>
      </c>
      <c r="J20" s="72">
        <v>0</v>
      </c>
      <c r="L20" s="132">
        <f>H20-'FORMATO 1'!F45</f>
        <v>0</v>
      </c>
    </row>
    <row r="21" spans="2:13" x14ac:dyDescent="0.25">
      <c r="B21" s="196"/>
      <c r="C21" s="197"/>
      <c r="D21" s="72"/>
      <c r="E21" s="72"/>
      <c r="F21" s="72"/>
      <c r="G21" s="72"/>
      <c r="H21" s="72"/>
      <c r="I21" s="72"/>
      <c r="J21" s="72"/>
    </row>
    <row r="22" spans="2:13" ht="16.5" customHeight="1" x14ac:dyDescent="0.25">
      <c r="B22" s="196" t="s">
        <v>330</v>
      </c>
      <c r="C22" s="197"/>
      <c r="D22" s="72"/>
      <c r="E22" s="72"/>
      <c r="F22" s="72"/>
      <c r="G22" s="72"/>
      <c r="H22" s="72"/>
      <c r="I22" s="72"/>
      <c r="J22" s="72"/>
    </row>
    <row r="23" spans="2:13" x14ac:dyDescent="0.25">
      <c r="B23" s="198" t="s">
        <v>329</v>
      </c>
      <c r="C23" s="199"/>
      <c r="D23" s="84">
        <v>0</v>
      </c>
      <c r="E23" s="84">
        <v>0</v>
      </c>
      <c r="F23" s="84">
        <v>0</v>
      </c>
      <c r="G23" s="84">
        <v>0</v>
      </c>
      <c r="H23" s="84">
        <f>+D23+E23+F23+G23</f>
        <v>0</v>
      </c>
      <c r="I23" s="84">
        <v>0</v>
      </c>
      <c r="J23" s="84">
        <v>0</v>
      </c>
    </row>
    <row r="24" spans="2:13" x14ac:dyDescent="0.25">
      <c r="B24" s="198" t="s">
        <v>328</v>
      </c>
      <c r="C24" s="199"/>
      <c r="D24" s="84">
        <v>0</v>
      </c>
      <c r="E24" s="84">
        <v>0</v>
      </c>
      <c r="F24" s="84">
        <v>0</v>
      </c>
      <c r="G24" s="84">
        <v>0</v>
      </c>
      <c r="H24" s="84">
        <f>+D24+E24+F24+G24</f>
        <v>0</v>
      </c>
      <c r="I24" s="84">
        <v>0</v>
      </c>
      <c r="J24" s="84">
        <v>0</v>
      </c>
    </row>
    <row r="25" spans="2:13" x14ac:dyDescent="0.25">
      <c r="B25" s="198" t="s">
        <v>327</v>
      </c>
      <c r="C25" s="199"/>
      <c r="D25" s="84">
        <v>0</v>
      </c>
      <c r="E25" s="84">
        <v>0</v>
      </c>
      <c r="F25" s="84">
        <v>0</v>
      </c>
      <c r="G25" s="84">
        <v>0</v>
      </c>
      <c r="H25" s="84">
        <f>+D25+E25+F25+G25</f>
        <v>0</v>
      </c>
      <c r="I25" s="84">
        <v>0</v>
      </c>
      <c r="J25" s="84">
        <v>0</v>
      </c>
    </row>
    <row r="26" spans="2:13" x14ac:dyDescent="0.25">
      <c r="B26" s="192"/>
      <c r="C26" s="193"/>
      <c r="D26" s="85"/>
      <c r="E26" s="85"/>
      <c r="F26" s="85"/>
      <c r="G26" s="85"/>
      <c r="H26" s="85"/>
      <c r="I26" s="85"/>
      <c r="J26" s="85"/>
    </row>
    <row r="27" spans="2:13" ht="16.5" customHeight="1" x14ac:dyDescent="0.25">
      <c r="B27" s="196" t="s">
        <v>326</v>
      </c>
      <c r="C27" s="197"/>
      <c r="D27" s="85"/>
      <c r="E27" s="85"/>
      <c r="F27" s="85"/>
      <c r="G27" s="85"/>
      <c r="H27" s="85"/>
      <c r="I27" s="85"/>
      <c r="J27" s="85"/>
    </row>
    <row r="28" spans="2:13" x14ac:dyDescent="0.25">
      <c r="B28" s="198" t="s">
        <v>325</v>
      </c>
      <c r="C28" s="199"/>
      <c r="D28" s="84">
        <v>0</v>
      </c>
      <c r="E28" s="84">
        <v>0</v>
      </c>
      <c r="F28" s="84">
        <v>0</v>
      </c>
      <c r="G28" s="84">
        <v>0</v>
      </c>
      <c r="H28" s="84">
        <f>+D28+E28+F28+G28</f>
        <v>0</v>
      </c>
      <c r="I28" s="84">
        <v>0</v>
      </c>
      <c r="J28" s="84">
        <v>0</v>
      </c>
    </row>
    <row r="29" spans="2:13" x14ac:dyDescent="0.25">
      <c r="B29" s="198" t="s">
        <v>324</v>
      </c>
      <c r="C29" s="199"/>
      <c r="D29" s="84">
        <v>0</v>
      </c>
      <c r="E29" s="84">
        <v>0</v>
      </c>
      <c r="F29" s="84">
        <v>0</v>
      </c>
      <c r="G29" s="84">
        <v>0</v>
      </c>
      <c r="H29" s="84">
        <f>+D29+E29+F29+G29</f>
        <v>0</v>
      </c>
      <c r="I29" s="84">
        <v>0</v>
      </c>
      <c r="J29" s="84">
        <v>0</v>
      </c>
    </row>
    <row r="30" spans="2:13" x14ac:dyDescent="0.25">
      <c r="B30" s="198" t="s">
        <v>323</v>
      </c>
      <c r="C30" s="199"/>
      <c r="D30" s="84">
        <v>0</v>
      </c>
      <c r="E30" s="84">
        <v>0</v>
      </c>
      <c r="F30" s="84">
        <v>0</v>
      </c>
      <c r="G30" s="84">
        <v>0</v>
      </c>
      <c r="H30" s="84">
        <f>+D30+E30+F30+G30</f>
        <v>0</v>
      </c>
      <c r="I30" s="84">
        <v>0</v>
      </c>
      <c r="J30" s="84">
        <v>0</v>
      </c>
    </row>
    <row r="31" spans="2:13" ht="15.75" thickBot="1" x14ac:dyDescent="0.3">
      <c r="B31" s="201"/>
      <c r="C31" s="202"/>
      <c r="D31" s="83"/>
      <c r="E31" s="83"/>
      <c r="F31" s="83"/>
      <c r="G31" s="83"/>
      <c r="H31" s="83"/>
      <c r="I31" s="83"/>
      <c r="J31" s="83"/>
    </row>
    <row r="33" spans="2:10" ht="30.75" customHeight="1" x14ac:dyDescent="0.25">
      <c r="B33" s="203" t="s">
        <v>322</v>
      </c>
      <c r="C33" s="203"/>
      <c r="D33" s="203"/>
      <c r="E33" s="203"/>
      <c r="F33" s="203"/>
      <c r="G33" s="203"/>
      <c r="H33" s="203"/>
      <c r="I33" s="203"/>
      <c r="J33" s="203"/>
    </row>
    <row r="34" spans="2:10" x14ac:dyDescent="0.25">
      <c r="B34" s="82"/>
      <c r="C34" s="82"/>
      <c r="D34" s="82"/>
      <c r="E34" s="82"/>
      <c r="F34" s="82"/>
      <c r="G34" s="82"/>
      <c r="H34" s="82"/>
      <c r="I34" s="82"/>
      <c r="J34" s="82"/>
    </row>
    <row r="35" spans="2:10" x14ac:dyDescent="0.25">
      <c r="B35" s="203" t="s">
        <v>321</v>
      </c>
      <c r="C35" s="203"/>
      <c r="D35" s="203"/>
      <c r="E35" s="203"/>
      <c r="F35" s="203"/>
      <c r="G35" s="203"/>
      <c r="H35" s="203"/>
      <c r="I35" s="203"/>
      <c r="J35" s="203"/>
    </row>
    <row r="36" spans="2:10" ht="15.75" thickBot="1" x14ac:dyDescent="0.3"/>
    <row r="37" spans="2:10" x14ac:dyDescent="0.25">
      <c r="B37" s="190" t="s">
        <v>320</v>
      </c>
      <c r="C37" s="81" t="s">
        <v>319</v>
      </c>
      <c r="D37" s="81" t="s">
        <v>318</v>
      </c>
      <c r="E37" s="81" t="s">
        <v>317</v>
      </c>
      <c r="F37" s="190" t="s">
        <v>316</v>
      </c>
      <c r="G37" s="81" t="s">
        <v>315</v>
      </c>
    </row>
    <row r="38" spans="2:10" x14ac:dyDescent="0.25">
      <c r="B38" s="200"/>
      <c r="C38" s="80" t="s">
        <v>314</v>
      </c>
      <c r="D38" s="80" t="s">
        <v>313</v>
      </c>
      <c r="E38" s="80" t="s">
        <v>312</v>
      </c>
      <c r="F38" s="200"/>
      <c r="G38" s="80" t="s">
        <v>311</v>
      </c>
    </row>
    <row r="39" spans="2:10" ht="15.75" thickBot="1" x14ac:dyDescent="0.3">
      <c r="B39" s="191"/>
      <c r="C39" s="78"/>
      <c r="D39" s="79" t="s">
        <v>310</v>
      </c>
      <c r="E39" s="78"/>
      <c r="F39" s="191"/>
      <c r="G39" s="78"/>
    </row>
    <row r="40" spans="2:10" ht="24.75" x14ac:dyDescent="0.25">
      <c r="B40" s="77" t="s">
        <v>309</v>
      </c>
      <c r="C40" s="61"/>
      <c r="D40" s="61"/>
      <c r="E40" s="61"/>
      <c r="F40" s="61"/>
      <c r="G40" s="61"/>
    </row>
    <row r="41" spans="2:10" x14ac:dyDescent="0.25">
      <c r="B41" s="63" t="s">
        <v>308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</row>
    <row r="42" spans="2:10" x14ac:dyDescent="0.25">
      <c r="B42" s="63" t="s">
        <v>307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</row>
    <row r="43" spans="2:10" ht="15.75" thickBot="1" x14ac:dyDescent="0.3">
      <c r="B43" s="60" t="s">
        <v>306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Normal="100" zoomScaleSheetLayoutView="130" workbookViewId="0">
      <selection activeCell="F14" sqref="F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68" t="s">
        <v>176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2:12" x14ac:dyDescent="0.25">
      <c r="B3" s="171" t="s">
        <v>371</v>
      </c>
      <c r="C3" s="172"/>
      <c r="D3" s="172"/>
      <c r="E3" s="172"/>
      <c r="F3" s="172"/>
      <c r="G3" s="172"/>
      <c r="H3" s="172"/>
      <c r="I3" s="172"/>
      <c r="J3" s="172"/>
      <c r="K3" s="172"/>
      <c r="L3" s="173"/>
    </row>
    <row r="4" spans="2:12" x14ac:dyDescent="0.25">
      <c r="B4" s="171" t="str">
        <f>+'FORMATO 2'!B4:J4</f>
        <v>Del 1 de enero al 31 de diciembre de 2023 (b)</v>
      </c>
      <c r="C4" s="172"/>
      <c r="D4" s="172"/>
      <c r="E4" s="172"/>
      <c r="F4" s="172"/>
      <c r="G4" s="172"/>
      <c r="H4" s="172"/>
      <c r="I4" s="172"/>
      <c r="J4" s="172"/>
      <c r="K4" s="172"/>
      <c r="L4" s="173"/>
    </row>
    <row r="5" spans="2:12" ht="15.75" thickBot="1" x14ac:dyDescent="0.3">
      <c r="B5" s="174" t="s">
        <v>0</v>
      </c>
      <c r="C5" s="175"/>
      <c r="D5" s="175"/>
      <c r="E5" s="175"/>
      <c r="F5" s="175"/>
      <c r="G5" s="175"/>
      <c r="H5" s="175"/>
      <c r="I5" s="175"/>
      <c r="J5" s="175"/>
      <c r="K5" s="175"/>
      <c r="L5" s="176"/>
    </row>
    <row r="6" spans="2:12" ht="75" thickBot="1" x14ac:dyDescent="0.3">
      <c r="B6" s="57" t="s">
        <v>370</v>
      </c>
      <c r="C6" s="52" t="s">
        <v>369</v>
      </c>
      <c r="D6" s="52" t="s">
        <v>368</v>
      </c>
      <c r="E6" s="52" t="s">
        <v>367</v>
      </c>
      <c r="F6" s="52" t="s">
        <v>366</v>
      </c>
      <c r="G6" s="52" t="s">
        <v>365</v>
      </c>
      <c r="H6" s="52" t="s">
        <v>364</v>
      </c>
      <c r="I6" s="52" t="s">
        <v>363</v>
      </c>
      <c r="J6" s="52" t="s">
        <v>441</v>
      </c>
      <c r="K6" s="52" t="s">
        <v>442</v>
      </c>
      <c r="L6" s="52" t="s">
        <v>443</v>
      </c>
    </row>
    <row r="7" spans="2:12" x14ac:dyDescent="0.25">
      <c r="B7" s="3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2" ht="24.75" x14ac:dyDescent="0.25">
      <c r="B8" s="4" t="s">
        <v>362</v>
      </c>
      <c r="C8" s="95">
        <f>SUM(C9:C12)</f>
        <v>0</v>
      </c>
      <c r="D8" s="95"/>
      <c r="E8" s="95"/>
      <c r="F8" s="95">
        <f>SUM(F9:F12)</f>
        <v>0</v>
      </c>
      <c r="G8" s="95"/>
      <c r="H8" s="95">
        <f>SUM(H9:H12)</f>
        <v>0</v>
      </c>
      <c r="I8" s="95">
        <f>SUM(I9:I12)</f>
        <v>0</v>
      </c>
      <c r="J8" s="95">
        <f>SUM(J9:J12)</f>
        <v>0</v>
      </c>
      <c r="K8" s="95">
        <f>SUM(K9:K12)</f>
        <v>0</v>
      </c>
      <c r="L8" s="95">
        <f>+H8-K8</f>
        <v>0</v>
      </c>
    </row>
    <row r="9" spans="2:12" x14ac:dyDescent="0.25">
      <c r="B9" s="97" t="s">
        <v>361</v>
      </c>
      <c r="C9" s="96">
        <v>0</v>
      </c>
      <c r="D9" s="95"/>
      <c r="E9" s="95"/>
      <c r="F9" s="96">
        <v>0</v>
      </c>
      <c r="G9" s="95"/>
      <c r="H9" s="96">
        <v>0</v>
      </c>
      <c r="I9" s="96">
        <v>0</v>
      </c>
      <c r="J9" s="96">
        <v>0</v>
      </c>
      <c r="K9" s="96">
        <v>0</v>
      </c>
      <c r="L9" s="96">
        <f>+H9-K9</f>
        <v>0</v>
      </c>
    </row>
    <row r="10" spans="2:12" x14ac:dyDescent="0.25">
      <c r="B10" s="97" t="s">
        <v>360</v>
      </c>
      <c r="C10" s="96">
        <v>0</v>
      </c>
      <c r="D10" s="95"/>
      <c r="E10" s="95"/>
      <c r="F10" s="96">
        <v>0</v>
      </c>
      <c r="G10" s="95"/>
      <c r="H10" s="96">
        <v>0</v>
      </c>
      <c r="I10" s="96">
        <v>0</v>
      </c>
      <c r="J10" s="96">
        <v>0</v>
      </c>
      <c r="K10" s="96">
        <v>0</v>
      </c>
      <c r="L10" s="96">
        <f>+H10-K10</f>
        <v>0</v>
      </c>
    </row>
    <row r="11" spans="2:12" x14ac:dyDescent="0.25">
      <c r="B11" s="97" t="s">
        <v>359</v>
      </c>
      <c r="C11" s="96">
        <v>0</v>
      </c>
      <c r="D11" s="95"/>
      <c r="E11" s="95"/>
      <c r="F11" s="96">
        <v>0</v>
      </c>
      <c r="G11" s="95"/>
      <c r="H11" s="96">
        <v>0</v>
      </c>
      <c r="I11" s="96">
        <v>0</v>
      </c>
      <c r="J11" s="96">
        <v>0</v>
      </c>
      <c r="K11" s="96">
        <v>0</v>
      </c>
      <c r="L11" s="96">
        <f>+H11-K11</f>
        <v>0</v>
      </c>
    </row>
    <row r="12" spans="2:12" x14ac:dyDescent="0.25">
      <c r="B12" s="97" t="s">
        <v>358</v>
      </c>
      <c r="C12" s="96">
        <v>0</v>
      </c>
      <c r="D12" s="95"/>
      <c r="E12" s="95"/>
      <c r="F12" s="96">
        <v>0</v>
      </c>
      <c r="G12" s="95"/>
      <c r="H12" s="96">
        <v>0</v>
      </c>
      <c r="I12" s="96">
        <v>0</v>
      </c>
      <c r="J12" s="96">
        <v>0</v>
      </c>
      <c r="K12" s="96">
        <v>0</v>
      </c>
      <c r="L12" s="96">
        <f>+H12-K12</f>
        <v>0</v>
      </c>
    </row>
    <row r="13" spans="2:12" x14ac:dyDescent="0.25">
      <c r="B13" s="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2:12" ht="24.75" x14ac:dyDescent="0.25">
      <c r="B14" s="4" t="s">
        <v>357</v>
      </c>
      <c r="C14" s="95">
        <f>SUM(C15:C18)</f>
        <v>0</v>
      </c>
      <c r="D14" s="95"/>
      <c r="E14" s="95"/>
      <c r="F14" s="95">
        <f>SUM(F15:F18)</f>
        <v>0</v>
      </c>
      <c r="G14" s="95"/>
      <c r="H14" s="95">
        <f>SUM(H15:H18)</f>
        <v>0</v>
      </c>
      <c r="I14" s="95">
        <f>SUM(I15:I18)</f>
        <v>0</v>
      </c>
      <c r="J14" s="95">
        <f>SUM(J15:J18)</f>
        <v>0</v>
      </c>
      <c r="K14" s="95">
        <f>SUM(K15:K18)</f>
        <v>0</v>
      </c>
      <c r="L14" s="95">
        <f>+H14-K14</f>
        <v>0</v>
      </c>
    </row>
    <row r="15" spans="2:12" x14ac:dyDescent="0.25">
      <c r="B15" s="97" t="s">
        <v>356</v>
      </c>
      <c r="C15" s="96">
        <v>0</v>
      </c>
      <c r="D15" s="95"/>
      <c r="E15" s="95"/>
      <c r="F15" s="96">
        <v>0</v>
      </c>
      <c r="G15" s="95"/>
      <c r="H15" s="96">
        <v>0</v>
      </c>
      <c r="I15" s="96">
        <v>0</v>
      </c>
      <c r="J15" s="96">
        <v>0</v>
      </c>
      <c r="K15" s="96">
        <v>0</v>
      </c>
      <c r="L15" s="96">
        <f>+H15-K15</f>
        <v>0</v>
      </c>
    </row>
    <row r="16" spans="2:12" x14ac:dyDescent="0.25">
      <c r="B16" s="97" t="s">
        <v>355</v>
      </c>
      <c r="C16" s="96">
        <v>0</v>
      </c>
      <c r="D16" s="95"/>
      <c r="E16" s="95"/>
      <c r="F16" s="96">
        <v>0</v>
      </c>
      <c r="G16" s="95"/>
      <c r="H16" s="96">
        <v>0</v>
      </c>
      <c r="I16" s="96">
        <v>0</v>
      </c>
      <c r="J16" s="96">
        <v>0</v>
      </c>
      <c r="K16" s="96">
        <v>0</v>
      </c>
      <c r="L16" s="96">
        <f>+H16-K16</f>
        <v>0</v>
      </c>
    </row>
    <row r="17" spans="2:12" x14ac:dyDescent="0.25">
      <c r="B17" s="97" t="s">
        <v>354</v>
      </c>
      <c r="C17" s="96">
        <v>0</v>
      </c>
      <c r="D17" s="95"/>
      <c r="E17" s="95"/>
      <c r="F17" s="96">
        <v>0</v>
      </c>
      <c r="G17" s="95"/>
      <c r="H17" s="96">
        <v>0</v>
      </c>
      <c r="I17" s="96">
        <v>0</v>
      </c>
      <c r="J17" s="96">
        <v>0</v>
      </c>
      <c r="K17" s="96">
        <v>0</v>
      </c>
      <c r="L17" s="96">
        <f>+H17-K17</f>
        <v>0</v>
      </c>
    </row>
    <row r="18" spans="2:12" x14ac:dyDescent="0.25">
      <c r="B18" s="97" t="s">
        <v>353</v>
      </c>
      <c r="C18" s="96">
        <v>0</v>
      </c>
      <c r="D18" s="95"/>
      <c r="E18" s="95"/>
      <c r="F18" s="96">
        <v>0</v>
      </c>
      <c r="G18" s="95"/>
      <c r="H18" s="96">
        <v>0</v>
      </c>
      <c r="I18" s="96">
        <v>0</v>
      </c>
      <c r="J18" s="96">
        <v>0</v>
      </c>
      <c r="K18" s="96">
        <v>0</v>
      </c>
      <c r="L18" s="96">
        <f>+H18-K18</f>
        <v>0</v>
      </c>
    </row>
    <row r="19" spans="2:12" x14ac:dyDescent="0.25">
      <c r="B19" s="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2:12" ht="41.25" x14ac:dyDescent="0.25">
      <c r="B20" s="4" t="s">
        <v>352</v>
      </c>
      <c r="C20" s="95">
        <f>+C8+C14</f>
        <v>0</v>
      </c>
      <c r="D20" s="95"/>
      <c r="E20" s="95"/>
      <c r="F20" s="95">
        <f>+F8+F14</f>
        <v>0</v>
      </c>
      <c r="G20" s="95"/>
      <c r="H20" s="95">
        <f>+H8+H14</f>
        <v>0</v>
      </c>
      <c r="I20" s="95">
        <f>+I8+I14</f>
        <v>0</v>
      </c>
      <c r="J20" s="95">
        <f>+J8+J14</f>
        <v>0</v>
      </c>
      <c r="K20" s="95">
        <f>+K8+K14</f>
        <v>0</v>
      </c>
      <c r="L20" s="95">
        <f>+H20-K20</f>
        <v>0</v>
      </c>
    </row>
    <row r="21" spans="2:12" ht="15.75" thickBot="1" x14ac:dyDescent="0.3">
      <c r="B21" s="6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zoomScale="150" zoomScaleNormal="150" zoomScaleSheetLayoutView="120" workbookViewId="0">
      <selection activeCell="B19" sqref="B19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12" t="s">
        <v>176</v>
      </c>
      <c r="C2" s="213"/>
      <c r="D2" s="213"/>
      <c r="E2" s="214"/>
    </row>
    <row r="3" spans="2:7" x14ac:dyDescent="0.25">
      <c r="B3" s="215" t="s">
        <v>1</v>
      </c>
      <c r="C3" s="216"/>
      <c r="D3" s="216"/>
      <c r="E3" s="217"/>
    </row>
    <row r="4" spans="2:7" x14ac:dyDescent="0.25">
      <c r="B4" s="215" t="str">
        <f>+'FORMATO 2'!B4:J4</f>
        <v>Del 1 de enero al 31 de diciembre de 2023 (b)</v>
      </c>
      <c r="C4" s="216"/>
      <c r="D4" s="216"/>
      <c r="E4" s="217"/>
    </row>
    <row r="5" spans="2:7" ht="15.75" thickBot="1" x14ac:dyDescent="0.3">
      <c r="B5" s="218" t="s">
        <v>0</v>
      </c>
      <c r="C5" s="219"/>
      <c r="D5" s="219"/>
      <c r="E5" s="220"/>
    </row>
    <row r="6" spans="2:7" x14ac:dyDescent="0.25">
      <c r="B6" s="206" t="s">
        <v>177</v>
      </c>
      <c r="C6" s="108" t="s">
        <v>2</v>
      </c>
      <c r="D6" s="210" t="s">
        <v>3</v>
      </c>
      <c r="E6" s="53" t="s">
        <v>4</v>
      </c>
    </row>
    <row r="7" spans="2:7" ht="15.75" thickBot="1" x14ac:dyDescent="0.3">
      <c r="B7" s="207"/>
      <c r="C7" s="57" t="s">
        <v>178</v>
      </c>
      <c r="D7" s="211"/>
      <c r="E7" s="52" t="s">
        <v>5</v>
      </c>
    </row>
    <row r="8" spans="2:7" ht="12.75" customHeight="1" x14ac:dyDescent="0.25">
      <c r="B8" s="35"/>
      <c r="C8" s="30"/>
      <c r="D8" s="31"/>
      <c r="E8" s="31"/>
    </row>
    <row r="9" spans="2:7" ht="12.75" customHeight="1" x14ac:dyDescent="0.25">
      <c r="B9" s="44" t="s">
        <v>6</v>
      </c>
      <c r="C9" s="30">
        <f>SUM(C10:C12)</f>
        <v>2991319325</v>
      </c>
      <c r="D9" s="30">
        <f t="shared" ref="D9:E9" si="0">+D10+D11+D12</f>
        <v>3970511488</v>
      </c>
      <c r="E9" s="30">
        <f t="shared" si="0"/>
        <v>3970511488</v>
      </c>
    </row>
    <row r="10" spans="2:7" ht="12.75" customHeight="1" x14ac:dyDescent="0.25">
      <c r="B10" s="45" t="s">
        <v>7</v>
      </c>
      <c r="C10" s="30">
        <f>+'FORMATO 5'!E43</f>
        <v>804575349</v>
      </c>
      <c r="D10" s="31">
        <f>+'FORMATO 5'!H43</f>
        <v>817427081</v>
      </c>
      <c r="E10" s="31">
        <f>+'FORMATO 5'!I43</f>
        <v>817427081</v>
      </c>
      <c r="G10" s="48"/>
    </row>
    <row r="11" spans="2:7" ht="12.75" customHeight="1" x14ac:dyDescent="0.25">
      <c r="B11" s="45" t="s">
        <v>8</v>
      </c>
      <c r="C11" s="30">
        <f>+'FORMATO 5'!E68</f>
        <v>2186743976</v>
      </c>
      <c r="D11" s="31">
        <f>+'FORMATO 5'!H68</f>
        <v>3153084407</v>
      </c>
      <c r="E11" s="31">
        <f>+'FORMATO 5'!I68</f>
        <v>3153084407</v>
      </c>
    </row>
    <row r="12" spans="2:7" ht="12.75" customHeight="1" x14ac:dyDescent="0.25">
      <c r="B12" s="45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4" t="s">
        <v>10</v>
      </c>
      <c r="C14" s="30">
        <f>SUM(C15:C16)</f>
        <v>2991319325</v>
      </c>
      <c r="D14" s="30">
        <f t="shared" ref="D14:E14" si="1">SUM(D15:D16)</f>
        <v>3715620951</v>
      </c>
      <c r="E14" s="30">
        <f t="shared" si="1"/>
        <v>3169012439</v>
      </c>
    </row>
    <row r="15" spans="2:7" ht="12.75" customHeight="1" x14ac:dyDescent="0.25">
      <c r="B15" s="45" t="s">
        <v>11</v>
      </c>
      <c r="C15" s="30">
        <f>+'FORMATO 6A'!D8</f>
        <v>804575349</v>
      </c>
      <c r="D15" s="31">
        <f>+'FORMATO 6A'!G8</f>
        <v>658441978</v>
      </c>
      <c r="E15" s="31">
        <f>+'FORMATO 6A'!H8</f>
        <v>561070954</v>
      </c>
    </row>
    <row r="16" spans="2:7" ht="12.75" customHeight="1" x14ac:dyDescent="0.25">
      <c r="B16" s="45" t="s">
        <v>12</v>
      </c>
      <c r="C16" s="30">
        <f>+'FORMATO 6A'!D83</f>
        <v>2186743976</v>
      </c>
      <c r="D16" s="31">
        <f>+'FORMATO 6A'!G83</f>
        <v>3057178973</v>
      </c>
      <c r="E16" s="31">
        <f>+'FORMATO 6A'!H83</f>
        <v>2607941485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4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5" t="s">
        <v>14</v>
      </c>
      <c r="C19" s="32"/>
      <c r="D19" s="31"/>
      <c r="E19" s="31"/>
    </row>
    <row r="20" spans="2:5" ht="12.75" customHeight="1" x14ac:dyDescent="0.25">
      <c r="B20" s="45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4" t="s">
        <v>16</v>
      </c>
      <c r="C22" s="30">
        <f>+C9-C14+C18</f>
        <v>0</v>
      </c>
      <c r="D22" s="30">
        <f t="shared" ref="D22:E22" si="3">+D9-D14+D18</f>
        <v>254890537</v>
      </c>
      <c r="E22" s="30">
        <f t="shared" si="3"/>
        <v>801499049</v>
      </c>
    </row>
    <row r="23" spans="2:5" ht="12.75" customHeight="1" x14ac:dyDescent="0.25">
      <c r="B23" s="44" t="s">
        <v>17</v>
      </c>
      <c r="C23" s="30">
        <f>+C22-C12</f>
        <v>0</v>
      </c>
      <c r="D23" s="30">
        <f t="shared" ref="D23:E23" si="4">+D22-D12</f>
        <v>254890537</v>
      </c>
      <c r="E23" s="30">
        <f t="shared" si="4"/>
        <v>801499049</v>
      </c>
    </row>
    <row r="24" spans="2:5" ht="12.75" customHeight="1" x14ac:dyDescent="0.25">
      <c r="B24" s="44" t="s">
        <v>18</v>
      </c>
      <c r="C24" s="30">
        <f>+C23-C18</f>
        <v>0</v>
      </c>
      <c r="D24" s="30">
        <f t="shared" ref="D24:E24" si="5">+D23-D18</f>
        <v>254890537</v>
      </c>
      <c r="E24" s="30">
        <f t="shared" si="5"/>
        <v>801499049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6" t="s">
        <v>19</v>
      </c>
      <c r="C27" s="210" t="s">
        <v>20</v>
      </c>
      <c r="D27" s="208" t="s">
        <v>3</v>
      </c>
      <c r="E27" s="115" t="s">
        <v>4</v>
      </c>
    </row>
    <row r="28" spans="2:5" ht="12.75" customHeight="1" thickBot="1" x14ac:dyDescent="0.3">
      <c r="B28" s="207"/>
      <c r="C28" s="211"/>
      <c r="D28" s="209"/>
      <c r="E28" s="116" t="s">
        <v>21</v>
      </c>
    </row>
    <row r="29" spans="2:5" ht="12.75" customHeight="1" x14ac:dyDescent="0.25">
      <c r="B29" s="46"/>
      <c r="C29" s="12"/>
      <c r="D29" s="8"/>
      <c r="E29" s="8"/>
    </row>
    <row r="30" spans="2:5" ht="12.75" customHeight="1" x14ac:dyDescent="0.25">
      <c r="B30" s="109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7" t="s">
        <v>23</v>
      </c>
      <c r="C31" s="12"/>
      <c r="D31" s="8"/>
      <c r="E31" s="8"/>
    </row>
    <row r="32" spans="2:5" ht="12.75" customHeight="1" x14ac:dyDescent="0.25">
      <c r="B32" s="47" t="s">
        <v>24</v>
      </c>
      <c r="C32" s="12"/>
      <c r="D32" s="8"/>
      <c r="E32" s="8"/>
    </row>
    <row r="33" spans="2:5" ht="12.75" customHeight="1" x14ac:dyDescent="0.25">
      <c r="B33" s="109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7" t="s">
        <v>26</v>
      </c>
      <c r="C34" s="12"/>
      <c r="D34" s="8"/>
      <c r="E34" s="8"/>
    </row>
    <row r="35" spans="2:5" ht="12.75" customHeight="1" x14ac:dyDescent="0.25">
      <c r="B35" s="47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04" t="s">
        <v>28</v>
      </c>
      <c r="C37" s="204">
        <v>0</v>
      </c>
      <c r="D37" s="204">
        <v>0</v>
      </c>
      <c r="E37" s="204">
        <v>0</v>
      </c>
    </row>
    <row r="38" spans="2:5" ht="12.75" customHeight="1" thickBot="1" x14ac:dyDescent="0.3">
      <c r="B38" s="205"/>
      <c r="C38" s="205"/>
      <c r="D38" s="205"/>
      <c r="E38" s="205"/>
    </row>
    <row r="39" spans="2:5" ht="12.75" customHeight="1" x14ac:dyDescent="0.25">
      <c r="B39" s="206" t="s">
        <v>19</v>
      </c>
      <c r="C39" s="106" t="s">
        <v>2</v>
      </c>
      <c r="D39" s="208" t="s">
        <v>3</v>
      </c>
      <c r="E39" s="115" t="s">
        <v>4</v>
      </c>
    </row>
    <row r="40" spans="2:5" ht="12.75" customHeight="1" thickBot="1" x14ac:dyDescent="0.3">
      <c r="B40" s="207"/>
      <c r="C40" s="107" t="s">
        <v>29</v>
      </c>
      <c r="D40" s="209"/>
      <c r="E40" s="116" t="s">
        <v>21</v>
      </c>
    </row>
    <row r="41" spans="2:5" ht="12.75" customHeight="1" x14ac:dyDescent="0.25">
      <c r="B41" s="46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804575349</v>
      </c>
      <c r="D42" s="33">
        <f t="shared" ref="D42:E42" si="6">+D10</f>
        <v>817427081</v>
      </c>
      <c r="E42" s="33">
        <f t="shared" si="6"/>
        <v>817427081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7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7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804575349</v>
      </c>
      <c r="D47" s="33">
        <f t="shared" ref="D47:E47" si="8">+D15</f>
        <v>658441978</v>
      </c>
      <c r="E47" s="33">
        <f t="shared" si="8"/>
        <v>561070954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09" t="s">
        <v>32</v>
      </c>
      <c r="C51" s="42">
        <f>+C42+C43-C47+C49</f>
        <v>0</v>
      </c>
      <c r="D51" s="42">
        <f t="shared" ref="D51:E51" si="9">+D42+D43-D47+D49</f>
        <v>158985103</v>
      </c>
      <c r="E51" s="42">
        <f t="shared" si="9"/>
        <v>256356127</v>
      </c>
    </row>
    <row r="52" spans="2:5" ht="12.75" customHeight="1" x14ac:dyDescent="0.25">
      <c r="B52" s="109" t="s">
        <v>33</v>
      </c>
      <c r="C52" s="42">
        <f>+C51-C43</f>
        <v>0</v>
      </c>
      <c r="D52" s="42">
        <f t="shared" ref="D52:E52" si="10">+D51-D43</f>
        <v>158985103</v>
      </c>
      <c r="E52" s="42">
        <f t="shared" si="10"/>
        <v>256356127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6" t="s">
        <v>19</v>
      </c>
      <c r="C54" s="210" t="s">
        <v>20</v>
      </c>
      <c r="D54" s="208" t="s">
        <v>3</v>
      </c>
      <c r="E54" s="115" t="s">
        <v>4</v>
      </c>
    </row>
    <row r="55" spans="2:5" ht="12.75" customHeight="1" thickBot="1" x14ac:dyDescent="0.3">
      <c r="B55" s="207"/>
      <c r="C55" s="211"/>
      <c r="D55" s="209"/>
      <c r="E55" s="116" t="s">
        <v>21</v>
      </c>
    </row>
    <row r="56" spans="2:5" ht="12.75" customHeight="1" x14ac:dyDescent="0.25">
      <c r="B56" s="46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2186743976</v>
      </c>
      <c r="D57" s="33">
        <f t="shared" ref="D57:E57" si="11">+D11</f>
        <v>3153084407</v>
      </c>
      <c r="E57" s="33">
        <f t="shared" si="11"/>
        <v>3153084407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7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7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2186743976</v>
      </c>
      <c r="D62" s="33">
        <f t="shared" ref="D62:E62" si="13">+D16</f>
        <v>3057178973</v>
      </c>
      <c r="E62" s="33">
        <f t="shared" si="13"/>
        <v>2607941485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09" t="s">
        <v>36</v>
      </c>
      <c r="C66" s="42">
        <f>+C57+C58-C62+C64</f>
        <v>0</v>
      </c>
      <c r="D66" s="42">
        <f t="shared" ref="D66:E66" si="14">+D57+D58-D62+D64</f>
        <v>95905434</v>
      </c>
      <c r="E66" s="42">
        <f t="shared" si="14"/>
        <v>545142922</v>
      </c>
    </row>
    <row r="67" spans="2:5" ht="12.75" customHeight="1" thickBot="1" x14ac:dyDescent="0.3">
      <c r="B67" s="110" t="s">
        <v>37</v>
      </c>
      <c r="C67" s="43">
        <v>0</v>
      </c>
      <c r="D67" s="43">
        <f>+D66-D58</f>
        <v>95905434</v>
      </c>
      <c r="E67" s="43">
        <f>+E66-E58</f>
        <v>545142922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4"/>
  <sheetViews>
    <sheetView zoomScale="110" zoomScaleNormal="110" zoomScaleSheetLayoutView="175" workbookViewId="0">
      <pane xSplit="1" topLeftCell="B1" activePane="topRight" state="frozen"/>
      <selection activeCell="D19" sqref="D19"/>
      <selection pane="topRight" activeCell="E26" sqref="E26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1" max="11" width="11.42578125" style="288"/>
    <col min="12" max="12" width="13.28515625" bestFit="1" customWidth="1"/>
  </cols>
  <sheetData>
    <row r="1" spans="2:10" ht="15.75" thickBot="1" x14ac:dyDescent="0.3"/>
    <row r="2" spans="2:10" x14ac:dyDescent="0.25">
      <c r="B2" s="168" t="s">
        <v>176</v>
      </c>
      <c r="C2" s="169"/>
      <c r="D2" s="169"/>
      <c r="E2" s="169"/>
      <c r="F2" s="169"/>
      <c r="G2" s="169"/>
      <c r="H2" s="169"/>
      <c r="I2" s="169"/>
      <c r="J2" s="170"/>
    </row>
    <row r="3" spans="2:10" x14ac:dyDescent="0.25">
      <c r="B3" s="231" t="s">
        <v>372</v>
      </c>
      <c r="C3" s="232"/>
      <c r="D3" s="232"/>
      <c r="E3" s="232"/>
      <c r="F3" s="232"/>
      <c r="G3" s="232"/>
      <c r="H3" s="232"/>
      <c r="I3" s="232"/>
      <c r="J3" s="233"/>
    </row>
    <row r="4" spans="2:10" x14ac:dyDescent="0.25">
      <c r="B4" s="231" t="str">
        <f>+'FORMATO 2'!B4:J4</f>
        <v>Del 1 de enero al 31 de diciembre de 2023 (b)</v>
      </c>
      <c r="C4" s="232"/>
      <c r="D4" s="232"/>
      <c r="E4" s="232"/>
      <c r="F4" s="232"/>
      <c r="G4" s="232"/>
      <c r="H4" s="232"/>
      <c r="I4" s="232"/>
      <c r="J4" s="233"/>
    </row>
    <row r="5" spans="2:10" ht="15.75" thickBot="1" x14ac:dyDescent="0.3">
      <c r="B5" s="234" t="s">
        <v>0</v>
      </c>
      <c r="C5" s="235"/>
      <c r="D5" s="235"/>
      <c r="E5" s="235"/>
      <c r="F5" s="235"/>
      <c r="G5" s="235"/>
      <c r="H5" s="235"/>
      <c r="I5" s="235"/>
      <c r="J5" s="236"/>
    </row>
    <row r="6" spans="2:10" ht="15.75" thickBot="1" x14ac:dyDescent="0.3">
      <c r="B6" s="237"/>
      <c r="C6" s="238"/>
      <c r="D6" s="239"/>
      <c r="E6" s="240" t="s">
        <v>373</v>
      </c>
      <c r="F6" s="241"/>
      <c r="G6" s="241"/>
      <c r="H6" s="241"/>
      <c r="I6" s="242"/>
      <c r="J6" s="208" t="s">
        <v>374</v>
      </c>
    </row>
    <row r="7" spans="2:10" x14ac:dyDescent="0.25">
      <c r="B7" s="244" t="s">
        <v>19</v>
      </c>
      <c r="C7" s="245"/>
      <c r="D7" s="246"/>
      <c r="E7" s="208" t="s">
        <v>375</v>
      </c>
      <c r="F7" s="210" t="s">
        <v>38</v>
      </c>
      <c r="G7" s="208" t="s">
        <v>39</v>
      </c>
      <c r="H7" s="208" t="s">
        <v>3</v>
      </c>
      <c r="I7" s="208" t="s">
        <v>376</v>
      </c>
      <c r="J7" s="243"/>
    </row>
    <row r="8" spans="2:10" ht="15.75" thickBot="1" x14ac:dyDescent="0.3">
      <c r="B8" s="247" t="s">
        <v>377</v>
      </c>
      <c r="C8" s="248"/>
      <c r="D8" s="249"/>
      <c r="E8" s="209"/>
      <c r="F8" s="211"/>
      <c r="G8" s="209"/>
      <c r="H8" s="209"/>
      <c r="I8" s="209"/>
      <c r="J8" s="209"/>
    </row>
    <row r="9" spans="2:10" ht="12" customHeight="1" x14ac:dyDescent="0.25">
      <c r="B9" s="250"/>
      <c r="C9" s="251"/>
      <c r="D9" s="252"/>
      <c r="E9" s="99"/>
      <c r="F9" s="99"/>
      <c r="G9" s="99"/>
      <c r="H9" s="99"/>
      <c r="I9" s="99"/>
      <c r="J9" s="99"/>
    </row>
    <row r="10" spans="2:10" ht="12" customHeight="1" x14ac:dyDescent="0.25">
      <c r="B10" s="221" t="s">
        <v>378</v>
      </c>
      <c r="C10" s="222"/>
      <c r="D10" s="230"/>
      <c r="E10" s="133"/>
      <c r="F10" s="133"/>
      <c r="G10" s="133"/>
      <c r="H10" s="133"/>
      <c r="I10" s="133"/>
      <c r="J10" s="133"/>
    </row>
    <row r="11" spans="2:10" ht="12" customHeight="1" x14ac:dyDescent="0.25">
      <c r="B11" s="15"/>
      <c r="C11" s="224" t="s">
        <v>379</v>
      </c>
      <c r="D11" s="225"/>
      <c r="E11" s="134">
        <v>0</v>
      </c>
      <c r="F11" s="135">
        <f t="shared" ref="F11:F14" si="0">+G11-E11</f>
        <v>0</v>
      </c>
      <c r="G11" s="134">
        <v>0</v>
      </c>
      <c r="H11" s="134">
        <v>0</v>
      </c>
      <c r="I11" s="136">
        <v>0</v>
      </c>
      <c r="J11" s="134">
        <f>+I11-E11</f>
        <v>0</v>
      </c>
    </row>
    <row r="12" spans="2:10" ht="12" customHeight="1" x14ac:dyDescent="0.25">
      <c r="B12" s="15"/>
      <c r="C12" s="224" t="s">
        <v>380</v>
      </c>
      <c r="D12" s="225"/>
      <c r="E12" s="134">
        <v>0</v>
      </c>
      <c r="F12" s="135">
        <f t="shared" si="0"/>
        <v>0</v>
      </c>
      <c r="G12" s="134">
        <v>0</v>
      </c>
      <c r="H12" s="134">
        <v>0</v>
      </c>
      <c r="I12" s="136">
        <v>0</v>
      </c>
      <c r="J12" s="134">
        <f t="shared" ref="J12:J41" si="1">+I12-E12</f>
        <v>0</v>
      </c>
    </row>
    <row r="13" spans="2:10" ht="12" customHeight="1" x14ac:dyDescent="0.25">
      <c r="B13" s="15"/>
      <c r="C13" s="224" t="s">
        <v>381</v>
      </c>
      <c r="D13" s="225"/>
      <c r="E13" s="134">
        <v>0</v>
      </c>
      <c r="F13" s="135">
        <f t="shared" si="0"/>
        <v>0</v>
      </c>
      <c r="G13" s="134">
        <v>0</v>
      </c>
      <c r="H13" s="134">
        <v>0</v>
      </c>
      <c r="I13" s="136">
        <v>0</v>
      </c>
      <c r="J13" s="134">
        <f t="shared" si="1"/>
        <v>0</v>
      </c>
    </row>
    <row r="14" spans="2:10" ht="12" customHeight="1" x14ac:dyDescent="0.25">
      <c r="B14" s="15"/>
      <c r="C14" s="224" t="s">
        <v>382</v>
      </c>
      <c r="D14" s="225"/>
      <c r="E14" s="134">
        <v>0</v>
      </c>
      <c r="F14" s="135">
        <f t="shared" si="0"/>
        <v>0</v>
      </c>
      <c r="G14" s="134">
        <v>0</v>
      </c>
      <c r="H14" s="134">
        <v>0</v>
      </c>
      <c r="I14" s="136">
        <v>0</v>
      </c>
      <c r="J14" s="134">
        <f t="shared" si="1"/>
        <v>0</v>
      </c>
    </row>
    <row r="15" spans="2:10" ht="12" customHeight="1" x14ac:dyDescent="0.25">
      <c r="B15" s="15"/>
      <c r="C15" s="224" t="s">
        <v>383</v>
      </c>
      <c r="D15" s="225"/>
      <c r="E15" s="136">
        <v>0</v>
      </c>
      <c r="F15" s="135">
        <v>1515790</v>
      </c>
      <c r="G15" s="134">
        <f>+E15+F15</f>
        <v>1515790</v>
      </c>
      <c r="H15" s="134">
        <v>1515790</v>
      </c>
      <c r="I15" s="136">
        <v>1515790</v>
      </c>
      <c r="J15" s="136">
        <f t="shared" si="1"/>
        <v>1515790</v>
      </c>
    </row>
    <row r="16" spans="2:10" ht="12" customHeight="1" x14ac:dyDescent="0.25">
      <c r="B16" s="15"/>
      <c r="C16" s="224" t="s">
        <v>384</v>
      </c>
      <c r="D16" s="225"/>
      <c r="E16" s="136">
        <v>0</v>
      </c>
      <c r="F16" s="135">
        <v>0</v>
      </c>
      <c r="G16" s="134">
        <f>+E16+F16</f>
        <v>0</v>
      </c>
      <c r="H16" s="134">
        <v>0</v>
      </c>
      <c r="I16" s="136">
        <v>0</v>
      </c>
      <c r="J16" s="136">
        <f t="shared" si="1"/>
        <v>0</v>
      </c>
    </row>
    <row r="17" spans="2:10" ht="12" customHeight="1" x14ac:dyDescent="0.25">
      <c r="B17" s="15"/>
      <c r="C17" s="224" t="s">
        <v>385</v>
      </c>
      <c r="D17" s="225"/>
      <c r="E17" s="136">
        <v>5375598</v>
      </c>
      <c r="F17" s="135">
        <v>3770026</v>
      </c>
      <c r="G17" s="134">
        <f>+E17+F17</f>
        <v>9145624</v>
      </c>
      <c r="H17" s="134">
        <v>9145624</v>
      </c>
      <c r="I17" s="136">
        <v>9145624</v>
      </c>
      <c r="J17" s="136">
        <f t="shared" si="1"/>
        <v>3770026</v>
      </c>
    </row>
    <row r="18" spans="2:10" ht="12" customHeight="1" x14ac:dyDescent="0.25">
      <c r="B18" s="15"/>
      <c r="C18" s="224" t="s">
        <v>386</v>
      </c>
      <c r="D18" s="225"/>
      <c r="E18" s="137">
        <v>0</v>
      </c>
      <c r="F18" s="137">
        <f t="shared" ref="F18:I18" si="2">SUM(F19:F29)</f>
        <v>0</v>
      </c>
      <c r="G18" s="137">
        <f t="shared" si="2"/>
        <v>0</v>
      </c>
      <c r="H18" s="137">
        <f t="shared" si="2"/>
        <v>0</v>
      </c>
      <c r="I18" s="137">
        <f t="shared" si="2"/>
        <v>0</v>
      </c>
      <c r="J18" s="135">
        <f t="shared" ref="J18" si="3">SUM(J19:J29)</f>
        <v>0</v>
      </c>
    </row>
    <row r="19" spans="2:10" ht="12" customHeight="1" x14ac:dyDescent="0.25">
      <c r="B19" s="15"/>
      <c r="C19" s="111"/>
      <c r="D19" s="112" t="s">
        <v>387</v>
      </c>
      <c r="E19" s="136">
        <v>0</v>
      </c>
      <c r="F19" s="135">
        <f t="shared" ref="F19:F41" si="4">+G19-E19</f>
        <v>0</v>
      </c>
      <c r="G19" s="134">
        <v>0</v>
      </c>
      <c r="H19" s="134">
        <v>0</v>
      </c>
      <c r="I19" s="134">
        <v>0</v>
      </c>
      <c r="J19" s="134">
        <f t="shared" si="1"/>
        <v>0</v>
      </c>
    </row>
    <row r="20" spans="2:10" ht="12" customHeight="1" x14ac:dyDescent="0.25">
      <c r="B20" s="15"/>
      <c r="C20" s="111"/>
      <c r="D20" s="112" t="s">
        <v>388</v>
      </c>
      <c r="E20" s="136">
        <v>0</v>
      </c>
      <c r="F20" s="135">
        <f t="shared" si="4"/>
        <v>0</v>
      </c>
      <c r="G20" s="134">
        <v>0</v>
      </c>
      <c r="H20" s="134">
        <v>0</v>
      </c>
      <c r="I20" s="136">
        <v>0</v>
      </c>
      <c r="J20" s="134">
        <f t="shared" si="1"/>
        <v>0</v>
      </c>
    </row>
    <row r="21" spans="2:10" ht="12" customHeight="1" x14ac:dyDescent="0.25">
      <c r="B21" s="15"/>
      <c r="C21" s="111"/>
      <c r="D21" s="112" t="s">
        <v>389</v>
      </c>
      <c r="E21" s="136">
        <v>0</v>
      </c>
      <c r="F21" s="135">
        <f t="shared" si="4"/>
        <v>0</v>
      </c>
      <c r="G21" s="134">
        <v>0</v>
      </c>
      <c r="H21" s="134">
        <v>0</v>
      </c>
      <c r="I21" s="136">
        <v>0</v>
      </c>
      <c r="J21" s="134">
        <f t="shared" si="1"/>
        <v>0</v>
      </c>
    </row>
    <row r="22" spans="2:10" ht="12" customHeight="1" x14ac:dyDescent="0.25">
      <c r="B22" s="15"/>
      <c r="C22" s="111"/>
      <c r="D22" s="112" t="s">
        <v>390</v>
      </c>
      <c r="E22" s="136">
        <v>0</v>
      </c>
      <c r="F22" s="135">
        <f t="shared" si="4"/>
        <v>0</v>
      </c>
      <c r="G22" s="134">
        <v>0</v>
      </c>
      <c r="H22" s="134">
        <v>0</v>
      </c>
      <c r="I22" s="136">
        <v>0</v>
      </c>
      <c r="J22" s="134">
        <f t="shared" si="1"/>
        <v>0</v>
      </c>
    </row>
    <row r="23" spans="2:10" ht="12" customHeight="1" x14ac:dyDescent="0.25">
      <c r="B23" s="15"/>
      <c r="C23" s="111"/>
      <c r="D23" s="112" t="s">
        <v>391</v>
      </c>
      <c r="E23" s="136">
        <v>0</v>
      </c>
      <c r="F23" s="135">
        <f t="shared" si="4"/>
        <v>0</v>
      </c>
      <c r="G23" s="134">
        <v>0</v>
      </c>
      <c r="H23" s="134">
        <v>0</v>
      </c>
      <c r="I23" s="136">
        <v>0</v>
      </c>
      <c r="J23" s="134">
        <f t="shared" si="1"/>
        <v>0</v>
      </c>
    </row>
    <row r="24" spans="2:10" ht="12" customHeight="1" x14ac:dyDescent="0.25">
      <c r="B24" s="15"/>
      <c r="C24" s="111"/>
      <c r="D24" s="112" t="s">
        <v>392</v>
      </c>
      <c r="E24" s="136">
        <v>0</v>
      </c>
      <c r="F24" s="135">
        <f t="shared" si="4"/>
        <v>0</v>
      </c>
      <c r="G24" s="134">
        <v>0</v>
      </c>
      <c r="H24" s="134">
        <v>0</v>
      </c>
      <c r="I24" s="136">
        <v>0</v>
      </c>
      <c r="J24" s="134">
        <f t="shared" si="1"/>
        <v>0</v>
      </c>
    </row>
    <row r="25" spans="2:10" ht="12" customHeight="1" x14ac:dyDescent="0.25">
      <c r="B25" s="15"/>
      <c r="C25" s="111"/>
      <c r="D25" s="112" t="s">
        <v>393</v>
      </c>
      <c r="E25" s="136">
        <v>0</v>
      </c>
      <c r="F25" s="135">
        <f t="shared" si="4"/>
        <v>0</v>
      </c>
      <c r="G25" s="134">
        <v>0</v>
      </c>
      <c r="H25" s="134">
        <v>0</v>
      </c>
      <c r="I25" s="136">
        <v>0</v>
      </c>
      <c r="J25" s="134">
        <f t="shared" si="1"/>
        <v>0</v>
      </c>
    </row>
    <row r="26" spans="2:10" ht="12" customHeight="1" x14ac:dyDescent="0.25">
      <c r="B26" s="15"/>
      <c r="C26" s="111"/>
      <c r="D26" s="112" t="s">
        <v>394</v>
      </c>
      <c r="E26" s="136">
        <v>0</v>
      </c>
      <c r="F26" s="135">
        <f t="shared" si="4"/>
        <v>0</v>
      </c>
      <c r="G26" s="134">
        <v>0</v>
      </c>
      <c r="H26" s="134">
        <v>0</v>
      </c>
      <c r="I26" s="136">
        <v>0</v>
      </c>
      <c r="J26" s="134">
        <f t="shared" si="1"/>
        <v>0</v>
      </c>
    </row>
    <row r="27" spans="2:10" ht="12" customHeight="1" x14ac:dyDescent="0.25">
      <c r="B27" s="15"/>
      <c r="C27" s="111"/>
      <c r="D27" s="112" t="s">
        <v>395</v>
      </c>
      <c r="E27" s="136">
        <v>0</v>
      </c>
      <c r="F27" s="135">
        <f t="shared" si="4"/>
        <v>0</v>
      </c>
      <c r="G27" s="134">
        <v>0</v>
      </c>
      <c r="H27" s="134">
        <v>0</v>
      </c>
      <c r="I27" s="136">
        <v>0</v>
      </c>
      <c r="J27" s="134">
        <f t="shared" si="1"/>
        <v>0</v>
      </c>
    </row>
    <row r="28" spans="2:10" ht="12" customHeight="1" x14ac:dyDescent="0.25">
      <c r="B28" s="15"/>
      <c r="C28" s="111"/>
      <c r="D28" s="112" t="s">
        <v>396</v>
      </c>
      <c r="E28" s="136">
        <v>0</v>
      </c>
      <c r="F28" s="135">
        <f t="shared" si="4"/>
        <v>0</v>
      </c>
      <c r="G28" s="134">
        <v>0</v>
      </c>
      <c r="H28" s="134">
        <v>0</v>
      </c>
      <c r="I28" s="136">
        <v>0</v>
      </c>
      <c r="J28" s="134">
        <f t="shared" si="1"/>
        <v>0</v>
      </c>
    </row>
    <row r="29" spans="2:10" ht="12" customHeight="1" x14ac:dyDescent="0.25">
      <c r="B29" s="15"/>
      <c r="C29" s="111"/>
      <c r="D29" s="112" t="s">
        <v>397</v>
      </c>
      <c r="E29" s="136">
        <v>0</v>
      </c>
      <c r="F29" s="135">
        <f t="shared" si="4"/>
        <v>0</v>
      </c>
      <c r="G29" s="134">
        <v>0</v>
      </c>
      <c r="H29" s="134">
        <v>0</v>
      </c>
      <c r="I29" s="136">
        <v>0</v>
      </c>
      <c r="J29" s="134">
        <f t="shared" si="1"/>
        <v>0</v>
      </c>
    </row>
    <row r="30" spans="2:10" ht="12" customHeight="1" x14ac:dyDescent="0.25">
      <c r="B30" s="15"/>
      <c r="C30" s="224" t="s">
        <v>398</v>
      </c>
      <c r="D30" s="225"/>
      <c r="E30" s="136">
        <f>SUM(E31:E35)</f>
        <v>0</v>
      </c>
      <c r="F30" s="135">
        <f t="shared" si="4"/>
        <v>0</v>
      </c>
      <c r="G30" s="134">
        <v>0</v>
      </c>
      <c r="H30" s="134">
        <f t="shared" ref="H30:J30" si="5">SUM(H31:H35)</f>
        <v>0</v>
      </c>
      <c r="I30" s="136">
        <f t="shared" si="5"/>
        <v>0</v>
      </c>
      <c r="J30" s="134">
        <f t="shared" si="5"/>
        <v>0</v>
      </c>
    </row>
    <row r="31" spans="2:10" ht="12" customHeight="1" x14ac:dyDescent="0.25">
      <c r="B31" s="15"/>
      <c r="C31" s="111"/>
      <c r="D31" s="112" t="s">
        <v>399</v>
      </c>
      <c r="E31" s="136">
        <v>0</v>
      </c>
      <c r="F31" s="135">
        <f t="shared" si="4"/>
        <v>0</v>
      </c>
      <c r="G31" s="134">
        <v>0</v>
      </c>
      <c r="H31" s="134">
        <v>0</v>
      </c>
      <c r="I31" s="136">
        <v>0</v>
      </c>
      <c r="J31" s="134">
        <f t="shared" si="1"/>
        <v>0</v>
      </c>
    </row>
    <row r="32" spans="2:10" ht="12" customHeight="1" x14ac:dyDescent="0.25">
      <c r="B32" s="15"/>
      <c r="C32" s="111"/>
      <c r="D32" s="112" t="s">
        <v>400</v>
      </c>
      <c r="E32" s="136"/>
      <c r="F32" s="135">
        <f t="shared" si="4"/>
        <v>0</v>
      </c>
      <c r="G32" s="134">
        <v>0</v>
      </c>
      <c r="H32" s="134">
        <v>0</v>
      </c>
      <c r="I32" s="136">
        <v>0</v>
      </c>
      <c r="J32" s="134">
        <f t="shared" si="1"/>
        <v>0</v>
      </c>
    </row>
    <row r="33" spans="2:11" ht="12" customHeight="1" x14ac:dyDescent="0.25">
      <c r="B33" s="15"/>
      <c r="C33" s="111"/>
      <c r="D33" s="112" t="s">
        <v>401</v>
      </c>
      <c r="E33" s="136">
        <v>0</v>
      </c>
      <c r="F33" s="135">
        <f t="shared" si="4"/>
        <v>0</v>
      </c>
      <c r="G33" s="134">
        <v>0</v>
      </c>
      <c r="H33" s="134">
        <v>0</v>
      </c>
      <c r="I33" s="136">
        <v>0</v>
      </c>
      <c r="J33" s="134">
        <f t="shared" si="1"/>
        <v>0</v>
      </c>
    </row>
    <row r="34" spans="2:11" ht="12" customHeight="1" x14ac:dyDescent="0.25">
      <c r="B34" s="15"/>
      <c r="C34" s="111"/>
      <c r="D34" s="112" t="s">
        <v>402</v>
      </c>
      <c r="E34" s="136">
        <v>0</v>
      </c>
      <c r="F34" s="135">
        <f t="shared" si="4"/>
        <v>0</v>
      </c>
      <c r="G34" s="134">
        <v>0</v>
      </c>
      <c r="H34" s="134">
        <v>0</v>
      </c>
      <c r="I34" s="136">
        <v>0</v>
      </c>
      <c r="J34" s="134">
        <f t="shared" si="1"/>
        <v>0</v>
      </c>
    </row>
    <row r="35" spans="2:11" ht="12" customHeight="1" x14ac:dyDescent="0.25">
      <c r="B35" s="15"/>
      <c r="C35" s="111"/>
      <c r="D35" s="112" t="s">
        <v>403</v>
      </c>
      <c r="E35" s="136">
        <v>0</v>
      </c>
      <c r="F35" s="135">
        <f t="shared" si="4"/>
        <v>0</v>
      </c>
      <c r="G35" s="134">
        <v>0</v>
      </c>
      <c r="H35" s="134">
        <v>0</v>
      </c>
      <c r="I35" s="136">
        <v>0</v>
      </c>
      <c r="J35" s="134">
        <f t="shared" si="1"/>
        <v>0</v>
      </c>
    </row>
    <row r="36" spans="2:11" ht="12" customHeight="1" x14ac:dyDescent="0.25">
      <c r="B36" s="15"/>
      <c r="C36" s="224" t="s">
        <v>404</v>
      </c>
      <c r="D36" s="225"/>
      <c r="E36" s="136">
        <v>799199751</v>
      </c>
      <c r="F36" s="135">
        <v>7565916</v>
      </c>
      <c r="G36" s="134">
        <f>+E36+F36</f>
        <v>806765667</v>
      </c>
      <c r="H36" s="134">
        <v>806765667</v>
      </c>
      <c r="I36" s="136">
        <v>806765667</v>
      </c>
      <c r="J36" s="134">
        <f t="shared" si="1"/>
        <v>7565916</v>
      </c>
      <c r="K36" s="289"/>
    </row>
    <row r="37" spans="2:11" ht="12" customHeight="1" x14ac:dyDescent="0.25">
      <c r="B37" s="15"/>
      <c r="C37" s="224" t="s">
        <v>405</v>
      </c>
      <c r="D37" s="225"/>
      <c r="E37" s="136">
        <f>+E38</f>
        <v>0</v>
      </c>
      <c r="F37" s="135">
        <f t="shared" si="4"/>
        <v>0</v>
      </c>
      <c r="G37" s="134">
        <v>0</v>
      </c>
      <c r="H37" s="134">
        <f t="shared" ref="H37:J37" si="6">+H38</f>
        <v>0</v>
      </c>
      <c r="I37" s="136">
        <f t="shared" si="6"/>
        <v>0</v>
      </c>
      <c r="J37" s="134">
        <f t="shared" si="6"/>
        <v>0</v>
      </c>
    </row>
    <row r="38" spans="2:11" ht="12" customHeight="1" x14ac:dyDescent="0.25">
      <c r="B38" s="15"/>
      <c r="C38" s="111"/>
      <c r="D38" s="112" t="s">
        <v>406</v>
      </c>
      <c r="E38" s="136">
        <v>0</v>
      </c>
      <c r="F38" s="135">
        <f t="shared" si="4"/>
        <v>0</v>
      </c>
      <c r="G38" s="134">
        <v>0</v>
      </c>
      <c r="H38" s="134">
        <v>0</v>
      </c>
      <c r="I38" s="136">
        <v>0</v>
      </c>
      <c r="J38" s="134">
        <f t="shared" si="1"/>
        <v>0</v>
      </c>
    </row>
    <row r="39" spans="2:11" ht="12" customHeight="1" x14ac:dyDescent="0.25">
      <c r="B39" s="15"/>
      <c r="C39" s="224" t="s">
        <v>407</v>
      </c>
      <c r="D39" s="225"/>
      <c r="E39" s="134">
        <f t="shared" ref="E39:F39" si="7">SUM(E40:E41)</f>
        <v>0</v>
      </c>
      <c r="F39" s="134">
        <f t="shared" si="7"/>
        <v>0</v>
      </c>
      <c r="G39" s="134">
        <f>SUM(G40:G41)</f>
        <v>0</v>
      </c>
      <c r="H39" s="134">
        <f t="shared" ref="H39:J39" si="8">SUM(H40:H41)</f>
        <v>0</v>
      </c>
      <c r="I39" s="136">
        <f t="shared" si="8"/>
        <v>0</v>
      </c>
      <c r="J39" s="134">
        <f t="shared" si="8"/>
        <v>0</v>
      </c>
    </row>
    <row r="40" spans="2:11" ht="12" customHeight="1" x14ac:dyDescent="0.25">
      <c r="B40" s="15"/>
      <c r="C40" s="111"/>
      <c r="D40" s="112" t="s">
        <v>408</v>
      </c>
      <c r="E40" s="136">
        <v>0</v>
      </c>
      <c r="F40" s="135">
        <f t="shared" si="4"/>
        <v>0</v>
      </c>
      <c r="G40" s="134">
        <v>0</v>
      </c>
      <c r="H40" s="134">
        <v>0</v>
      </c>
      <c r="I40" s="134">
        <v>0</v>
      </c>
      <c r="J40" s="134">
        <f t="shared" si="1"/>
        <v>0</v>
      </c>
    </row>
    <row r="41" spans="2:11" ht="12" customHeight="1" x14ac:dyDescent="0.25">
      <c r="B41" s="15"/>
      <c r="C41" s="111"/>
      <c r="D41" s="112" t="s">
        <v>409</v>
      </c>
      <c r="E41" s="136">
        <v>0</v>
      </c>
      <c r="F41" s="135">
        <f t="shared" si="4"/>
        <v>0</v>
      </c>
      <c r="G41" s="134">
        <v>0</v>
      </c>
      <c r="H41" s="134">
        <v>0</v>
      </c>
      <c r="I41" s="134">
        <v>0</v>
      </c>
      <c r="J41" s="134">
        <f t="shared" si="1"/>
        <v>0</v>
      </c>
    </row>
    <row r="42" spans="2:11" ht="12" customHeight="1" x14ac:dyDescent="0.25">
      <c r="B42" s="100"/>
      <c r="C42" s="113"/>
      <c r="D42" s="114"/>
      <c r="E42" s="136"/>
      <c r="F42" s="134"/>
      <c r="G42" s="134"/>
      <c r="H42" s="134"/>
      <c r="I42" s="136"/>
      <c r="J42" s="134"/>
    </row>
    <row r="43" spans="2:11" ht="12" customHeight="1" x14ac:dyDescent="0.25">
      <c r="B43" s="221" t="s">
        <v>410</v>
      </c>
      <c r="C43" s="222"/>
      <c r="D43" s="223"/>
      <c r="E43" s="138">
        <f>+E11+E12+E13+E14+E15+E16+E17+E18+E30+E36+E37+E39</f>
        <v>804575349</v>
      </c>
      <c r="F43" s="138">
        <f t="shared" ref="F43:J43" si="9">+F11+F12+F13+F14+F15+F16+F17+F18+F30+F36+F37+F39</f>
        <v>12851732</v>
      </c>
      <c r="G43" s="138">
        <f t="shared" si="9"/>
        <v>817427081</v>
      </c>
      <c r="H43" s="138">
        <f t="shared" si="9"/>
        <v>817427081</v>
      </c>
      <c r="I43" s="138">
        <f t="shared" si="9"/>
        <v>817427081</v>
      </c>
      <c r="J43" s="138">
        <f t="shared" si="9"/>
        <v>12851732</v>
      </c>
    </row>
    <row r="44" spans="2:11" ht="12" customHeight="1" x14ac:dyDescent="0.25">
      <c r="B44" s="221" t="s">
        <v>411</v>
      </c>
      <c r="C44" s="222"/>
      <c r="D44" s="223"/>
      <c r="E44" s="137"/>
      <c r="F44" s="139"/>
      <c r="G44" s="139"/>
      <c r="H44" s="139"/>
      <c r="I44" s="140"/>
      <c r="J44" s="139"/>
    </row>
    <row r="45" spans="2:11" ht="12" customHeight="1" x14ac:dyDescent="0.25">
      <c r="B45" s="221" t="s">
        <v>412</v>
      </c>
      <c r="C45" s="222"/>
      <c r="D45" s="223"/>
      <c r="E45" s="141"/>
      <c r="F45" s="141"/>
      <c r="G45" s="141"/>
      <c r="H45" s="141"/>
      <c r="I45" s="141"/>
      <c r="J45" s="138"/>
    </row>
    <row r="46" spans="2:11" ht="12" customHeight="1" x14ac:dyDescent="0.25">
      <c r="B46" s="100"/>
      <c r="C46" s="113"/>
      <c r="D46" s="114"/>
      <c r="E46" s="136"/>
      <c r="F46" s="134"/>
      <c r="G46" s="134"/>
      <c r="H46" s="134"/>
      <c r="I46" s="136"/>
      <c r="J46" s="134"/>
    </row>
    <row r="47" spans="2:11" ht="12" customHeight="1" x14ac:dyDescent="0.25">
      <c r="B47" s="221" t="s">
        <v>413</v>
      </c>
      <c r="C47" s="222"/>
      <c r="D47" s="223"/>
      <c r="E47" s="136"/>
      <c r="F47" s="134"/>
      <c r="G47" s="134"/>
      <c r="H47" s="134"/>
      <c r="I47" s="136"/>
      <c r="J47" s="134"/>
    </row>
    <row r="48" spans="2:11" ht="12" customHeight="1" x14ac:dyDescent="0.25">
      <c r="B48" s="15"/>
      <c r="C48" s="224" t="s">
        <v>414</v>
      </c>
      <c r="D48" s="225"/>
      <c r="E48" s="136">
        <f>SUM(E49:E56)</f>
        <v>0</v>
      </c>
      <c r="F48" s="134">
        <f t="shared" ref="F48:J48" si="10">SUM(F49:F56)</f>
        <v>0</v>
      </c>
      <c r="G48" s="134">
        <f t="shared" si="10"/>
        <v>0</v>
      </c>
      <c r="H48" s="134">
        <f t="shared" si="10"/>
        <v>0</v>
      </c>
      <c r="I48" s="136">
        <f t="shared" si="10"/>
        <v>0</v>
      </c>
      <c r="J48" s="134">
        <f t="shared" si="10"/>
        <v>0</v>
      </c>
    </row>
    <row r="49" spans="2:10" ht="12" customHeight="1" x14ac:dyDescent="0.25">
      <c r="B49" s="15"/>
      <c r="C49" s="111"/>
      <c r="D49" s="112" t="s">
        <v>415</v>
      </c>
      <c r="E49" s="136">
        <v>0</v>
      </c>
      <c r="F49" s="134">
        <v>0</v>
      </c>
      <c r="G49" s="134">
        <f t="shared" ref="G49:G66" si="11">E49+F49</f>
        <v>0</v>
      </c>
      <c r="H49" s="134">
        <v>0</v>
      </c>
      <c r="I49" s="136">
        <v>0</v>
      </c>
      <c r="J49" s="134">
        <f t="shared" ref="J49:J66" si="12">+I49-E49</f>
        <v>0</v>
      </c>
    </row>
    <row r="50" spans="2:10" ht="12" customHeight="1" x14ac:dyDescent="0.25">
      <c r="B50" s="15"/>
      <c r="C50" s="111"/>
      <c r="D50" s="112" t="s">
        <v>416</v>
      </c>
      <c r="E50" s="136">
        <v>0</v>
      </c>
      <c r="F50" s="135">
        <f t="shared" ref="F50" si="13">+G50-E50</f>
        <v>0</v>
      </c>
      <c r="G50" s="134">
        <v>0</v>
      </c>
      <c r="H50" s="134">
        <v>0</v>
      </c>
      <c r="I50" s="134">
        <v>0</v>
      </c>
      <c r="J50" s="134">
        <f t="shared" si="12"/>
        <v>0</v>
      </c>
    </row>
    <row r="51" spans="2:10" ht="12" customHeight="1" x14ac:dyDescent="0.25">
      <c r="B51" s="15"/>
      <c r="C51" s="111"/>
      <c r="D51" s="112" t="s">
        <v>417</v>
      </c>
      <c r="E51" s="136">
        <v>0</v>
      </c>
      <c r="F51" s="134">
        <v>0</v>
      </c>
      <c r="G51" s="134">
        <f t="shared" si="11"/>
        <v>0</v>
      </c>
      <c r="H51" s="134">
        <v>0</v>
      </c>
      <c r="I51" s="136">
        <v>0</v>
      </c>
      <c r="J51" s="134">
        <f t="shared" si="12"/>
        <v>0</v>
      </c>
    </row>
    <row r="52" spans="2:10" ht="16.5" x14ac:dyDescent="0.25">
      <c r="B52" s="15"/>
      <c r="C52" s="111"/>
      <c r="D52" s="101" t="s">
        <v>418</v>
      </c>
      <c r="E52" s="136">
        <v>0</v>
      </c>
      <c r="F52" s="134">
        <v>0</v>
      </c>
      <c r="G52" s="134">
        <f t="shared" si="11"/>
        <v>0</v>
      </c>
      <c r="H52" s="134">
        <v>0</v>
      </c>
      <c r="I52" s="134">
        <v>0</v>
      </c>
      <c r="J52" s="134">
        <f t="shared" si="12"/>
        <v>0</v>
      </c>
    </row>
    <row r="53" spans="2:10" ht="12" customHeight="1" x14ac:dyDescent="0.25">
      <c r="B53" s="15"/>
      <c r="C53" s="111"/>
      <c r="D53" s="112" t="s">
        <v>419</v>
      </c>
      <c r="E53" s="136">
        <v>0</v>
      </c>
      <c r="F53" s="134">
        <v>0</v>
      </c>
      <c r="G53" s="134">
        <f t="shared" si="11"/>
        <v>0</v>
      </c>
      <c r="H53" s="134">
        <v>0</v>
      </c>
      <c r="I53" s="134">
        <v>0</v>
      </c>
      <c r="J53" s="134">
        <f t="shared" si="12"/>
        <v>0</v>
      </c>
    </row>
    <row r="54" spans="2:10" ht="12" customHeight="1" x14ac:dyDescent="0.25">
      <c r="B54" s="15"/>
      <c r="C54" s="111"/>
      <c r="D54" s="112" t="s">
        <v>420</v>
      </c>
      <c r="E54" s="136">
        <v>0</v>
      </c>
      <c r="F54" s="134">
        <v>0</v>
      </c>
      <c r="G54" s="134">
        <f t="shared" si="11"/>
        <v>0</v>
      </c>
      <c r="H54" s="134">
        <v>0</v>
      </c>
      <c r="I54" s="134">
        <v>0</v>
      </c>
      <c r="J54" s="134">
        <f t="shared" si="12"/>
        <v>0</v>
      </c>
    </row>
    <row r="55" spans="2:10" ht="12" customHeight="1" x14ac:dyDescent="0.25">
      <c r="B55" s="15"/>
      <c r="C55" s="111"/>
      <c r="D55" s="101" t="s">
        <v>421</v>
      </c>
      <c r="E55" s="136">
        <v>0</v>
      </c>
      <c r="F55" s="134">
        <v>0</v>
      </c>
      <c r="G55" s="134">
        <f t="shared" si="11"/>
        <v>0</v>
      </c>
      <c r="H55" s="134">
        <v>0</v>
      </c>
      <c r="I55" s="134">
        <v>0</v>
      </c>
      <c r="J55" s="134">
        <f t="shared" si="12"/>
        <v>0</v>
      </c>
    </row>
    <row r="56" spans="2:10" ht="12" customHeight="1" x14ac:dyDescent="0.25">
      <c r="B56" s="15"/>
      <c r="C56" s="111"/>
      <c r="D56" s="16" t="s">
        <v>422</v>
      </c>
      <c r="E56" s="136">
        <v>0</v>
      </c>
      <c r="F56" s="134">
        <v>0</v>
      </c>
      <c r="G56" s="134">
        <f t="shared" si="11"/>
        <v>0</v>
      </c>
      <c r="H56" s="134">
        <v>0</v>
      </c>
      <c r="I56" s="134">
        <v>0</v>
      </c>
      <c r="J56" s="134">
        <f t="shared" si="12"/>
        <v>0</v>
      </c>
    </row>
    <row r="57" spans="2:10" ht="12" customHeight="1" x14ac:dyDescent="0.25">
      <c r="B57" s="15"/>
      <c r="C57" s="224" t="s">
        <v>423</v>
      </c>
      <c r="D57" s="225"/>
      <c r="E57" s="136">
        <f>SUM(E58:E61)</f>
        <v>0</v>
      </c>
      <c r="F57" s="134">
        <f t="shared" ref="F57:J57" si="14">SUM(F58:F61)</f>
        <v>0</v>
      </c>
      <c r="G57" s="134">
        <f t="shared" si="11"/>
        <v>0</v>
      </c>
      <c r="H57" s="134">
        <f t="shared" si="14"/>
        <v>0</v>
      </c>
      <c r="I57" s="134">
        <f t="shared" si="14"/>
        <v>0</v>
      </c>
      <c r="J57" s="134">
        <f t="shared" si="14"/>
        <v>0</v>
      </c>
    </row>
    <row r="58" spans="2:10" ht="12" customHeight="1" x14ac:dyDescent="0.25">
      <c r="B58" s="15"/>
      <c r="C58" s="111"/>
      <c r="D58" s="112" t="s">
        <v>424</v>
      </c>
      <c r="E58" s="136">
        <v>0</v>
      </c>
      <c r="F58" s="134">
        <v>0</v>
      </c>
      <c r="G58" s="134">
        <f t="shared" si="11"/>
        <v>0</v>
      </c>
      <c r="H58" s="134">
        <v>0</v>
      </c>
      <c r="I58" s="134">
        <v>0</v>
      </c>
      <c r="J58" s="134">
        <f t="shared" si="12"/>
        <v>0</v>
      </c>
    </row>
    <row r="59" spans="2:10" ht="12" customHeight="1" x14ac:dyDescent="0.25">
      <c r="B59" s="15"/>
      <c r="C59" s="111"/>
      <c r="D59" s="112" t="s">
        <v>425</v>
      </c>
      <c r="E59" s="136">
        <v>0</v>
      </c>
      <c r="F59" s="134">
        <v>0</v>
      </c>
      <c r="G59" s="134">
        <f t="shared" si="11"/>
        <v>0</v>
      </c>
      <c r="H59" s="134">
        <v>0</v>
      </c>
      <c r="I59" s="134">
        <v>0</v>
      </c>
      <c r="J59" s="134">
        <f t="shared" si="12"/>
        <v>0</v>
      </c>
    </row>
    <row r="60" spans="2:10" ht="12" customHeight="1" x14ac:dyDescent="0.25">
      <c r="B60" s="15"/>
      <c r="C60" s="111"/>
      <c r="D60" s="112" t="s">
        <v>426</v>
      </c>
      <c r="E60" s="136">
        <v>0</v>
      </c>
      <c r="F60" s="134">
        <v>0</v>
      </c>
      <c r="G60" s="134">
        <f t="shared" si="11"/>
        <v>0</v>
      </c>
      <c r="H60" s="134">
        <v>0</v>
      </c>
      <c r="I60" s="134">
        <v>0</v>
      </c>
      <c r="J60" s="134">
        <f t="shared" si="12"/>
        <v>0</v>
      </c>
    </row>
    <row r="61" spans="2:10" ht="12" customHeight="1" x14ac:dyDescent="0.25">
      <c r="B61" s="15"/>
      <c r="C61" s="111"/>
      <c r="D61" s="112" t="s">
        <v>427</v>
      </c>
      <c r="E61" s="136">
        <v>0</v>
      </c>
      <c r="F61" s="134">
        <v>0</v>
      </c>
      <c r="G61" s="134">
        <f t="shared" si="11"/>
        <v>0</v>
      </c>
      <c r="H61" s="134">
        <v>0</v>
      </c>
      <c r="I61" s="134">
        <v>0</v>
      </c>
      <c r="J61" s="134">
        <f t="shared" si="12"/>
        <v>0</v>
      </c>
    </row>
    <row r="62" spans="2:10" ht="12" customHeight="1" x14ac:dyDescent="0.25">
      <c r="B62" s="15"/>
      <c r="C62" s="224" t="s">
        <v>428</v>
      </c>
      <c r="D62" s="225"/>
      <c r="E62" s="136">
        <f>SUM(E63:E64)</f>
        <v>0</v>
      </c>
      <c r="F62" s="134">
        <f t="shared" ref="F62:J62" si="15">SUM(F63:F64)</f>
        <v>0</v>
      </c>
      <c r="G62" s="134">
        <f t="shared" si="11"/>
        <v>0</v>
      </c>
      <c r="H62" s="134">
        <f t="shared" si="15"/>
        <v>0</v>
      </c>
      <c r="I62" s="134">
        <f t="shared" si="15"/>
        <v>0</v>
      </c>
      <c r="J62" s="134">
        <f t="shared" si="15"/>
        <v>0</v>
      </c>
    </row>
    <row r="63" spans="2:10" ht="12" customHeight="1" x14ac:dyDescent="0.25">
      <c r="B63" s="15"/>
      <c r="C63" s="111"/>
      <c r="D63" s="112" t="s">
        <v>429</v>
      </c>
      <c r="E63" s="136">
        <v>0</v>
      </c>
      <c r="F63" s="134">
        <v>0</v>
      </c>
      <c r="G63" s="134">
        <f t="shared" si="11"/>
        <v>0</v>
      </c>
      <c r="H63" s="134">
        <v>0</v>
      </c>
      <c r="I63" s="134">
        <v>0</v>
      </c>
      <c r="J63" s="134">
        <f t="shared" si="12"/>
        <v>0</v>
      </c>
    </row>
    <row r="64" spans="2:10" ht="12" customHeight="1" x14ac:dyDescent="0.25">
      <c r="B64" s="15"/>
      <c r="C64" s="111"/>
      <c r="D64" s="112" t="s">
        <v>430</v>
      </c>
      <c r="E64" s="136">
        <v>0</v>
      </c>
      <c r="F64" s="134">
        <v>0</v>
      </c>
      <c r="G64" s="134">
        <f t="shared" si="11"/>
        <v>0</v>
      </c>
      <c r="H64" s="134">
        <v>0</v>
      </c>
      <c r="I64" s="134">
        <v>0</v>
      </c>
      <c r="J64" s="134">
        <f t="shared" si="12"/>
        <v>0</v>
      </c>
    </row>
    <row r="65" spans="2:12" ht="12" customHeight="1" x14ac:dyDescent="0.25">
      <c r="B65" s="15"/>
      <c r="C65" s="224" t="s">
        <v>431</v>
      </c>
      <c r="D65" s="225"/>
      <c r="E65" s="136">
        <v>2186743976</v>
      </c>
      <c r="F65" s="134">
        <v>966340431</v>
      </c>
      <c r="G65" s="134">
        <f>+E65+F65</f>
        <v>3153084407</v>
      </c>
      <c r="H65" s="134">
        <v>3153084407</v>
      </c>
      <c r="I65" s="134">
        <v>3153084407</v>
      </c>
      <c r="J65" s="134">
        <f t="shared" si="12"/>
        <v>966340431</v>
      </c>
      <c r="L65" s="132"/>
    </row>
    <row r="66" spans="2:12" ht="12" customHeight="1" x14ac:dyDescent="0.25">
      <c r="B66" s="15"/>
      <c r="C66" s="224" t="s">
        <v>432</v>
      </c>
      <c r="D66" s="225"/>
      <c r="E66" s="136">
        <v>0</v>
      </c>
      <c r="F66" s="134">
        <v>0</v>
      </c>
      <c r="G66" s="134">
        <f t="shared" si="11"/>
        <v>0</v>
      </c>
      <c r="H66" s="134">
        <v>0</v>
      </c>
      <c r="I66" s="134">
        <v>0</v>
      </c>
      <c r="J66" s="134">
        <f t="shared" si="12"/>
        <v>0</v>
      </c>
    </row>
    <row r="67" spans="2:12" ht="12" customHeight="1" x14ac:dyDescent="0.25">
      <c r="B67" s="100"/>
      <c r="C67" s="228"/>
      <c r="D67" s="229"/>
      <c r="E67" s="136"/>
      <c r="F67" s="134"/>
      <c r="G67" s="134"/>
      <c r="H67" s="134"/>
      <c r="I67" s="134"/>
      <c r="J67" s="134"/>
    </row>
    <row r="68" spans="2:12" ht="12" customHeight="1" x14ac:dyDescent="0.25">
      <c r="B68" s="221" t="s">
        <v>433</v>
      </c>
      <c r="C68" s="222"/>
      <c r="D68" s="223"/>
      <c r="E68" s="138">
        <f>+E48+E57+E62+E65+E66</f>
        <v>2186743976</v>
      </c>
      <c r="F68" s="138">
        <f t="shared" ref="F68:J68" si="16">+F48+F57+F62+F65+F66</f>
        <v>966340431</v>
      </c>
      <c r="G68" s="138">
        <f t="shared" si="16"/>
        <v>3153084407</v>
      </c>
      <c r="H68" s="138">
        <f t="shared" si="16"/>
        <v>3153084407</v>
      </c>
      <c r="I68" s="138">
        <f t="shared" si="16"/>
        <v>3153084407</v>
      </c>
      <c r="J68" s="138">
        <f t="shared" si="16"/>
        <v>966340431</v>
      </c>
    </row>
    <row r="69" spans="2:12" ht="12" customHeight="1" x14ac:dyDescent="0.25">
      <c r="B69" s="100"/>
      <c r="C69" s="228"/>
      <c r="D69" s="229"/>
      <c r="E69" s="136"/>
      <c r="F69" s="136"/>
      <c r="G69" s="136"/>
      <c r="H69" s="136"/>
      <c r="I69" s="136"/>
      <c r="J69" s="136"/>
    </row>
    <row r="70" spans="2:12" ht="12" customHeight="1" x14ac:dyDescent="0.25">
      <c r="B70" s="221" t="s">
        <v>434</v>
      </c>
      <c r="C70" s="222"/>
      <c r="D70" s="223"/>
      <c r="E70" s="136">
        <f>+E71</f>
        <v>0</v>
      </c>
      <c r="F70" s="136">
        <f t="shared" ref="F70:J70" si="17">+F71</f>
        <v>0</v>
      </c>
      <c r="G70" s="136">
        <f t="shared" si="17"/>
        <v>0</v>
      </c>
      <c r="H70" s="136">
        <f t="shared" si="17"/>
        <v>0</v>
      </c>
      <c r="I70" s="136">
        <f t="shared" si="17"/>
        <v>0</v>
      </c>
      <c r="J70" s="136">
        <f t="shared" si="17"/>
        <v>0</v>
      </c>
    </row>
    <row r="71" spans="2:12" ht="12" customHeight="1" x14ac:dyDescent="0.25">
      <c r="B71" s="15"/>
      <c r="C71" s="224" t="s">
        <v>435</v>
      </c>
      <c r="D71" s="225"/>
      <c r="E71" s="136">
        <v>0</v>
      </c>
      <c r="F71" s="136">
        <v>0</v>
      </c>
      <c r="G71" s="136">
        <f t="shared" ref="G71" si="18">+E71+F71</f>
        <v>0</v>
      </c>
      <c r="H71" s="136">
        <v>0</v>
      </c>
      <c r="I71" s="136">
        <v>0</v>
      </c>
      <c r="J71" s="136">
        <f t="shared" ref="J71" si="19">+I71-E71</f>
        <v>0</v>
      </c>
    </row>
    <row r="72" spans="2:12" ht="12" customHeight="1" x14ac:dyDescent="0.25">
      <c r="B72" s="100"/>
      <c r="C72" s="228"/>
      <c r="D72" s="229"/>
      <c r="E72" s="136"/>
      <c r="F72" s="136"/>
      <c r="G72" s="136"/>
      <c r="H72" s="136"/>
      <c r="I72" s="136"/>
      <c r="J72" s="136"/>
    </row>
    <row r="73" spans="2:12" ht="12" customHeight="1" x14ac:dyDescent="0.25">
      <c r="B73" s="221" t="s">
        <v>436</v>
      </c>
      <c r="C73" s="222"/>
      <c r="D73" s="223"/>
      <c r="E73" s="138">
        <f>+E43+E68+E70</f>
        <v>2991319325</v>
      </c>
      <c r="F73" s="138">
        <f t="shared" ref="F73:J73" si="20">+F43+F68+F70</f>
        <v>979192163</v>
      </c>
      <c r="G73" s="138">
        <f t="shared" si="20"/>
        <v>3970511488</v>
      </c>
      <c r="H73" s="138">
        <f t="shared" si="20"/>
        <v>3970511488</v>
      </c>
      <c r="I73" s="138">
        <f t="shared" si="20"/>
        <v>3970511488</v>
      </c>
      <c r="J73" s="138">
        <f t="shared" si="20"/>
        <v>979192163</v>
      </c>
      <c r="L73" s="132"/>
    </row>
    <row r="74" spans="2:12" ht="12" customHeight="1" x14ac:dyDescent="0.25">
      <c r="B74" s="100"/>
      <c r="C74" s="228"/>
      <c r="D74" s="229"/>
      <c r="E74" s="136"/>
      <c r="F74" s="134"/>
      <c r="G74" s="134"/>
      <c r="H74" s="134"/>
      <c r="I74" s="134"/>
      <c r="J74" s="134"/>
    </row>
    <row r="75" spans="2:12" ht="12" customHeight="1" x14ac:dyDescent="0.25">
      <c r="B75" s="15"/>
      <c r="C75" s="222" t="s">
        <v>437</v>
      </c>
      <c r="D75" s="223"/>
      <c r="E75" s="136"/>
      <c r="F75" s="134"/>
      <c r="G75" s="134"/>
      <c r="H75" s="134"/>
      <c r="I75" s="134"/>
      <c r="J75" s="134"/>
    </row>
    <row r="76" spans="2:12" ht="12" customHeight="1" x14ac:dyDescent="0.25">
      <c r="B76" s="15"/>
      <c r="C76" s="224" t="s">
        <v>438</v>
      </c>
      <c r="D76" s="225"/>
      <c r="E76" s="136">
        <v>0</v>
      </c>
      <c r="F76" s="134">
        <v>0</v>
      </c>
      <c r="G76" s="134">
        <v>0</v>
      </c>
      <c r="H76" s="134">
        <v>0</v>
      </c>
      <c r="I76" s="134">
        <v>0</v>
      </c>
      <c r="J76" s="134"/>
    </row>
    <row r="77" spans="2:12" ht="12" customHeight="1" x14ac:dyDescent="0.25">
      <c r="B77" s="15"/>
      <c r="C77" s="102" t="s">
        <v>439</v>
      </c>
      <c r="D77" s="103"/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4"/>
    </row>
    <row r="78" spans="2:12" ht="12" customHeight="1" x14ac:dyDescent="0.25">
      <c r="B78" s="15"/>
      <c r="C78" s="222" t="s">
        <v>440</v>
      </c>
      <c r="D78" s="223"/>
      <c r="E78" s="134">
        <f>+E76+E77</f>
        <v>0</v>
      </c>
      <c r="F78" s="134">
        <f t="shared" ref="F78:I78" si="21">+F76+F77</f>
        <v>0</v>
      </c>
      <c r="G78" s="134">
        <f t="shared" si="21"/>
        <v>0</v>
      </c>
      <c r="H78" s="134">
        <f t="shared" si="21"/>
        <v>0</v>
      </c>
      <c r="I78" s="134">
        <f t="shared" si="21"/>
        <v>0</v>
      </c>
      <c r="J78" s="134"/>
    </row>
    <row r="79" spans="2:12" ht="12" customHeight="1" thickBot="1" x14ac:dyDescent="0.3">
      <c r="B79" s="104"/>
      <c r="C79" s="226"/>
      <c r="D79" s="227"/>
      <c r="E79" s="105"/>
      <c r="F79" s="105"/>
      <c r="G79" s="105"/>
      <c r="H79" s="105"/>
      <c r="I79" s="105"/>
      <c r="J79" s="105"/>
    </row>
    <row r="82" spans="5:10" x14ac:dyDescent="0.25">
      <c r="G82" s="55"/>
    </row>
    <row r="84" spans="5:10" x14ac:dyDescent="0.25">
      <c r="E84" s="37"/>
      <c r="F84" s="37"/>
      <c r="G84" s="37"/>
      <c r="H84" s="37"/>
      <c r="I84" s="37"/>
      <c r="J84" s="37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7" fitToHeight="0" orientation="portrait" r:id="rId1"/>
  <ignoredErrors>
    <ignoredError sqref="J37 J39 G57 J57 J18 F18 F39 G65" formula="1"/>
    <ignoredError sqref="E30 H30:I30 E62:F62 H62:I62 G18" formulaRange="1"/>
    <ignoredError sqref="J30 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59"/>
  <sheetViews>
    <sheetView zoomScale="160" zoomScaleNormal="160" zoomScaleSheetLayoutView="175" workbookViewId="0">
      <selection activeCell="D23" sqref="D23"/>
    </sheetView>
  </sheetViews>
  <sheetFormatPr baseColWidth="10" defaultRowHeight="15" x14ac:dyDescent="0.25"/>
  <cols>
    <col min="1" max="1" width="1.42578125" customWidth="1"/>
    <col min="2" max="2" width="6.85546875" customWidth="1"/>
    <col min="3" max="3" width="38.85546875" customWidth="1"/>
    <col min="4" max="4" width="13.7109375" style="37" bestFit="1" customWidth="1"/>
    <col min="5" max="5" width="12.42578125" style="37" bestFit="1" customWidth="1"/>
    <col min="6" max="6" width="13.7109375" style="37" bestFit="1" customWidth="1"/>
    <col min="7" max="8" width="13" style="37" bestFit="1" customWidth="1"/>
    <col min="9" max="9" width="13.7109375" style="37" bestFit="1" customWidth="1"/>
  </cols>
  <sheetData>
    <row r="1" spans="2:11" ht="10.5" customHeight="1" x14ac:dyDescent="0.25">
      <c r="B1" s="266" t="s">
        <v>176</v>
      </c>
      <c r="C1" s="267"/>
      <c r="D1" s="267"/>
      <c r="E1" s="267"/>
      <c r="F1" s="267"/>
      <c r="G1" s="267"/>
      <c r="H1" s="267"/>
      <c r="I1" s="268"/>
    </row>
    <row r="2" spans="2:11" ht="10.5" customHeight="1" x14ac:dyDescent="0.25">
      <c r="B2" s="269" t="s">
        <v>40</v>
      </c>
      <c r="C2" s="270"/>
      <c r="D2" s="270"/>
      <c r="E2" s="270"/>
      <c r="F2" s="270"/>
      <c r="G2" s="270"/>
      <c r="H2" s="270"/>
      <c r="I2" s="271"/>
    </row>
    <row r="3" spans="2:11" ht="10.5" customHeight="1" x14ac:dyDescent="0.25">
      <c r="B3" s="269" t="s">
        <v>41</v>
      </c>
      <c r="C3" s="270"/>
      <c r="D3" s="270"/>
      <c r="E3" s="270"/>
      <c r="F3" s="270"/>
      <c r="G3" s="270"/>
      <c r="H3" s="270"/>
      <c r="I3" s="271"/>
    </row>
    <row r="4" spans="2:11" ht="10.5" customHeight="1" x14ac:dyDescent="0.25">
      <c r="B4" s="269" t="str">
        <f>+'FORMATO 3'!B4:L4</f>
        <v>Del 1 de enero al 31 de diciembre de 2023 (b)</v>
      </c>
      <c r="C4" s="270"/>
      <c r="D4" s="270"/>
      <c r="E4" s="270"/>
      <c r="F4" s="270"/>
      <c r="G4" s="270"/>
      <c r="H4" s="270"/>
      <c r="I4" s="271"/>
    </row>
    <row r="5" spans="2:11" ht="10.5" customHeight="1" thickBot="1" x14ac:dyDescent="0.3">
      <c r="B5" s="272" t="s">
        <v>0</v>
      </c>
      <c r="C5" s="273"/>
      <c r="D5" s="273"/>
      <c r="E5" s="273"/>
      <c r="F5" s="273"/>
      <c r="G5" s="273"/>
      <c r="H5" s="273"/>
      <c r="I5" s="274"/>
    </row>
    <row r="6" spans="2:11" ht="10.5" customHeight="1" thickBot="1" x14ac:dyDescent="0.3">
      <c r="B6" s="257" t="s">
        <v>175</v>
      </c>
      <c r="C6" s="258"/>
      <c r="D6" s="261" t="s">
        <v>42</v>
      </c>
      <c r="E6" s="262"/>
      <c r="F6" s="262"/>
      <c r="G6" s="262"/>
      <c r="H6" s="263"/>
      <c r="I6" s="264" t="s">
        <v>179</v>
      </c>
    </row>
    <row r="7" spans="2:11" ht="17.25" thickBot="1" x14ac:dyDescent="0.3">
      <c r="B7" s="259"/>
      <c r="C7" s="260"/>
      <c r="D7" s="56" t="s">
        <v>178</v>
      </c>
      <c r="E7" s="157" t="s">
        <v>43</v>
      </c>
      <c r="F7" s="56" t="s">
        <v>44</v>
      </c>
      <c r="G7" s="158" t="s">
        <v>3</v>
      </c>
      <c r="H7" s="158" t="s">
        <v>5</v>
      </c>
      <c r="I7" s="265"/>
    </row>
    <row r="8" spans="2:11" ht="10.5" customHeight="1" x14ac:dyDescent="0.25">
      <c r="B8" s="255" t="s">
        <v>45</v>
      </c>
      <c r="C8" s="256"/>
      <c r="D8" s="117">
        <f>+D9+D17+D27+D37+D47+D57+D61+D70+D74</f>
        <v>804575349</v>
      </c>
      <c r="E8" s="117">
        <f>+E9+E17+E27+E37+E47+E57+E61+E70+E74</f>
        <v>12851733</v>
      </c>
      <c r="F8" s="117">
        <f t="shared" ref="F8:F71" si="0">+D8+E8</f>
        <v>817427082</v>
      </c>
      <c r="G8" s="117">
        <f>+G9+G17+G27+G37+G47+G57+G61+G70+G74</f>
        <v>658441978</v>
      </c>
      <c r="H8" s="117">
        <f>+H9+H17+H27+H37+H47+H57+H61+H70+H74</f>
        <v>561070954</v>
      </c>
      <c r="I8" s="117">
        <f>+F8-G8</f>
        <v>158985104</v>
      </c>
    </row>
    <row r="9" spans="2:11" ht="10.5" customHeight="1" x14ac:dyDescent="0.25">
      <c r="B9" s="253" t="s">
        <v>46</v>
      </c>
      <c r="C9" s="254"/>
      <c r="D9" s="117">
        <f>SUM(D10:D16)</f>
        <v>525910026</v>
      </c>
      <c r="E9" s="117">
        <f>SUM(E10:E16)</f>
        <v>-67983</v>
      </c>
      <c r="F9" s="117">
        <f t="shared" ref="F9:H9" si="1">SUM(F10:F16)</f>
        <v>525842043</v>
      </c>
      <c r="G9" s="117">
        <f t="shared" si="1"/>
        <v>470337905</v>
      </c>
      <c r="H9" s="117">
        <f t="shared" si="1"/>
        <v>461972366</v>
      </c>
      <c r="I9" s="117">
        <f>+F9-G9</f>
        <v>55504138</v>
      </c>
      <c r="J9" s="142"/>
      <c r="K9" s="142"/>
    </row>
    <row r="10" spans="2:11" ht="10.5" customHeight="1" x14ac:dyDescent="0.25">
      <c r="B10" s="125"/>
      <c r="C10" s="118" t="s">
        <v>47</v>
      </c>
      <c r="D10" s="34">
        <v>69283623</v>
      </c>
      <c r="E10" s="34">
        <v>7379485</v>
      </c>
      <c r="F10" s="34">
        <f>+D10+E10</f>
        <v>76663108</v>
      </c>
      <c r="G10" s="34">
        <v>68160671</v>
      </c>
      <c r="H10" s="34">
        <v>67274535</v>
      </c>
      <c r="I10" s="34">
        <f t="shared" ref="I10:I73" si="2">+F10-G10</f>
        <v>8502437</v>
      </c>
      <c r="J10" s="145"/>
      <c r="K10" s="145"/>
    </row>
    <row r="11" spans="2:11" ht="10.5" customHeight="1" x14ac:dyDescent="0.25">
      <c r="B11" s="125"/>
      <c r="C11" s="118" t="s">
        <v>48</v>
      </c>
      <c r="D11" s="34">
        <v>94240668</v>
      </c>
      <c r="E11" s="34">
        <v>22020306</v>
      </c>
      <c r="F11" s="34">
        <f t="shared" ref="F11:F16" si="3">+D11+E11</f>
        <v>116260974</v>
      </c>
      <c r="G11" s="34">
        <v>116250945</v>
      </c>
      <c r="H11" s="34">
        <v>115783296</v>
      </c>
      <c r="I11" s="34">
        <f t="shared" si="2"/>
        <v>10029</v>
      </c>
      <c r="J11" s="145"/>
      <c r="K11" s="145"/>
    </row>
    <row r="12" spans="2:11" ht="10.5" customHeight="1" x14ac:dyDescent="0.25">
      <c r="B12" s="125"/>
      <c r="C12" s="118" t="s">
        <v>49</v>
      </c>
      <c r="D12" s="34">
        <v>110907840</v>
      </c>
      <c r="E12" s="34">
        <v>3600191</v>
      </c>
      <c r="F12" s="34">
        <f t="shared" si="3"/>
        <v>114508031</v>
      </c>
      <c r="G12" s="34">
        <v>98708871</v>
      </c>
      <c r="H12" s="34">
        <v>93456403</v>
      </c>
      <c r="I12" s="34">
        <f t="shared" si="2"/>
        <v>15799160</v>
      </c>
      <c r="J12" s="145"/>
      <c r="K12" s="145"/>
    </row>
    <row r="13" spans="2:11" ht="10.5" customHeight="1" x14ac:dyDescent="0.25">
      <c r="B13" s="125"/>
      <c r="C13" s="118" t="s">
        <v>50</v>
      </c>
      <c r="D13" s="34">
        <v>0</v>
      </c>
      <c r="E13" s="34">
        <v>0</v>
      </c>
      <c r="F13" s="34">
        <f t="shared" si="3"/>
        <v>0</v>
      </c>
      <c r="G13" s="34">
        <v>0</v>
      </c>
      <c r="H13" s="34">
        <v>0</v>
      </c>
      <c r="I13" s="34">
        <f t="shared" si="2"/>
        <v>0</v>
      </c>
      <c r="J13" s="145"/>
      <c r="K13" s="145"/>
    </row>
    <row r="14" spans="2:11" ht="10.5" customHeight="1" x14ac:dyDescent="0.25">
      <c r="B14" s="125"/>
      <c r="C14" s="118" t="s">
        <v>51</v>
      </c>
      <c r="D14" s="34">
        <v>243216519</v>
      </c>
      <c r="E14" s="34">
        <v>-41352165</v>
      </c>
      <c r="F14" s="34">
        <f t="shared" si="3"/>
        <v>201864354</v>
      </c>
      <c r="G14" s="34">
        <v>170738356</v>
      </c>
      <c r="H14" s="34">
        <v>168979070</v>
      </c>
      <c r="I14" s="34">
        <f t="shared" si="2"/>
        <v>31125998</v>
      </c>
      <c r="J14" s="145"/>
      <c r="K14" s="145"/>
    </row>
    <row r="15" spans="2:11" ht="10.5" customHeight="1" x14ac:dyDescent="0.25">
      <c r="B15" s="125"/>
      <c r="C15" s="118" t="s">
        <v>52</v>
      </c>
      <c r="D15" s="34">
        <v>0</v>
      </c>
      <c r="E15" s="34">
        <v>0</v>
      </c>
      <c r="F15" s="34">
        <f t="shared" si="3"/>
        <v>0</v>
      </c>
      <c r="G15" s="34">
        <v>0</v>
      </c>
      <c r="H15" s="34">
        <v>0</v>
      </c>
      <c r="I15" s="34">
        <f t="shared" si="2"/>
        <v>0</v>
      </c>
      <c r="J15" s="145"/>
      <c r="K15" s="145"/>
    </row>
    <row r="16" spans="2:11" ht="10.5" customHeight="1" x14ac:dyDescent="0.25">
      <c r="B16" s="125"/>
      <c r="C16" s="118" t="s">
        <v>53</v>
      </c>
      <c r="D16" s="34">
        <v>8261376</v>
      </c>
      <c r="E16" s="34">
        <v>8284200</v>
      </c>
      <c r="F16" s="34">
        <f t="shared" si="3"/>
        <v>16545576</v>
      </c>
      <c r="G16" s="34">
        <v>16479062</v>
      </c>
      <c r="H16" s="34">
        <v>16479062</v>
      </c>
      <c r="I16" s="34">
        <f t="shared" si="2"/>
        <v>66514</v>
      </c>
      <c r="J16" s="145"/>
      <c r="K16" s="145"/>
    </row>
    <row r="17" spans="2:11" ht="10.5" customHeight="1" x14ac:dyDescent="0.25">
      <c r="B17" s="253" t="s">
        <v>54</v>
      </c>
      <c r="C17" s="254"/>
      <c r="D17" s="117">
        <f>SUM(D18:D26)</f>
        <v>201431532</v>
      </c>
      <c r="E17" s="117">
        <f>SUM(E18:E26)</f>
        <v>-60882465</v>
      </c>
      <c r="F17" s="117">
        <f t="shared" ref="F17" si="4">SUM(F18:F26)</f>
        <v>140549067</v>
      </c>
      <c r="G17" s="117">
        <f>SUM(G18:G26)</f>
        <v>51363136</v>
      </c>
      <c r="H17" s="117">
        <f>SUM(H18:H26)</f>
        <v>40342078</v>
      </c>
      <c r="I17" s="117">
        <f>+F17-G17</f>
        <v>89185931</v>
      </c>
      <c r="J17" s="145"/>
      <c r="K17" s="145"/>
    </row>
    <row r="18" spans="2:11" ht="10.5" customHeight="1" x14ac:dyDescent="0.25">
      <c r="B18" s="125"/>
      <c r="C18" s="118" t="s">
        <v>55</v>
      </c>
      <c r="D18" s="34">
        <v>602400</v>
      </c>
      <c r="E18" s="34">
        <v>9676474</v>
      </c>
      <c r="F18" s="34">
        <f t="shared" si="0"/>
        <v>10278874</v>
      </c>
      <c r="G18" s="34">
        <v>162928</v>
      </c>
      <c r="H18" s="34">
        <v>13322</v>
      </c>
      <c r="I18" s="34">
        <f t="shared" si="2"/>
        <v>10115946</v>
      </c>
      <c r="J18" s="145"/>
      <c r="K18" s="145"/>
    </row>
    <row r="19" spans="2:11" ht="10.5" customHeight="1" x14ac:dyDescent="0.25">
      <c r="B19" s="125"/>
      <c r="C19" s="118" t="s">
        <v>56</v>
      </c>
      <c r="D19" s="34">
        <v>50629210</v>
      </c>
      <c r="E19" s="34">
        <v>-32391841</v>
      </c>
      <c r="F19" s="34">
        <f t="shared" si="0"/>
        <v>18237369</v>
      </c>
      <c r="G19" s="34">
        <v>16108219</v>
      </c>
      <c r="H19" s="34">
        <v>15033976</v>
      </c>
      <c r="I19" s="34">
        <f t="shared" si="2"/>
        <v>2129150</v>
      </c>
      <c r="J19" s="145"/>
      <c r="K19" s="145"/>
    </row>
    <row r="20" spans="2:11" ht="10.5" customHeight="1" x14ac:dyDescent="0.25">
      <c r="B20" s="125"/>
      <c r="C20" s="118" t="s">
        <v>57</v>
      </c>
      <c r="D20" s="34">
        <v>0</v>
      </c>
      <c r="E20" s="34">
        <v>0</v>
      </c>
      <c r="F20" s="34">
        <f t="shared" si="0"/>
        <v>0</v>
      </c>
      <c r="G20" s="34">
        <v>0</v>
      </c>
      <c r="H20" s="34">
        <v>0</v>
      </c>
      <c r="I20" s="34">
        <f t="shared" si="2"/>
        <v>0</v>
      </c>
      <c r="J20" s="145"/>
      <c r="K20" s="145"/>
    </row>
    <row r="21" spans="2:11" ht="10.5" customHeight="1" x14ac:dyDescent="0.25">
      <c r="B21" s="125"/>
      <c r="C21" s="118" t="s">
        <v>58</v>
      </c>
      <c r="D21" s="34">
        <v>124008</v>
      </c>
      <c r="E21" s="34">
        <v>-123951</v>
      </c>
      <c r="F21" s="34">
        <f t="shared" si="0"/>
        <v>57</v>
      </c>
      <c r="G21" s="34">
        <v>57</v>
      </c>
      <c r="H21" s="34">
        <v>57</v>
      </c>
      <c r="I21" s="34">
        <f t="shared" si="2"/>
        <v>0</v>
      </c>
      <c r="J21" s="145"/>
      <c r="K21" s="145"/>
    </row>
    <row r="22" spans="2:11" ht="10.5" customHeight="1" x14ac:dyDescent="0.25">
      <c r="B22" s="125"/>
      <c r="C22" s="118" t="s">
        <v>59</v>
      </c>
      <c r="D22" s="34">
        <v>133169126</v>
      </c>
      <c r="E22" s="34">
        <v>-22286915</v>
      </c>
      <c r="F22" s="34">
        <f t="shared" si="0"/>
        <v>110882211</v>
      </c>
      <c r="G22" s="34">
        <v>34724960</v>
      </c>
      <c r="H22" s="34">
        <v>25251594</v>
      </c>
      <c r="I22" s="34">
        <f t="shared" si="2"/>
        <v>76157251</v>
      </c>
      <c r="J22" s="145"/>
      <c r="K22" s="145"/>
    </row>
    <row r="23" spans="2:11" ht="10.5" customHeight="1" x14ac:dyDescent="0.25">
      <c r="B23" s="125"/>
      <c r="C23" s="118" t="s">
        <v>60</v>
      </c>
      <c r="D23" s="34">
        <v>0</v>
      </c>
      <c r="E23" s="34">
        <v>19543</v>
      </c>
      <c r="F23" s="34">
        <f t="shared" si="0"/>
        <v>19543</v>
      </c>
      <c r="G23" s="34">
        <v>19543</v>
      </c>
      <c r="H23" s="34">
        <v>17947</v>
      </c>
      <c r="I23" s="34">
        <f t="shared" si="2"/>
        <v>0</v>
      </c>
      <c r="J23" s="145"/>
      <c r="K23" s="145"/>
    </row>
    <row r="24" spans="2:11" ht="10.5" customHeight="1" x14ac:dyDescent="0.25">
      <c r="B24" s="125"/>
      <c r="C24" s="118" t="s">
        <v>61</v>
      </c>
      <c r="D24" s="34">
        <v>16874796</v>
      </c>
      <c r="E24" s="34">
        <v>-16702855</v>
      </c>
      <c r="F24" s="34">
        <f t="shared" si="0"/>
        <v>171941</v>
      </c>
      <c r="G24" s="34">
        <v>22151</v>
      </c>
      <c r="H24" s="34">
        <v>19351</v>
      </c>
      <c r="I24" s="34">
        <f t="shared" si="2"/>
        <v>149790</v>
      </c>
      <c r="J24" s="145"/>
      <c r="K24" s="145"/>
    </row>
    <row r="25" spans="2:11" ht="10.5" customHeight="1" x14ac:dyDescent="0.25">
      <c r="B25" s="125"/>
      <c r="C25" s="118" t="s">
        <v>62</v>
      </c>
      <c r="D25" s="34">
        <v>0</v>
      </c>
      <c r="E25" s="34">
        <v>0</v>
      </c>
      <c r="F25" s="34">
        <f t="shared" si="0"/>
        <v>0</v>
      </c>
      <c r="G25" s="34">
        <v>0</v>
      </c>
      <c r="H25" s="34">
        <v>0</v>
      </c>
      <c r="I25" s="34">
        <f t="shared" si="2"/>
        <v>0</v>
      </c>
      <c r="J25" s="145"/>
      <c r="K25" s="145"/>
    </row>
    <row r="26" spans="2:11" ht="10.5" customHeight="1" x14ac:dyDescent="0.25">
      <c r="B26" s="125"/>
      <c r="C26" s="118" t="s">
        <v>63</v>
      </c>
      <c r="D26" s="34">
        <v>31992</v>
      </c>
      <c r="E26" s="34">
        <v>927080</v>
      </c>
      <c r="F26" s="34">
        <f t="shared" si="0"/>
        <v>959072</v>
      </c>
      <c r="G26" s="34">
        <v>325278</v>
      </c>
      <c r="H26" s="34">
        <v>5831</v>
      </c>
      <c r="I26" s="34">
        <f t="shared" si="2"/>
        <v>633794</v>
      </c>
    </row>
    <row r="27" spans="2:11" ht="10.5" customHeight="1" x14ac:dyDescent="0.25">
      <c r="B27" s="253" t="s">
        <v>64</v>
      </c>
      <c r="C27" s="254"/>
      <c r="D27" s="117">
        <f>SUM(D28:D36)</f>
        <v>69883663</v>
      </c>
      <c r="E27" s="117">
        <f>SUM(E28:E36)</f>
        <v>30429974</v>
      </c>
      <c r="F27" s="117">
        <f t="shared" ref="F27" si="5">SUM(F28:F36)</f>
        <v>100313637</v>
      </c>
      <c r="G27" s="117">
        <f>SUM(G28:G36)</f>
        <v>88592773</v>
      </c>
      <c r="H27" s="117">
        <f t="shared" ref="H27" si="6">SUM(H28:H36)</f>
        <v>47887237</v>
      </c>
      <c r="I27" s="117">
        <f t="shared" si="2"/>
        <v>11720864</v>
      </c>
      <c r="J27" s="146"/>
      <c r="K27" s="146"/>
    </row>
    <row r="28" spans="2:11" ht="10.5" customHeight="1" x14ac:dyDescent="0.25">
      <c r="B28" s="125"/>
      <c r="C28" s="118" t="s">
        <v>65</v>
      </c>
      <c r="D28" s="34">
        <v>7861391</v>
      </c>
      <c r="E28" s="34">
        <v>-5184956</v>
      </c>
      <c r="F28" s="34">
        <f t="shared" si="0"/>
        <v>2676435</v>
      </c>
      <c r="G28" s="34">
        <v>1164095</v>
      </c>
      <c r="H28" s="34">
        <v>1164095</v>
      </c>
      <c r="I28" s="34">
        <f t="shared" si="2"/>
        <v>1512340</v>
      </c>
      <c r="J28" s="147"/>
      <c r="K28" s="147"/>
    </row>
    <row r="29" spans="2:11" ht="10.5" customHeight="1" x14ac:dyDescent="0.25">
      <c r="B29" s="125"/>
      <c r="C29" s="118" t="s">
        <v>66</v>
      </c>
      <c r="D29" s="34">
        <v>488400</v>
      </c>
      <c r="E29" s="34">
        <v>-301830</v>
      </c>
      <c r="F29" s="34">
        <f t="shared" si="0"/>
        <v>186570</v>
      </c>
      <c r="G29" s="34">
        <v>186570</v>
      </c>
      <c r="H29" s="34">
        <v>186570</v>
      </c>
      <c r="I29" s="34">
        <f t="shared" si="2"/>
        <v>0</v>
      </c>
      <c r="J29" s="147"/>
      <c r="K29" s="147"/>
    </row>
    <row r="30" spans="2:11" ht="10.5" customHeight="1" x14ac:dyDescent="0.25">
      <c r="B30" s="125"/>
      <c r="C30" s="118" t="s">
        <v>67</v>
      </c>
      <c r="D30" s="34">
        <v>40887872</v>
      </c>
      <c r="E30" s="34">
        <v>30390203</v>
      </c>
      <c r="F30" s="34">
        <f t="shared" si="0"/>
        <v>71278075</v>
      </c>
      <c r="G30" s="34">
        <v>65559851</v>
      </c>
      <c r="H30" s="34">
        <v>32989608</v>
      </c>
      <c r="I30" s="34">
        <f t="shared" si="2"/>
        <v>5718224</v>
      </c>
      <c r="J30" s="147"/>
      <c r="K30" s="147"/>
    </row>
    <row r="31" spans="2:11" ht="10.5" customHeight="1" x14ac:dyDescent="0.25">
      <c r="B31" s="125"/>
      <c r="C31" s="118" t="s">
        <v>68</v>
      </c>
      <c r="D31" s="34">
        <v>0</v>
      </c>
      <c r="E31" s="34">
        <v>374333</v>
      </c>
      <c r="F31" s="34">
        <f t="shared" si="0"/>
        <v>374333</v>
      </c>
      <c r="G31" s="34">
        <v>81405</v>
      </c>
      <c r="H31" s="34">
        <v>51244</v>
      </c>
      <c r="I31" s="34">
        <f t="shared" si="2"/>
        <v>292928</v>
      </c>
      <c r="J31" s="147"/>
      <c r="K31" s="147"/>
    </row>
    <row r="32" spans="2:11" ht="10.5" customHeight="1" x14ac:dyDescent="0.25">
      <c r="B32" s="125"/>
      <c r="C32" s="118" t="s">
        <v>69</v>
      </c>
      <c r="D32" s="34">
        <v>16609996</v>
      </c>
      <c r="E32" s="34">
        <v>603152</v>
      </c>
      <c r="F32" s="34">
        <f t="shared" si="0"/>
        <v>17213148</v>
      </c>
      <c r="G32" s="34">
        <v>13108507</v>
      </c>
      <c r="H32" s="34">
        <v>6293275</v>
      </c>
      <c r="I32" s="34">
        <f t="shared" si="2"/>
        <v>4104641</v>
      </c>
      <c r="J32" s="147"/>
      <c r="K32" s="147"/>
    </row>
    <row r="33" spans="2:11" ht="10.5" customHeight="1" x14ac:dyDescent="0.25">
      <c r="B33" s="125"/>
      <c r="C33" s="118" t="s">
        <v>70</v>
      </c>
      <c r="D33" s="34">
        <v>0</v>
      </c>
      <c r="E33" s="34">
        <v>22330</v>
      </c>
      <c r="F33" s="34">
        <f t="shared" si="0"/>
        <v>22330</v>
      </c>
      <c r="G33" s="34">
        <v>22330</v>
      </c>
      <c r="H33" s="34">
        <v>0</v>
      </c>
      <c r="I33" s="34">
        <f t="shared" si="2"/>
        <v>0</v>
      </c>
      <c r="J33" s="147"/>
      <c r="K33" s="147"/>
    </row>
    <row r="34" spans="2:11" ht="10.5" customHeight="1" x14ac:dyDescent="0.25">
      <c r="B34" s="125"/>
      <c r="C34" s="118" t="s">
        <v>71</v>
      </c>
      <c r="D34" s="34">
        <v>1236004</v>
      </c>
      <c r="E34" s="34">
        <v>-971639</v>
      </c>
      <c r="F34" s="34">
        <f t="shared" si="0"/>
        <v>264365</v>
      </c>
      <c r="G34" s="34">
        <v>181186</v>
      </c>
      <c r="H34" s="34">
        <v>168961</v>
      </c>
      <c r="I34" s="34">
        <f t="shared" si="2"/>
        <v>83179</v>
      </c>
      <c r="J34" s="147"/>
      <c r="K34" s="147"/>
    </row>
    <row r="35" spans="2:11" ht="10.5" customHeight="1" x14ac:dyDescent="0.25">
      <c r="B35" s="125"/>
      <c r="C35" s="118" t="s">
        <v>72</v>
      </c>
      <c r="D35" s="34">
        <v>2800000</v>
      </c>
      <c r="E35" s="34">
        <v>5006145</v>
      </c>
      <c r="F35" s="34">
        <f t="shared" si="0"/>
        <v>7806145</v>
      </c>
      <c r="G35" s="34">
        <v>7796593</v>
      </c>
      <c r="H35" s="34">
        <v>6652694</v>
      </c>
      <c r="I35" s="34">
        <f t="shared" si="2"/>
        <v>9552</v>
      </c>
      <c r="J35" s="147"/>
      <c r="K35" s="147"/>
    </row>
    <row r="36" spans="2:11" ht="10.5" customHeight="1" x14ac:dyDescent="0.25">
      <c r="B36" s="125"/>
      <c r="C36" s="118" t="s">
        <v>73</v>
      </c>
      <c r="D36" s="34">
        <v>0</v>
      </c>
      <c r="E36" s="34">
        <v>492236</v>
      </c>
      <c r="F36" s="34">
        <f t="shared" si="0"/>
        <v>492236</v>
      </c>
      <c r="G36" s="34">
        <v>492236</v>
      </c>
      <c r="H36" s="34">
        <v>380790</v>
      </c>
      <c r="I36" s="34">
        <f t="shared" si="2"/>
        <v>0</v>
      </c>
      <c r="J36" s="147"/>
      <c r="K36" s="147"/>
    </row>
    <row r="37" spans="2:11" ht="10.5" customHeight="1" x14ac:dyDescent="0.25">
      <c r="B37" s="253" t="s">
        <v>74</v>
      </c>
      <c r="C37" s="254"/>
      <c r="D37" s="117">
        <f>SUM(D38:D46)</f>
        <v>5400000</v>
      </c>
      <c r="E37" s="117">
        <f>SUM(E38:E46)</f>
        <v>1177652</v>
      </c>
      <c r="F37" s="117">
        <f t="shared" ref="F37:H37" si="7">SUM(F38:F46)</f>
        <v>6577652</v>
      </c>
      <c r="G37" s="117">
        <f t="shared" si="7"/>
        <v>6577382</v>
      </c>
      <c r="H37" s="117">
        <f t="shared" si="7"/>
        <v>6357920</v>
      </c>
      <c r="I37" s="117">
        <f t="shared" si="2"/>
        <v>270</v>
      </c>
      <c r="J37" s="147"/>
      <c r="K37" s="147"/>
    </row>
    <row r="38" spans="2:11" ht="10.5" customHeight="1" x14ac:dyDescent="0.25">
      <c r="B38" s="125"/>
      <c r="C38" s="118" t="s">
        <v>75</v>
      </c>
      <c r="D38" s="34">
        <v>0</v>
      </c>
      <c r="E38" s="34">
        <v>0</v>
      </c>
      <c r="F38" s="34">
        <f>+D38+E38</f>
        <v>0</v>
      </c>
      <c r="G38" s="34">
        <v>0</v>
      </c>
      <c r="H38" s="34">
        <v>0</v>
      </c>
      <c r="I38" s="34">
        <f t="shared" si="2"/>
        <v>0</v>
      </c>
      <c r="J38" s="148"/>
      <c r="K38" s="148"/>
    </row>
    <row r="39" spans="2:11" ht="10.5" customHeight="1" x14ac:dyDescent="0.25">
      <c r="B39" s="125"/>
      <c r="C39" s="118" t="s">
        <v>76</v>
      </c>
      <c r="D39" s="34">
        <v>0</v>
      </c>
      <c r="E39" s="34">
        <v>0</v>
      </c>
      <c r="F39" s="34">
        <f t="shared" ref="F39:F46" si="8">+D39+E39</f>
        <v>0</v>
      </c>
      <c r="G39" s="34">
        <v>0</v>
      </c>
      <c r="H39" s="34">
        <v>0</v>
      </c>
      <c r="I39" s="34">
        <f t="shared" si="2"/>
        <v>0</v>
      </c>
      <c r="J39" s="148"/>
      <c r="K39" s="148"/>
    </row>
    <row r="40" spans="2:11" ht="10.5" customHeight="1" x14ac:dyDescent="0.25">
      <c r="B40" s="125"/>
      <c r="C40" s="118" t="s">
        <v>77</v>
      </c>
      <c r="D40" s="34">
        <v>0</v>
      </c>
      <c r="E40" s="34">
        <v>0</v>
      </c>
      <c r="F40" s="34">
        <f t="shared" si="8"/>
        <v>0</v>
      </c>
      <c r="G40" s="34">
        <v>0</v>
      </c>
      <c r="H40" s="34">
        <v>0</v>
      </c>
      <c r="I40" s="34">
        <f t="shared" si="2"/>
        <v>0</v>
      </c>
      <c r="J40" s="148"/>
      <c r="K40" s="148"/>
    </row>
    <row r="41" spans="2:11" ht="10.5" customHeight="1" x14ac:dyDescent="0.25">
      <c r="B41" s="125"/>
      <c r="C41" s="118" t="s">
        <v>78</v>
      </c>
      <c r="D41" s="34">
        <v>5400000</v>
      </c>
      <c r="E41" s="34">
        <v>1177652</v>
      </c>
      <c r="F41" s="34">
        <f t="shared" si="8"/>
        <v>6577652</v>
      </c>
      <c r="G41" s="34">
        <v>6577382</v>
      </c>
      <c r="H41" s="34">
        <v>6357920</v>
      </c>
      <c r="I41" s="34">
        <f t="shared" si="2"/>
        <v>270</v>
      </c>
    </row>
    <row r="42" spans="2:11" ht="10.5" customHeight="1" x14ac:dyDescent="0.25">
      <c r="B42" s="125"/>
      <c r="C42" s="118" t="s">
        <v>79</v>
      </c>
      <c r="D42" s="34">
        <v>0</v>
      </c>
      <c r="E42" s="34">
        <v>0</v>
      </c>
      <c r="F42" s="34">
        <f t="shared" si="8"/>
        <v>0</v>
      </c>
      <c r="G42" s="34">
        <v>0</v>
      </c>
      <c r="H42" s="34">
        <v>0</v>
      </c>
      <c r="I42" s="34">
        <f t="shared" si="2"/>
        <v>0</v>
      </c>
    </row>
    <row r="43" spans="2:11" ht="10.5" customHeight="1" x14ac:dyDescent="0.25">
      <c r="B43" s="125"/>
      <c r="C43" s="118" t="s">
        <v>80</v>
      </c>
      <c r="D43" s="34">
        <v>0</v>
      </c>
      <c r="E43" s="34">
        <v>0</v>
      </c>
      <c r="F43" s="34">
        <f t="shared" si="8"/>
        <v>0</v>
      </c>
      <c r="G43" s="34">
        <v>0</v>
      </c>
      <c r="H43" s="34">
        <v>0</v>
      </c>
      <c r="I43" s="34">
        <f t="shared" si="2"/>
        <v>0</v>
      </c>
    </row>
    <row r="44" spans="2:11" ht="10.5" customHeight="1" x14ac:dyDescent="0.25">
      <c r="B44" s="125"/>
      <c r="C44" s="118" t="s">
        <v>81</v>
      </c>
      <c r="D44" s="34">
        <v>0</v>
      </c>
      <c r="E44" s="34">
        <v>0</v>
      </c>
      <c r="F44" s="34">
        <f t="shared" si="8"/>
        <v>0</v>
      </c>
      <c r="G44" s="34">
        <v>0</v>
      </c>
      <c r="H44" s="34">
        <v>0</v>
      </c>
      <c r="I44" s="34">
        <f t="shared" si="2"/>
        <v>0</v>
      </c>
    </row>
    <row r="45" spans="2:11" ht="10.5" customHeight="1" x14ac:dyDescent="0.25">
      <c r="B45" s="125"/>
      <c r="C45" s="118" t="s">
        <v>82</v>
      </c>
      <c r="D45" s="34">
        <v>0</v>
      </c>
      <c r="E45" s="34">
        <v>0</v>
      </c>
      <c r="F45" s="34">
        <f t="shared" si="8"/>
        <v>0</v>
      </c>
      <c r="G45" s="34">
        <v>0</v>
      </c>
      <c r="H45" s="34">
        <v>0</v>
      </c>
      <c r="I45" s="34">
        <f t="shared" si="2"/>
        <v>0</v>
      </c>
    </row>
    <row r="46" spans="2:11" ht="10.5" customHeight="1" x14ac:dyDescent="0.25">
      <c r="B46" s="125"/>
      <c r="C46" s="118" t="s">
        <v>83</v>
      </c>
      <c r="D46" s="34">
        <v>0</v>
      </c>
      <c r="E46" s="34">
        <v>0</v>
      </c>
      <c r="F46" s="34">
        <f t="shared" si="8"/>
        <v>0</v>
      </c>
      <c r="G46" s="34">
        <v>0</v>
      </c>
      <c r="H46" s="34">
        <v>0</v>
      </c>
      <c r="I46" s="34">
        <f t="shared" si="2"/>
        <v>0</v>
      </c>
    </row>
    <row r="47" spans="2:11" ht="10.5" customHeight="1" x14ac:dyDescent="0.25">
      <c r="B47" s="253" t="s">
        <v>84</v>
      </c>
      <c r="C47" s="254"/>
      <c r="D47" s="117">
        <f>SUM(D48:D56)</f>
        <v>1950128</v>
      </c>
      <c r="E47" s="117">
        <f>SUM(E48:E56)</f>
        <v>42194555</v>
      </c>
      <c r="F47" s="117">
        <f t="shared" ref="F47:H47" si="9">SUM(F48:F56)</f>
        <v>44144683</v>
      </c>
      <c r="G47" s="117">
        <f t="shared" si="9"/>
        <v>41570782</v>
      </c>
      <c r="H47" s="117">
        <f t="shared" si="9"/>
        <v>4511353</v>
      </c>
      <c r="I47" s="117">
        <f t="shared" si="2"/>
        <v>2573901</v>
      </c>
    </row>
    <row r="48" spans="2:11" ht="10.5" customHeight="1" x14ac:dyDescent="0.25">
      <c r="B48" s="125"/>
      <c r="C48" s="118" t="s">
        <v>85</v>
      </c>
      <c r="D48" s="34">
        <v>400128</v>
      </c>
      <c r="E48" s="34">
        <v>7836017</v>
      </c>
      <c r="F48" s="34">
        <f t="shared" si="0"/>
        <v>8236145</v>
      </c>
      <c r="G48" s="34">
        <v>8186104</v>
      </c>
      <c r="H48" s="34">
        <v>1698606</v>
      </c>
      <c r="I48" s="34">
        <f>+F48-G48</f>
        <v>50041</v>
      </c>
    </row>
    <row r="49" spans="2:9" ht="10.5" customHeight="1" x14ac:dyDescent="0.25">
      <c r="B49" s="125"/>
      <c r="C49" s="118" t="s">
        <v>86</v>
      </c>
      <c r="D49" s="34">
        <v>0</v>
      </c>
      <c r="E49" s="34">
        <v>0</v>
      </c>
      <c r="F49" s="34">
        <f t="shared" si="0"/>
        <v>0</v>
      </c>
      <c r="G49" s="34">
        <v>0</v>
      </c>
      <c r="H49" s="34">
        <v>0</v>
      </c>
      <c r="I49" s="34">
        <f t="shared" si="2"/>
        <v>0</v>
      </c>
    </row>
    <row r="50" spans="2:9" ht="10.5" customHeight="1" x14ac:dyDescent="0.25">
      <c r="B50" s="125"/>
      <c r="C50" s="118" t="s">
        <v>87</v>
      </c>
      <c r="D50" s="34">
        <v>0</v>
      </c>
      <c r="E50" s="34">
        <v>22142574</v>
      </c>
      <c r="F50" s="34">
        <f t="shared" si="0"/>
        <v>22142574</v>
      </c>
      <c r="G50" s="34">
        <v>21964514</v>
      </c>
      <c r="H50" s="34">
        <v>2253560</v>
      </c>
      <c r="I50" s="34">
        <f t="shared" si="2"/>
        <v>178060</v>
      </c>
    </row>
    <row r="51" spans="2:9" ht="10.5" customHeight="1" x14ac:dyDescent="0.25">
      <c r="B51" s="125"/>
      <c r="C51" s="118" t="s">
        <v>88</v>
      </c>
      <c r="D51" s="34">
        <v>1550000</v>
      </c>
      <c r="E51" s="34">
        <v>12141147</v>
      </c>
      <c r="F51" s="34">
        <f t="shared" si="0"/>
        <v>13691147</v>
      </c>
      <c r="G51" s="34">
        <v>11345347</v>
      </c>
      <c r="H51" s="34">
        <v>559187</v>
      </c>
      <c r="I51" s="34">
        <f t="shared" si="2"/>
        <v>2345800</v>
      </c>
    </row>
    <row r="52" spans="2:9" ht="10.5" customHeight="1" x14ac:dyDescent="0.25">
      <c r="B52" s="125"/>
      <c r="C52" s="118" t="s">
        <v>89</v>
      </c>
      <c r="D52" s="34">
        <v>0</v>
      </c>
      <c r="E52" s="34">
        <v>74817</v>
      </c>
      <c r="F52" s="34">
        <f t="shared" si="0"/>
        <v>74817</v>
      </c>
      <c r="G52" s="34">
        <v>74817</v>
      </c>
      <c r="H52" s="34">
        <v>0</v>
      </c>
      <c r="I52" s="34">
        <f t="shared" si="2"/>
        <v>0</v>
      </c>
    </row>
    <row r="53" spans="2:9" ht="10.5" customHeight="1" x14ac:dyDescent="0.25">
      <c r="B53" s="125"/>
      <c r="C53" s="118" t="s">
        <v>90</v>
      </c>
      <c r="D53" s="34">
        <v>0</v>
      </c>
      <c r="E53" s="34">
        <v>0</v>
      </c>
      <c r="F53" s="34">
        <f t="shared" si="0"/>
        <v>0</v>
      </c>
      <c r="G53" s="34">
        <v>0</v>
      </c>
      <c r="H53" s="34">
        <v>0</v>
      </c>
      <c r="I53" s="34">
        <f t="shared" si="2"/>
        <v>0</v>
      </c>
    </row>
    <row r="54" spans="2:9" ht="10.5" customHeight="1" x14ac:dyDescent="0.25">
      <c r="B54" s="125"/>
      <c r="C54" s="118" t="s">
        <v>91</v>
      </c>
      <c r="D54" s="34">
        <v>0</v>
      </c>
      <c r="E54" s="34">
        <v>0</v>
      </c>
      <c r="F54" s="34">
        <f t="shared" si="0"/>
        <v>0</v>
      </c>
      <c r="G54" s="34">
        <v>0</v>
      </c>
      <c r="H54" s="34">
        <v>0</v>
      </c>
      <c r="I54" s="34">
        <f t="shared" si="2"/>
        <v>0</v>
      </c>
    </row>
    <row r="55" spans="2:9" ht="10.5" customHeight="1" x14ac:dyDescent="0.25">
      <c r="B55" s="125"/>
      <c r="C55" s="118" t="s">
        <v>92</v>
      </c>
      <c r="D55" s="34">
        <v>0</v>
      </c>
      <c r="E55" s="34">
        <v>0</v>
      </c>
      <c r="F55" s="34">
        <f t="shared" si="0"/>
        <v>0</v>
      </c>
      <c r="G55" s="34">
        <v>0</v>
      </c>
      <c r="H55" s="34">
        <v>0</v>
      </c>
      <c r="I55" s="34">
        <f t="shared" si="2"/>
        <v>0</v>
      </c>
    </row>
    <row r="56" spans="2:9" ht="10.5" customHeight="1" x14ac:dyDescent="0.25">
      <c r="B56" s="125"/>
      <c r="C56" s="118" t="s">
        <v>93</v>
      </c>
      <c r="D56" s="34">
        <v>0</v>
      </c>
      <c r="E56" s="34">
        <v>0</v>
      </c>
      <c r="F56" s="34">
        <f t="shared" si="0"/>
        <v>0</v>
      </c>
      <c r="G56" s="34">
        <v>0</v>
      </c>
      <c r="H56" s="34">
        <v>0</v>
      </c>
      <c r="I56" s="34">
        <f t="shared" si="2"/>
        <v>0</v>
      </c>
    </row>
    <row r="57" spans="2:9" ht="10.5" customHeight="1" x14ac:dyDescent="0.25">
      <c r="B57" s="253" t="s">
        <v>94</v>
      </c>
      <c r="C57" s="254"/>
      <c r="D57" s="117">
        <f t="shared" ref="D57:H57" si="10">SUM(D58:D60)</f>
        <v>0</v>
      </c>
      <c r="E57" s="117">
        <f t="shared" si="10"/>
        <v>0</v>
      </c>
      <c r="F57" s="117">
        <f t="shared" si="10"/>
        <v>0</v>
      </c>
      <c r="G57" s="117">
        <f t="shared" si="10"/>
        <v>0</v>
      </c>
      <c r="H57" s="117">
        <f t="shared" si="10"/>
        <v>0</v>
      </c>
      <c r="I57" s="117">
        <f>+F57-G57</f>
        <v>0</v>
      </c>
    </row>
    <row r="58" spans="2:9" ht="10.5" customHeight="1" x14ac:dyDescent="0.25">
      <c r="B58" s="125"/>
      <c r="C58" s="118" t="s">
        <v>95</v>
      </c>
      <c r="D58" s="34">
        <v>0</v>
      </c>
      <c r="E58" s="34">
        <v>0</v>
      </c>
      <c r="F58" s="34">
        <f t="shared" si="0"/>
        <v>0</v>
      </c>
      <c r="G58" s="34">
        <v>0</v>
      </c>
      <c r="H58" s="34">
        <v>0</v>
      </c>
      <c r="I58" s="34">
        <f>+F58-G58</f>
        <v>0</v>
      </c>
    </row>
    <row r="59" spans="2:9" ht="10.5" customHeight="1" x14ac:dyDescent="0.25">
      <c r="B59" s="125"/>
      <c r="C59" s="118" t="s">
        <v>96</v>
      </c>
      <c r="D59" s="34">
        <v>0</v>
      </c>
      <c r="E59" s="34">
        <v>0</v>
      </c>
      <c r="F59" s="34">
        <f t="shared" si="0"/>
        <v>0</v>
      </c>
      <c r="G59" s="34">
        <v>0</v>
      </c>
      <c r="H59" s="34">
        <v>0</v>
      </c>
      <c r="I59" s="34">
        <f t="shared" si="2"/>
        <v>0</v>
      </c>
    </row>
    <row r="60" spans="2:9" ht="10.5" customHeight="1" x14ac:dyDescent="0.25">
      <c r="B60" s="125"/>
      <c r="C60" s="118" t="s">
        <v>97</v>
      </c>
      <c r="D60" s="34">
        <v>0</v>
      </c>
      <c r="E60" s="34">
        <v>0</v>
      </c>
      <c r="F60" s="34">
        <f t="shared" si="0"/>
        <v>0</v>
      </c>
      <c r="G60" s="34">
        <v>0</v>
      </c>
      <c r="H60" s="34">
        <v>0</v>
      </c>
      <c r="I60" s="34">
        <f t="shared" si="2"/>
        <v>0</v>
      </c>
    </row>
    <row r="61" spans="2:9" ht="10.5" customHeight="1" x14ac:dyDescent="0.25">
      <c r="B61" s="253" t="s">
        <v>98</v>
      </c>
      <c r="C61" s="254"/>
      <c r="D61" s="117">
        <f t="shared" ref="D61:H61" si="11">SUM(D62:D69)</f>
        <v>0</v>
      </c>
      <c r="E61" s="117">
        <f t="shared" si="11"/>
        <v>0</v>
      </c>
      <c r="F61" s="117">
        <f t="shared" si="0"/>
        <v>0</v>
      </c>
      <c r="G61" s="117">
        <f t="shared" si="11"/>
        <v>0</v>
      </c>
      <c r="H61" s="117">
        <f t="shared" si="11"/>
        <v>0</v>
      </c>
      <c r="I61" s="117">
        <f t="shared" si="2"/>
        <v>0</v>
      </c>
    </row>
    <row r="62" spans="2:9" ht="10.5" customHeight="1" x14ac:dyDescent="0.25">
      <c r="B62" s="125"/>
      <c r="C62" s="118" t="s">
        <v>99</v>
      </c>
      <c r="D62" s="34">
        <v>0</v>
      </c>
      <c r="E62" s="34">
        <v>0</v>
      </c>
      <c r="F62" s="34">
        <f t="shared" si="0"/>
        <v>0</v>
      </c>
      <c r="G62" s="34">
        <v>0</v>
      </c>
      <c r="H62" s="34">
        <v>0</v>
      </c>
      <c r="I62" s="34">
        <v>0</v>
      </c>
    </row>
    <row r="63" spans="2:9" ht="10.5" customHeight="1" x14ac:dyDescent="0.25">
      <c r="B63" s="125"/>
      <c r="C63" s="118" t="s">
        <v>100</v>
      </c>
      <c r="D63" s="34">
        <v>0</v>
      </c>
      <c r="E63" s="34">
        <v>0</v>
      </c>
      <c r="F63" s="34">
        <f t="shared" si="0"/>
        <v>0</v>
      </c>
      <c r="G63" s="34">
        <v>0</v>
      </c>
      <c r="H63" s="34">
        <v>0</v>
      </c>
      <c r="I63" s="34">
        <v>0</v>
      </c>
    </row>
    <row r="64" spans="2:9" ht="10.5" customHeight="1" x14ac:dyDescent="0.25">
      <c r="B64" s="125"/>
      <c r="C64" s="118" t="s">
        <v>101</v>
      </c>
      <c r="D64" s="34">
        <v>0</v>
      </c>
      <c r="E64" s="34">
        <v>0</v>
      </c>
      <c r="F64" s="34">
        <f t="shared" si="0"/>
        <v>0</v>
      </c>
      <c r="G64" s="34">
        <v>0</v>
      </c>
      <c r="H64" s="34">
        <v>0</v>
      </c>
      <c r="I64" s="34">
        <v>0</v>
      </c>
    </row>
    <row r="65" spans="2:9" ht="10.5" customHeight="1" x14ac:dyDescent="0.25">
      <c r="B65" s="125"/>
      <c r="C65" s="118" t="s">
        <v>102</v>
      </c>
      <c r="D65" s="34">
        <v>0</v>
      </c>
      <c r="E65" s="34">
        <v>0</v>
      </c>
      <c r="F65" s="34">
        <f t="shared" si="0"/>
        <v>0</v>
      </c>
      <c r="G65" s="34">
        <v>0</v>
      </c>
      <c r="H65" s="34">
        <v>0</v>
      </c>
      <c r="I65" s="34">
        <v>0</v>
      </c>
    </row>
    <row r="66" spans="2:9" ht="10.5" customHeight="1" x14ac:dyDescent="0.25">
      <c r="B66" s="125"/>
      <c r="C66" s="118" t="s">
        <v>103</v>
      </c>
      <c r="D66" s="34">
        <v>0</v>
      </c>
      <c r="E66" s="34">
        <v>0</v>
      </c>
      <c r="F66" s="34">
        <f t="shared" si="0"/>
        <v>0</v>
      </c>
      <c r="G66" s="34">
        <v>0</v>
      </c>
      <c r="H66" s="34">
        <v>0</v>
      </c>
      <c r="I66" s="34">
        <v>0</v>
      </c>
    </row>
    <row r="67" spans="2:9" ht="10.5" customHeight="1" x14ac:dyDescent="0.25">
      <c r="B67" s="125"/>
      <c r="C67" s="118" t="s">
        <v>104</v>
      </c>
      <c r="D67" s="34">
        <v>0</v>
      </c>
      <c r="E67" s="34">
        <v>0</v>
      </c>
      <c r="F67" s="34">
        <f t="shared" si="0"/>
        <v>0</v>
      </c>
      <c r="G67" s="34">
        <v>0</v>
      </c>
      <c r="H67" s="34">
        <v>0</v>
      </c>
      <c r="I67" s="34">
        <v>0</v>
      </c>
    </row>
    <row r="68" spans="2:9" ht="10.5" customHeight="1" x14ac:dyDescent="0.25">
      <c r="B68" s="125"/>
      <c r="C68" s="118" t="s">
        <v>105</v>
      </c>
      <c r="D68" s="34">
        <v>0</v>
      </c>
      <c r="E68" s="34">
        <v>0</v>
      </c>
      <c r="F68" s="34">
        <f t="shared" si="0"/>
        <v>0</v>
      </c>
      <c r="G68" s="34">
        <v>0</v>
      </c>
      <c r="H68" s="34">
        <v>0</v>
      </c>
      <c r="I68" s="34">
        <v>0</v>
      </c>
    </row>
    <row r="69" spans="2:9" ht="10.5" customHeight="1" x14ac:dyDescent="0.25">
      <c r="B69" s="125"/>
      <c r="C69" s="118" t="s">
        <v>106</v>
      </c>
      <c r="D69" s="34">
        <v>0</v>
      </c>
      <c r="E69" s="34">
        <v>0</v>
      </c>
      <c r="F69" s="34">
        <f t="shared" si="0"/>
        <v>0</v>
      </c>
      <c r="G69" s="34">
        <v>0</v>
      </c>
      <c r="H69" s="34">
        <v>0</v>
      </c>
      <c r="I69" s="34">
        <f t="shared" si="2"/>
        <v>0</v>
      </c>
    </row>
    <row r="70" spans="2:9" ht="10.5" customHeight="1" x14ac:dyDescent="0.25">
      <c r="B70" s="253" t="s">
        <v>107</v>
      </c>
      <c r="C70" s="254"/>
      <c r="D70" s="117">
        <f>SUM(D71:D73)</f>
        <v>0</v>
      </c>
      <c r="E70" s="117">
        <f>SUM(E71:E73)</f>
        <v>0</v>
      </c>
      <c r="F70" s="117">
        <f t="shared" si="0"/>
        <v>0</v>
      </c>
      <c r="G70" s="117">
        <f>SUM(G71:G73)</f>
        <v>0</v>
      </c>
      <c r="H70" s="117">
        <f>SUM(H71:H73)</f>
        <v>0</v>
      </c>
      <c r="I70" s="117">
        <f t="shared" si="2"/>
        <v>0</v>
      </c>
    </row>
    <row r="71" spans="2:9" ht="10.5" customHeight="1" x14ac:dyDescent="0.25">
      <c r="B71" s="125"/>
      <c r="C71" s="118" t="s">
        <v>108</v>
      </c>
      <c r="D71" s="34">
        <v>0</v>
      </c>
      <c r="E71" s="34">
        <v>0</v>
      </c>
      <c r="F71" s="34">
        <f t="shared" si="0"/>
        <v>0</v>
      </c>
      <c r="G71" s="34">
        <v>0</v>
      </c>
      <c r="H71" s="34">
        <v>0</v>
      </c>
      <c r="I71" s="34">
        <f t="shared" si="2"/>
        <v>0</v>
      </c>
    </row>
    <row r="72" spans="2:9" ht="10.5" customHeight="1" x14ac:dyDescent="0.25">
      <c r="B72" s="125"/>
      <c r="C72" s="118" t="s">
        <v>109</v>
      </c>
      <c r="D72" s="34">
        <v>0</v>
      </c>
      <c r="E72" s="34">
        <v>0</v>
      </c>
      <c r="F72" s="34">
        <f t="shared" ref="F72:F135" si="12">+D72+E72</f>
        <v>0</v>
      </c>
      <c r="G72" s="34">
        <v>0</v>
      </c>
      <c r="H72" s="34">
        <v>0</v>
      </c>
      <c r="I72" s="34">
        <f t="shared" si="2"/>
        <v>0</v>
      </c>
    </row>
    <row r="73" spans="2:9" ht="10.5" customHeight="1" x14ac:dyDescent="0.25">
      <c r="B73" s="125"/>
      <c r="C73" s="118" t="s">
        <v>110</v>
      </c>
      <c r="D73" s="34">
        <v>0</v>
      </c>
      <c r="E73" s="34">
        <v>0</v>
      </c>
      <c r="F73" s="34">
        <f t="shared" si="12"/>
        <v>0</v>
      </c>
      <c r="G73" s="34">
        <v>0</v>
      </c>
      <c r="H73" s="34">
        <v>0</v>
      </c>
      <c r="I73" s="34">
        <f t="shared" si="2"/>
        <v>0</v>
      </c>
    </row>
    <row r="74" spans="2:9" ht="10.5" customHeight="1" x14ac:dyDescent="0.25">
      <c r="B74" s="253" t="s">
        <v>111</v>
      </c>
      <c r="C74" s="254"/>
      <c r="D74" s="117">
        <f>SUM(D75:D81)</f>
        <v>0</v>
      </c>
      <c r="E74" s="117">
        <f t="shared" ref="E74:H74" si="13">SUM(E75:E81)</f>
        <v>0</v>
      </c>
      <c r="F74" s="117">
        <f t="shared" si="12"/>
        <v>0</v>
      </c>
      <c r="G74" s="117">
        <f t="shared" si="13"/>
        <v>0</v>
      </c>
      <c r="H74" s="117">
        <f t="shared" si="13"/>
        <v>0</v>
      </c>
      <c r="I74" s="117">
        <f t="shared" ref="I74:I81" si="14">+F74-G74</f>
        <v>0</v>
      </c>
    </row>
    <row r="75" spans="2:9" ht="10.5" customHeight="1" x14ac:dyDescent="0.25">
      <c r="B75" s="125"/>
      <c r="C75" s="118" t="s">
        <v>112</v>
      </c>
      <c r="D75" s="34">
        <v>0</v>
      </c>
      <c r="E75" s="34">
        <v>0</v>
      </c>
      <c r="F75" s="34">
        <f t="shared" si="12"/>
        <v>0</v>
      </c>
      <c r="G75" s="34">
        <v>0</v>
      </c>
      <c r="H75" s="34">
        <v>0</v>
      </c>
      <c r="I75" s="34">
        <f t="shared" si="14"/>
        <v>0</v>
      </c>
    </row>
    <row r="76" spans="2:9" ht="10.5" customHeight="1" x14ac:dyDescent="0.25">
      <c r="B76" s="125"/>
      <c r="C76" s="118" t="s">
        <v>113</v>
      </c>
      <c r="D76" s="34">
        <v>0</v>
      </c>
      <c r="E76" s="34">
        <v>0</v>
      </c>
      <c r="F76" s="34">
        <f t="shared" si="12"/>
        <v>0</v>
      </c>
      <c r="G76" s="34">
        <v>0</v>
      </c>
      <c r="H76" s="34">
        <v>0</v>
      </c>
      <c r="I76" s="34">
        <f t="shared" si="14"/>
        <v>0</v>
      </c>
    </row>
    <row r="77" spans="2:9" ht="10.5" customHeight="1" x14ac:dyDescent="0.25">
      <c r="B77" s="125"/>
      <c r="C77" s="118" t="s">
        <v>114</v>
      </c>
      <c r="D77" s="34">
        <v>0</v>
      </c>
      <c r="E77" s="34">
        <v>0</v>
      </c>
      <c r="F77" s="34">
        <f t="shared" si="12"/>
        <v>0</v>
      </c>
      <c r="G77" s="34">
        <v>0</v>
      </c>
      <c r="H77" s="34">
        <v>0</v>
      </c>
      <c r="I77" s="34">
        <f t="shared" si="14"/>
        <v>0</v>
      </c>
    </row>
    <row r="78" spans="2:9" ht="10.5" customHeight="1" x14ac:dyDescent="0.25">
      <c r="B78" s="125"/>
      <c r="C78" s="118" t="s">
        <v>115</v>
      </c>
      <c r="D78" s="34">
        <v>0</v>
      </c>
      <c r="E78" s="34">
        <v>0</v>
      </c>
      <c r="F78" s="34">
        <f t="shared" si="12"/>
        <v>0</v>
      </c>
      <c r="G78" s="34">
        <v>0</v>
      </c>
      <c r="H78" s="34">
        <v>0</v>
      </c>
      <c r="I78" s="34">
        <f t="shared" si="14"/>
        <v>0</v>
      </c>
    </row>
    <row r="79" spans="2:9" ht="10.5" customHeight="1" x14ac:dyDescent="0.25">
      <c r="B79" s="125"/>
      <c r="C79" s="118" t="s">
        <v>116</v>
      </c>
      <c r="D79" s="34">
        <v>0</v>
      </c>
      <c r="E79" s="34">
        <v>0</v>
      </c>
      <c r="F79" s="34">
        <f t="shared" si="12"/>
        <v>0</v>
      </c>
      <c r="G79" s="34">
        <v>0</v>
      </c>
      <c r="H79" s="34">
        <v>0</v>
      </c>
      <c r="I79" s="34">
        <f t="shared" si="14"/>
        <v>0</v>
      </c>
    </row>
    <row r="80" spans="2:9" ht="10.5" customHeight="1" x14ac:dyDescent="0.25">
      <c r="B80" s="125"/>
      <c r="C80" s="118" t="s">
        <v>117</v>
      </c>
      <c r="D80" s="34">
        <v>0</v>
      </c>
      <c r="E80" s="34">
        <v>0</v>
      </c>
      <c r="F80" s="34">
        <f t="shared" si="12"/>
        <v>0</v>
      </c>
      <c r="G80" s="34">
        <v>0</v>
      </c>
      <c r="H80" s="34">
        <v>0</v>
      </c>
      <c r="I80" s="34">
        <f t="shared" si="14"/>
        <v>0</v>
      </c>
    </row>
    <row r="81" spans="2:12" ht="10.5" customHeight="1" x14ac:dyDescent="0.25">
      <c r="B81" s="159"/>
      <c r="C81" s="160" t="s">
        <v>118</v>
      </c>
      <c r="D81" s="127">
        <v>0</v>
      </c>
      <c r="E81" s="127">
        <v>0</v>
      </c>
      <c r="F81" s="34">
        <f t="shared" si="12"/>
        <v>0</v>
      </c>
      <c r="G81" s="127">
        <v>0</v>
      </c>
      <c r="H81" s="127">
        <v>0</v>
      </c>
      <c r="I81" s="127">
        <f t="shared" si="14"/>
        <v>0</v>
      </c>
    </row>
    <row r="82" spans="2:12" ht="10.5" customHeight="1" x14ac:dyDescent="0.25">
      <c r="B82" s="161"/>
      <c r="C82" s="161"/>
      <c r="D82" s="131"/>
      <c r="E82" s="131"/>
      <c r="F82" s="131"/>
      <c r="G82" s="131"/>
      <c r="H82" s="131"/>
      <c r="I82" s="131"/>
    </row>
    <row r="83" spans="2:12" ht="10.5" customHeight="1" x14ac:dyDescent="0.25">
      <c r="B83" s="253" t="s">
        <v>119</v>
      </c>
      <c r="C83" s="254"/>
      <c r="D83" s="117">
        <f>+D84+D92+D102+D112+D122+D132+D136+D145+D149</f>
        <v>2186743976</v>
      </c>
      <c r="E83" s="117">
        <f>+E84+E92+E102+E112+E122+E132+E136+E145+E149</f>
        <v>966340430</v>
      </c>
      <c r="F83" s="117">
        <f t="shared" si="12"/>
        <v>3153084406</v>
      </c>
      <c r="G83" s="117">
        <f>+G84+G92+G102+G112+G122+G132+G136+G145+G149</f>
        <v>3057178973</v>
      </c>
      <c r="H83" s="117">
        <f>+H84+H92+H102+H112+H122+H132+H136+H145+H149</f>
        <v>2607941485</v>
      </c>
      <c r="I83" s="117">
        <f t="shared" ref="I83:I146" si="15">+F83-G83</f>
        <v>95905433</v>
      </c>
    </row>
    <row r="84" spans="2:12" ht="10.5" customHeight="1" x14ac:dyDescent="0.25">
      <c r="B84" s="253" t="s">
        <v>46</v>
      </c>
      <c r="C84" s="254"/>
      <c r="D84" s="117">
        <f>SUM(D85:D91)</f>
        <v>1843018262</v>
      </c>
      <c r="E84" s="117">
        <f t="shared" ref="E84:H84" si="16">SUM(E85:E91)</f>
        <v>505293419</v>
      </c>
      <c r="F84" s="117">
        <f t="shared" si="16"/>
        <v>2348311681</v>
      </c>
      <c r="G84" s="117">
        <f t="shared" si="16"/>
        <v>2265746835</v>
      </c>
      <c r="H84" s="117">
        <f t="shared" si="16"/>
        <v>2201335476</v>
      </c>
      <c r="I84" s="117">
        <f>+F84-G84</f>
        <v>82564846</v>
      </c>
      <c r="J84" s="132"/>
      <c r="K84" s="145"/>
      <c r="L84" s="145"/>
    </row>
    <row r="85" spans="2:12" ht="10.5" customHeight="1" x14ac:dyDescent="0.25">
      <c r="B85" s="125"/>
      <c r="C85" s="118" t="s">
        <v>47</v>
      </c>
      <c r="D85" s="34">
        <v>631317411</v>
      </c>
      <c r="E85" s="34">
        <v>195137154</v>
      </c>
      <c r="F85" s="34">
        <f>+D85+E85</f>
        <v>826454565</v>
      </c>
      <c r="G85" s="34">
        <v>746120195</v>
      </c>
      <c r="H85" s="34">
        <v>745584754</v>
      </c>
      <c r="I85" s="34">
        <f>+F85-G85</f>
        <v>80334370</v>
      </c>
      <c r="K85" s="145"/>
      <c r="L85" s="145"/>
    </row>
    <row r="86" spans="2:12" ht="10.5" customHeight="1" x14ac:dyDescent="0.25">
      <c r="B86" s="125"/>
      <c r="C86" s="118" t="s">
        <v>48</v>
      </c>
      <c r="D86" s="34">
        <v>7712768</v>
      </c>
      <c r="E86" s="34">
        <v>3030634</v>
      </c>
      <c r="F86" s="34">
        <f t="shared" ref="F86:F91" si="17">+D86+E86</f>
        <v>10743402</v>
      </c>
      <c r="G86" s="34">
        <v>10737840</v>
      </c>
      <c r="H86" s="34">
        <v>10737840</v>
      </c>
      <c r="I86" s="34">
        <f>+F86-G86</f>
        <v>5562</v>
      </c>
      <c r="K86" s="145"/>
      <c r="L86" s="145"/>
    </row>
    <row r="87" spans="2:12" ht="10.5" customHeight="1" x14ac:dyDescent="0.25">
      <c r="B87" s="125"/>
      <c r="C87" s="118" t="s">
        <v>49</v>
      </c>
      <c r="D87" s="34">
        <v>447207401</v>
      </c>
      <c r="E87" s="34">
        <v>70697332</v>
      </c>
      <c r="F87" s="34">
        <f t="shared" si="17"/>
        <v>517904733</v>
      </c>
      <c r="G87" s="34">
        <v>517207993</v>
      </c>
      <c r="H87" s="34">
        <v>476085013</v>
      </c>
      <c r="I87" s="34">
        <f t="shared" ref="I87:I91" si="18">+F87-G87</f>
        <v>696740</v>
      </c>
      <c r="K87" s="145"/>
      <c r="L87" s="145"/>
    </row>
    <row r="88" spans="2:12" ht="10.5" customHeight="1" x14ac:dyDescent="0.25">
      <c r="B88" s="125"/>
      <c r="C88" s="118" t="s">
        <v>50</v>
      </c>
      <c r="D88" s="34">
        <v>184707408</v>
      </c>
      <c r="E88" s="34">
        <v>26076481</v>
      </c>
      <c r="F88" s="34">
        <f t="shared" si="17"/>
        <v>210783889</v>
      </c>
      <c r="G88" s="34">
        <v>209848420</v>
      </c>
      <c r="H88" s="34">
        <v>187630924</v>
      </c>
      <c r="I88" s="34">
        <f t="shared" si="18"/>
        <v>935469</v>
      </c>
      <c r="K88" s="145"/>
      <c r="L88" s="145"/>
    </row>
    <row r="89" spans="2:12" ht="10.5" customHeight="1" x14ac:dyDescent="0.25">
      <c r="B89" s="125"/>
      <c r="C89" s="118" t="s">
        <v>51</v>
      </c>
      <c r="D89" s="34">
        <v>518771406</v>
      </c>
      <c r="E89" s="34">
        <v>206893025</v>
      </c>
      <c r="F89" s="34">
        <f t="shared" si="17"/>
        <v>725664431</v>
      </c>
      <c r="G89" s="34">
        <v>725421653</v>
      </c>
      <c r="H89" s="34">
        <v>724886211</v>
      </c>
      <c r="I89" s="34">
        <f t="shared" si="18"/>
        <v>242778</v>
      </c>
      <c r="K89" s="145"/>
      <c r="L89" s="145"/>
    </row>
    <row r="90" spans="2:12" ht="10.5" customHeight="1" x14ac:dyDescent="0.25">
      <c r="B90" s="125"/>
      <c r="C90" s="118" t="s">
        <v>52</v>
      </c>
      <c r="D90" s="34">
        <v>0</v>
      </c>
      <c r="E90" s="34">
        <v>0</v>
      </c>
      <c r="F90" s="34">
        <f t="shared" si="17"/>
        <v>0</v>
      </c>
      <c r="G90" s="34">
        <v>0</v>
      </c>
      <c r="H90" s="34">
        <v>0</v>
      </c>
      <c r="I90" s="34">
        <f t="shared" si="18"/>
        <v>0</v>
      </c>
      <c r="K90" s="145"/>
      <c r="L90" s="145"/>
    </row>
    <row r="91" spans="2:12" ht="10.5" customHeight="1" x14ac:dyDescent="0.25">
      <c r="B91" s="125"/>
      <c r="C91" s="118" t="s">
        <v>53</v>
      </c>
      <c r="D91" s="34">
        <v>53301868</v>
      </c>
      <c r="E91" s="34">
        <v>3458793</v>
      </c>
      <c r="F91" s="34">
        <f t="shared" si="17"/>
        <v>56760661</v>
      </c>
      <c r="G91" s="34">
        <v>56410734</v>
      </c>
      <c r="H91" s="34">
        <v>56410734</v>
      </c>
      <c r="I91" s="34">
        <f t="shared" si="18"/>
        <v>349927</v>
      </c>
      <c r="K91" s="145"/>
      <c r="L91" s="145"/>
    </row>
    <row r="92" spans="2:12" ht="10.5" customHeight="1" x14ac:dyDescent="0.25">
      <c r="B92" s="253" t="s">
        <v>54</v>
      </c>
      <c r="C92" s="254"/>
      <c r="D92" s="117">
        <f>SUM(D93:D101)</f>
        <v>183530371</v>
      </c>
      <c r="E92" s="117">
        <f>SUM(E93:E101)</f>
        <v>168519422</v>
      </c>
      <c r="F92" s="117">
        <f t="shared" ref="F92" si="19">SUM(F93:F101)</f>
        <v>352049793</v>
      </c>
      <c r="G92" s="117">
        <f>SUM(G93:G101)</f>
        <v>344927363</v>
      </c>
      <c r="H92" s="117">
        <f>SUM(H93:H101)</f>
        <v>129354205</v>
      </c>
      <c r="I92" s="117">
        <f t="shared" ref="I92" si="20">SUM(I93:I101)</f>
        <v>7122430</v>
      </c>
      <c r="J92" s="132"/>
      <c r="K92" s="145"/>
      <c r="L92" s="145"/>
    </row>
    <row r="93" spans="2:12" ht="10.5" customHeight="1" x14ac:dyDescent="0.25">
      <c r="B93" s="125"/>
      <c r="C93" s="118" t="s">
        <v>55</v>
      </c>
      <c r="D93" s="34">
        <v>33413022</v>
      </c>
      <c r="E93" s="34">
        <v>23306420</v>
      </c>
      <c r="F93" s="34">
        <f t="shared" si="12"/>
        <v>56719442</v>
      </c>
      <c r="G93" s="34">
        <v>56467080</v>
      </c>
      <c r="H93" s="34">
        <v>22394937</v>
      </c>
      <c r="I93" s="34">
        <f t="shared" si="15"/>
        <v>252362</v>
      </c>
      <c r="K93" s="148"/>
      <c r="L93" s="148"/>
    </row>
    <row r="94" spans="2:12" ht="10.5" customHeight="1" x14ac:dyDescent="0.25">
      <c r="B94" s="125"/>
      <c r="C94" s="118" t="s">
        <v>56</v>
      </c>
      <c r="D94" s="34">
        <v>1003842</v>
      </c>
      <c r="E94" s="34">
        <v>343717</v>
      </c>
      <c r="F94" s="34">
        <f t="shared" si="12"/>
        <v>1347559</v>
      </c>
      <c r="G94" s="34">
        <v>1347559</v>
      </c>
      <c r="H94" s="34">
        <v>1196697</v>
      </c>
      <c r="I94" s="34">
        <f t="shared" si="15"/>
        <v>0</v>
      </c>
      <c r="K94" s="148"/>
      <c r="L94" s="148"/>
    </row>
    <row r="95" spans="2:12" ht="10.5" customHeight="1" x14ac:dyDescent="0.25">
      <c r="B95" s="125"/>
      <c r="C95" s="118" t="s">
        <v>57</v>
      </c>
      <c r="D95" s="34">
        <v>120000</v>
      </c>
      <c r="E95" s="34">
        <v>-119538</v>
      </c>
      <c r="F95" s="34">
        <f t="shared" si="12"/>
        <v>462</v>
      </c>
      <c r="G95" s="34">
        <v>462</v>
      </c>
      <c r="H95" s="34">
        <v>462</v>
      </c>
      <c r="I95" s="34">
        <f t="shared" si="15"/>
        <v>0</v>
      </c>
      <c r="K95" s="148"/>
      <c r="L95" s="148"/>
    </row>
    <row r="96" spans="2:12" ht="10.5" customHeight="1" x14ac:dyDescent="0.25">
      <c r="B96" s="125"/>
      <c r="C96" s="118" t="s">
        <v>58</v>
      </c>
      <c r="D96" s="34">
        <v>6219005</v>
      </c>
      <c r="E96" s="34">
        <v>-4996528</v>
      </c>
      <c r="F96" s="34">
        <f t="shared" si="12"/>
        <v>1222477</v>
      </c>
      <c r="G96" s="34">
        <v>1131533</v>
      </c>
      <c r="H96" s="34">
        <v>574469</v>
      </c>
      <c r="I96" s="34">
        <f t="shared" si="15"/>
        <v>90944</v>
      </c>
      <c r="K96" s="148"/>
      <c r="L96" s="148"/>
    </row>
    <row r="97" spans="2:12" ht="10.5" customHeight="1" x14ac:dyDescent="0.25">
      <c r="B97" s="125"/>
      <c r="C97" s="118" t="s">
        <v>59</v>
      </c>
      <c r="D97" s="34">
        <v>97147563</v>
      </c>
      <c r="E97" s="34">
        <v>164946648</v>
      </c>
      <c r="F97" s="34">
        <f t="shared" si="12"/>
        <v>262094211</v>
      </c>
      <c r="G97" s="34">
        <v>257577052</v>
      </c>
      <c r="H97" s="34">
        <v>92857499</v>
      </c>
      <c r="I97" s="34">
        <f t="shared" si="15"/>
        <v>4517159</v>
      </c>
      <c r="K97" s="148"/>
      <c r="L97" s="148"/>
    </row>
    <row r="98" spans="2:12" ht="10.5" customHeight="1" x14ac:dyDescent="0.25">
      <c r="B98" s="125"/>
      <c r="C98" s="118" t="s">
        <v>60</v>
      </c>
      <c r="D98" s="34">
        <v>18877127</v>
      </c>
      <c r="E98" s="34">
        <v>-6419674</v>
      </c>
      <c r="F98" s="34">
        <f t="shared" si="12"/>
        <v>12457453</v>
      </c>
      <c r="G98" s="34">
        <v>11608153</v>
      </c>
      <c r="H98" s="34">
        <v>8960494</v>
      </c>
      <c r="I98" s="34">
        <f t="shared" si="15"/>
        <v>849300</v>
      </c>
      <c r="K98" s="148"/>
      <c r="L98" s="148"/>
    </row>
    <row r="99" spans="2:12" ht="10.5" customHeight="1" x14ac:dyDescent="0.25">
      <c r="B99" s="125"/>
      <c r="C99" s="118" t="s">
        <v>61</v>
      </c>
      <c r="D99" s="34">
        <v>16807094</v>
      </c>
      <c r="E99" s="34">
        <v>-3764348</v>
      </c>
      <c r="F99" s="34">
        <f t="shared" si="12"/>
        <v>13042746</v>
      </c>
      <c r="G99" s="34">
        <v>12104444</v>
      </c>
      <c r="H99" s="34">
        <v>667805</v>
      </c>
      <c r="I99" s="34">
        <f t="shared" si="15"/>
        <v>938302</v>
      </c>
      <c r="K99" s="148"/>
      <c r="L99" s="148"/>
    </row>
    <row r="100" spans="2:12" ht="10.5" customHeight="1" x14ac:dyDescent="0.25">
      <c r="B100" s="125"/>
      <c r="C100" s="118" t="s">
        <v>62</v>
      </c>
      <c r="D100" s="34">
        <v>0</v>
      </c>
      <c r="E100" s="34">
        <v>0</v>
      </c>
      <c r="F100" s="34">
        <f t="shared" si="12"/>
        <v>0</v>
      </c>
      <c r="G100" s="34">
        <v>0</v>
      </c>
      <c r="H100" s="34">
        <v>0</v>
      </c>
      <c r="I100" s="34">
        <f t="shared" si="15"/>
        <v>0</v>
      </c>
      <c r="K100" s="148"/>
      <c r="L100" s="148"/>
    </row>
    <row r="101" spans="2:12" ht="10.5" customHeight="1" x14ac:dyDescent="0.25">
      <c r="B101" s="125"/>
      <c r="C101" s="118" t="s">
        <v>63</v>
      </c>
      <c r="D101" s="34">
        <v>9942718</v>
      </c>
      <c r="E101" s="34">
        <v>-4777275</v>
      </c>
      <c r="F101" s="34">
        <f t="shared" si="12"/>
        <v>5165443</v>
      </c>
      <c r="G101" s="34">
        <v>4691080</v>
      </c>
      <c r="H101" s="34">
        <v>2701842</v>
      </c>
      <c r="I101" s="34">
        <f t="shared" si="15"/>
        <v>474363</v>
      </c>
    </row>
    <row r="102" spans="2:12" ht="10.5" customHeight="1" x14ac:dyDescent="0.25">
      <c r="B102" s="253" t="s">
        <v>64</v>
      </c>
      <c r="C102" s="254"/>
      <c r="D102" s="117">
        <f>SUM(D103:D111)</f>
        <v>147558820</v>
      </c>
      <c r="E102" s="117">
        <f t="shared" ref="E102:H102" si="21">SUM(E103:E111)</f>
        <v>260498404</v>
      </c>
      <c r="F102" s="117">
        <f t="shared" si="21"/>
        <v>408057224</v>
      </c>
      <c r="G102" s="117">
        <f t="shared" si="21"/>
        <v>405253736</v>
      </c>
      <c r="H102" s="117">
        <f t="shared" si="21"/>
        <v>272247027</v>
      </c>
      <c r="I102" s="117">
        <f t="shared" ref="I102" si="22">SUM(I103:I111)</f>
        <v>2803488</v>
      </c>
      <c r="J102" s="132"/>
      <c r="K102" s="145"/>
      <c r="L102" s="145"/>
    </row>
    <row r="103" spans="2:12" ht="10.5" customHeight="1" x14ac:dyDescent="0.25">
      <c r="B103" s="125"/>
      <c r="C103" s="118" t="s">
        <v>65</v>
      </c>
      <c r="D103" s="34">
        <v>37220564</v>
      </c>
      <c r="E103" s="34">
        <v>1624674</v>
      </c>
      <c r="F103" s="34">
        <f t="shared" si="12"/>
        <v>38845238</v>
      </c>
      <c r="G103" s="34">
        <v>38845179</v>
      </c>
      <c r="H103" s="34">
        <v>34287665</v>
      </c>
      <c r="I103" s="34">
        <f t="shared" si="15"/>
        <v>59</v>
      </c>
      <c r="K103" s="145"/>
      <c r="L103" s="145"/>
    </row>
    <row r="104" spans="2:12" ht="10.5" customHeight="1" x14ac:dyDescent="0.25">
      <c r="B104" s="125"/>
      <c r="C104" s="118" t="s">
        <v>66</v>
      </c>
      <c r="D104" s="34">
        <v>14555019</v>
      </c>
      <c r="E104" s="34">
        <v>-2680997</v>
      </c>
      <c r="F104" s="34">
        <f t="shared" si="12"/>
        <v>11874022</v>
      </c>
      <c r="G104" s="34">
        <v>11871673</v>
      </c>
      <c r="H104" s="34">
        <v>10216356</v>
      </c>
      <c r="I104" s="34">
        <f t="shared" si="15"/>
        <v>2349</v>
      </c>
      <c r="K104" s="145"/>
      <c r="L104" s="145"/>
    </row>
    <row r="105" spans="2:12" ht="10.5" customHeight="1" x14ac:dyDescent="0.25">
      <c r="B105" s="125"/>
      <c r="C105" s="118" t="s">
        <v>67</v>
      </c>
      <c r="D105" s="34">
        <v>59635641</v>
      </c>
      <c r="E105" s="34">
        <v>97653675</v>
      </c>
      <c r="F105" s="34">
        <f t="shared" si="12"/>
        <v>157289316</v>
      </c>
      <c r="G105" s="34">
        <v>155250796</v>
      </c>
      <c r="H105" s="34">
        <v>122843644</v>
      </c>
      <c r="I105" s="34">
        <f t="shared" si="15"/>
        <v>2038520</v>
      </c>
      <c r="K105" s="145"/>
      <c r="L105" s="145"/>
    </row>
    <row r="106" spans="2:12" ht="10.5" customHeight="1" x14ac:dyDescent="0.25">
      <c r="B106" s="125"/>
      <c r="C106" s="118" t="s">
        <v>68</v>
      </c>
      <c r="D106" s="34">
        <v>3551193</v>
      </c>
      <c r="E106" s="34">
        <v>-1173562</v>
      </c>
      <c r="F106" s="34">
        <f t="shared" si="12"/>
        <v>2377631</v>
      </c>
      <c r="G106" s="34">
        <v>2377631</v>
      </c>
      <c r="H106" s="34">
        <v>22042</v>
      </c>
      <c r="I106" s="34">
        <f t="shared" si="15"/>
        <v>0</v>
      </c>
      <c r="K106" s="145"/>
      <c r="L106" s="145"/>
    </row>
    <row r="107" spans="2:12" ht="10.5" customHeight="1" x14ac:dyDescent="0.25">
      <c r="B107" s="125"/>
      <c r="C107" s="118" t="s">
        <v>69</v>
      </c>
      <c r="D107" s="34">
        <v>20245187</v>
      </c>
      <c r="E107" s="34">
        <v>167269672</v>
      </c>
      <c r="F107" s="34">
        <f t="shared" si="12"/>
        <v>187514859</v>
      </c>
      <c r="G107" s="34">
        <v>186951910</v>
      </c>
      <c r="H107" s="34">
        <v>95917122</v>
      </c>
      <c r="I107" s="34">
        <f t="shared" si="15"/>
        <v>562949</v>
      </c>
      <c r="K107" s="145"/>
      <c r="L107" s="145"/>
    </row>
    <row r="108" spans="2:12" ht="10.5" customHeight="1" x14ac:dyDescent="0.25">
      <c r="B108" s="125"/>
      <c r="C108" s="118" t="s">
        <v>70</v>
      </c>
      <c r="D108" s="34">
        <v>487100</v>
      </c>
      <c r="E108" s="34">
        <v>-315994</v>
      </c>
      <c r="F108" s="34">
        <f t="shared" si="12"/>
        <v>171106</v>
      </c>
      <c r="G108" s="34">
        <v>171106</v>
      </c>
      <c r="H108" s="34">
        <v>90544</v>
      </c>
      <c r="I108" s="34">
        <f t="shared" si="15"/>
        <v>0</v>
      </c>
      <c r="K108" s="145"/>
      <c r="L108" s="145"/>
    </row>
    <row r="109" spans="2:12" ht="10.5" customHeight="1" x14ac:dyDescent="0.25">
      <c r="B109" s="125"/>
      <c r="C109" s="118" t="s">
        <v>71</v>
      </c>
      <c r="D109" s="34">
        <v>2942724</v>
      </c>
      <c r="E109" s="34">
        <v>-694244</v>
      </c>
      <c r="F109" s="34">
        <f t="shared" si="12"/>
        <v>2248480</v>
      </c>
      <c r="G109" s="34">
        <v>2081999</v>
      </c>
      <c r="H109" s="34">
        <v>1999210</v>
      </c>
      <c r="I109" s="34">
        <f t="shared" si="15"/>
        <v>166481</v>
      </c>
      <c r="K109" s="145"/>
      <c r="L109" s="145"/>
    </row>
    <row r="110" spans="2:12" ht="10.5" customHeight="1" x14ac:dyDescent="0.25">
      <c r="B110" s="125"/>
      <c r="C110" s="118" t="s">
        <v>72</v>
      </c>
      <c r="D110" s="34">
        <v>5315067</v>
      </c>
      <c r="E110" s="34">
        <v>1861941</v>
      </c>
      <c r="F110" s="34">
        <f t="shared" si="12"/>
        <v>7177008</v>
      </c>
      <c r="G110" s="34">
        <v>7143878</v>
      </c>
      <c r="H110" s="34">
        <v>6329145</v>
      </c>
      <c r="I110" s="34">
        <f t="shared" si="15"/>
        <v>33130</v>
      </c>
      <c r="K110" s="145"/>
      <c r="L110" s="145"/>
    </row>
    <row r="111" spans="2:12" ht="10.5" customHeight="1" x14ac:dyDescent="0.25">
      <c r="B111" s="125"/>
      <c r="C111" s="118" t="s">
        <v>73</v>
      </c>
      <c r="D111" s="34">
        <v>3606325</v>
      </c>
      <c r="E111" s="34">
        <v>-3046761</v>
      </c>
      <c r="F111" s="34">
        <f t="shared" si="12"/>
        <v>559564</v>
      </c>
      <c r="G111" s="34">
        <v>559564</v>
      </c>
      <c r="H111" s="34">
        <v>541299</v>
      </c>
      <c r="I111" s="34">
        <f t="shared" si="15"/>
        <v>0</v>
      </c>
      <c r="K111" s="145"/>
      <c r="L111" s="145"/>
    </row>
    <row r="112" spans="2:12" ht="10.5" customHeight="1" x14ac:dyDescent="0.25">
      <c r="B112" s="253" t="s">
        <v>74</v>
      </c>
      <c r="C112" s="254"/>
      <c r="D112" s="117">
        <f>SUM(D113:D121)</f>
        <v>0</v>
      </c>
      <c r="E112" s="117">
        <f t="shared" ref="E112:H112" si="23">SUM(E113:E121)</f>
        <v>0</v>
      </c>
      <c r="F112" s="117">
        <f t="shared" si="23"/>
        <v>0</v>
      </c>
      <c r="G112" s="117">
        <f t="shared" si="23"/>
        <v>0</v>
      </c>
      <c r="H112" s="117">
        <f t="shared" si="23"/>
        <v>0</v>
      </c>
      <c r="I112" s="117">
        <f t="shared" ref="I112" si="24">SUM(I113:I121)</f>
        <v>0</v>
      </c>
    </row>
    <row r="113" spans="2:9" ht="10.5" customHeight="1" x14ac:dyDescent="0.25">
      <c r="B113" s="125"/>
      <c r="C113" s="118" t="s">
        <v>75</v>
      </c>
      <c r="D113" s="34">
        <v>0</v>
      </c>
      <c r="E113" s="34">
        <v>0</v>
      </c>
      <c r="F113" s="34">
        <f t="shared" si="12"/>
        <v>0</v>
      </c>
      <c r="G113" s="34">
        <v>0</v>
      </c>
      <c r="H113" s="34">
        <v>0</v>
      </c>
      <c r="I113" s="34">
        <f t="shared" si="15"/>
        <v>0</v>
      </c>
    </row>
    <row r="114" spans="2:9" ht="10.5" customHeight="1" x14ac:dyDescent="0.25">
      <c r="B114" s="125"/>
      <c r="C114" s="118" t="s">
        <v>76</v>
      </c>
      <c r="D114" s="34">
        <v>0</v>
      </c>
      <c r="E114" s="34">
        <v>0</v>
      </c>
      <c r="F114" s="34">
        <f t="shared" si="12"/>
        <v>0</v>
      </c>
      <c r="G114" s="34">
        <v>0</v>
      </c>
      <c r="H114" s="34">
        <v>0</v>
      </c>
      <c r="I114" s="34">
        <f t="shared" si="15"/>
        <v>0</v>
      </c>
    </row>
    <row r="115" spans="2:9" ht="10.5" customHeight="1" x14ac:dyDescent="0.25">
      <c r="B115" s="125"/>
      <c r="C115" s="118" t="s">
        <v>77</v>
      </c>
      <c r="D115" s="34">
        <v>0</v>
      </c>
      <c r="E115" s="34">
        <v>0</v>
      </c>
      <c r="F115" s="34">
        <f t="shared" si="12"/>
        <v>0</v>
      </c>
      <c r="G115" s="34">
        <v>0</v>
      </c>
      <c r="H115" s="34">
        <v>0</v>
      </c>
      <c r="I115" s="34">
        <f t="shared" si="15"/>
        <v>0</v>
      </c>
    </row>
    <row r="116" spans="2:9" ht="10.5" customHeight="1" x14ac:dyDescent="0.25">
      <c r="B116" s="125"/>
      <c r="C116" s="118" t="s">
        <v>78</v>
      </c>
      <c r="D116" s="34">
        <v>0</v>
      </c>
      <c r="E116" s="34">
        <v>0</v>
      </c>
      <c r="F116" s="34">
        <f t="shared" si="12"/>
        <v>0</v>
      </c>
      <c r="G116" s="34">
        <v>0</v>
      </c>
      <c r="H116" s="34">
        <v>0</v>
      </c>
      <c r="I116" s="34">
        <f t="shared" si="15"/>
        <v>0</v>
      </c>
    </row>
    <row r="117" spans="2:9" ht="10.5" customHeight="1" x14ac:dyDescent="0.25">
      <c r="B117" s="125"/>
      <c r="C117" s="118" t="s">
        <v>79</v>
      </c>
      <c r="D117" s="34">
        <v>0</v>
      </c>
      <c r="E117" s="34">
        <v>0</v>
      </c>
      <c r="F117" s="34">
        <f t="shared" si="12"/>
        <v>0</v>
      </c>
      <c r="G117" s="34">
        <v>0</v>
      </c>
      <c r="H117" s="34">
        <v>0</v>
      </c>
      <c r="I117" s="34">
        <f t="shared" si="15"/>
        <v>0</v>
      </c>
    </row>
    <row r="118" spans="2:9" ht="10.5" customHeight="1" x14ac:dyDescent="0.25">
      <c r="B118" s="125"/>
      <c r="C118" s="118" t="s">
        <v>80</v>
      </c>
      <c r="D118" s="34">
        <v>0</v>
      </c>
      <c r="E118" s="34">
        <v>0</v>
      </c>
      <c r="F118" s="34">
        <f t="shared" si="12"/>
        <v>0</v>
      </c>
      <c r="G118" s="34">
        <v>0</v>
      </c>
      <c r="H118" s="34">
        <v>0</v>
      </c>
      <c r="I118" s="34">
        <f t="shared" si="15"/>
        <v>0</v>
      </c>
    </row>
    <row r="119" spans="2:9" ht="10.5" customHeight="1" x14ac:dyDescent="0.25">
      <c r="B119" s="125"/>
      <c r="C119" s="118" t="s">
        <v>81</v>
      </c>
      <c r="D119" s="34">
        <v>0</v>
      </c>
      <c r="E119" s="34">
        <v>0</v>
      </c>
      <c r="F119" s="34">
        <f t="shared" si="12"/>
        <v>0</v>
      </c>
      <c r="G119" s="34">
        <v>0</v>
      </c>
      <c r="H119" s="34">
        <v>0</v>
      </c>
      <c r="I119" s="34">
        <f t="shared" si="15"/>
        <v>0</v>
      </c>
    </row>
    <row r="120" spans="2:9" ht="10.5" customHeight="1" x14ac:dyDescent="0.25">
      <c r="B120" s="125"/>
      <c r="C120" s="118" t="s">
        <v>82</v>
      </c>
      <c r="D120" s="34">
        <v>0</v>
      </c>
      <c r="E120" s="34">
        <v>0</v>
      </c>
      <c r="F120" s="34">
        <f t="shared" si="12"/>
        <v>0</v>
      </c>
      <c r="G120" s="34">
        <v>0</v>
      </c>
      <c r="H120" s="34">
        <v>0</v>
      </c>
      <c r="I120" s="34">
        <f t="shared" si="15"/>
        <v>0</v>
      </c>
    </row>
    <row r="121" spans="2:9" ht="10.5" customHeight="1" x14ac:dyDescent="0.25">
      <c r="B121" s="125"/>
      <c r="C121" s="118" t="s">
        <v>83</v>
      </c>
      <c r="D121" s="34">
        <v>0</v>
      </c>
      <c r="E121" s="34">
        <v>0</v>
      </c>
      <c r="F121" s="34">
        <f t="shared" si="12"/>
        <v>0</v>
      </c>
      <c r="G121" s="34">
        <v>0</v>
      </c>
      <c r="H121" s="34">
        <v>0</v>
      </c>
      <c r="I121" s="34">
        <f t="shared" si="15"/>
        <v>0</v>
      </c>
    </row>
    <row r="122" spans="2:9" ht="10.5" customHeight="1" x14ac:dyDescent="0.25">
      <c r="B122" s="253" t="s">
        <v>84</v>
      </c>
      <c r="C122" s="254"/>
      <c r="D122" s="117">
        <f>SUM(D123:D131)</f>
        <v>12636523</v>
      </c>
      <c r="E122" s="117">
        <f t="shared" ref="E122:H122" si="25">SUM(E123:E131)</f>
        <v>32029185</v>
      </c>
      <c r="F122" s="117">
        <f t="shared" si="25"/>
        <v>44665708</v>
      </c>
      <c r="G122" s="117">
        <f t="shared" si="25"/>
        <v>41251039</v>
      </c>
      <c r="H122" s="117">
        <f t="shared" si="25"/>
        <v>5004777</v>
      </c>
      <c r="I122" s="117">
        <f t="shared" ref="I122" si="26">SUM(I123:I131)</f>
        <v>3414669</v>
      </c>
    </row>
    <row r="123" spans="2:9" ht="10.5" customHeight="1" x14ac:dyDescent="0.25">
      <c r="B123" s="125"/>
      <c r="C123" s="118" t="s">
        <v>85</v>
      </c>
      <c r="D123" s="34">
        <v>6607047</v>
      </c>
      <c r="E123" s="34">
        <v>-5303407</v>
      </c>
      <c r="F123" s="34">
        <f t="shared" si="12"/>
        <v>1303640</v>
      </c>
      <c r="G123" s="34">
        <v>1130401</v>
      </c>
      <c r="H123" s="34">
        <v>404990</v>
      </c>
      <c r="I123" s="34">
        <f>+F123-G123</f>
        <v>173239</v>
      </c>
    </row>
    <row r="124" spans="2:9" ht="10.5" customHeight="1" x14ac:dyDescent="0.25">
      <c r="B124" s="125"/>
      <c r="C124" s="118" t="s">
        <v>86</v>
      </c>
      <c r="D124" s="34">
        <v>40000</v>
      </c>
      <c r="E124" s="34">
        <v>345747</v>
      </c>
      <c r="F124" s="34">
        <f t="shared" si="12"/>
        <v>385747</v>
      </c>
      <c r="G124" s="34">
        <v>352264</v>
      </c>
      <c r="H124" s="34">
        <v>79923</v>
      </c>
      <c r="I124" s="34">
        <f t="shared" ref="I124:I131" si="27">+F124-G124</f>
        <v>33483</v>
      </c>
    </row>
    <row r="125" spans="2:9" ht="10.5" customHeight="1" x14ac:dyDescent="0.25">
      <c r="B125" s="125"/>
      <c r="C125" s="118" t="s">
        <v>87</v>
      </c>
      <c r="D125" s="34">
        <v>2847922</v>
      </c>
      <c r="E125" s="34">
        <v>34095302</v>
      </c>
      <c r="F125" s="34">
        <f t="shared" si="12"/>
        <v>36943224</v>
      </c>
      <c r="G125" s="34">
        <v>33735277</v>
      </c>
      <c r="H125" s="34">
        <v>1595176</v>
      </c>
      <c r="I125" s="34">
        <f t="shared" si="27"/>
        <v>3207947</v>
      </c>
    </row>
    <row r="126" spans="2:9" ht="10.5" customHeight="1" x14ac:dyDescent="0.25">
      <c r="B126" s="125"/>
      <c r="C126" s="118" t="s">
        <v>88</v>
      </c>
      <c r="D126" s="34">
        <v>2715000</v>
      </c>
      <c r="E126" s="34">
        <v>3278442</v>
      </c>
      <c r="F126" s="34">
        <f t="shared" si="12"/>
        <v>5993442</v>
      </c>
      <c r="G126" s="34">
        <v>5993442</v>
      </c>
      <c r="H126" s="34">
        <v>2899730</v>
      </c>
      <c r="I126" s="34">
        <f t="shared" si="27"/>
        <v>0</v>
      </c>
    </row>
    <row r="127" spans="2:9" ht="10.5" customHeight="1" x14ac:dyDescent="0.25">
      <c r="B127" s="125"/>
      <c r="C127" s="118" t="s">
        <v>89</v>
      </c>
      <c r="D127" s="34">
        <v>60000</v>
      </c>
      <c r="E127" s="34">
        <v>-35042</v>
      </c>
      <c r="F127" s="34">
        <f t="shared" si="12"/>
        <v>24958</v>
      </c>
      <c r="G127" s="34">
        <v>24958</v>
      </c>
      <c r="H127" s="34">
        <v>24958</v>
      </c>
      <c r="I127" s="34">
        <f t="shared" si="27"/>
        <v>0</v>
      </c>
    </row>
    <row r="128" spans="2:9" ht="10.5" customHeight="1" x14ac:dyDescent="0.25">
      <c r="B128" s="125"/>
      <c r="C128" s="118" t="s">
        <v>90</v>
      </c>
      <c r="D128" s="34">
        <v>0</v>
      </c>
      <c r="E128" s="34">
        <v>0</v>
      </c>
      <c r="F128" s="34">
        <f t="shared" si="12"/>
        <v>0</v>
      </c>
      <c r="G128" s="34">
        <v>0</v>
      </c>
      <c r="H128" s="34">
        <v>0</v>
      </c>
      <c r="I128" s="34">
        <f t="shared" si="27"/>
        <v>0</v>
      </c>
    </row>
    <row r="129" spans="2:9" ht="10.5" customHeight="1" x14ac:dyDescent="0.25">
      <c r="B129" s="125"/>
      <c r="C129" s="118" t="s">
        <v>91</v>
      </c>
      <c r="D129" s="34">
        <v>0</v>
      </c>
      <c r="E129" s="34">
        <v>0</v>
      </c>
      <c r="F129" s="34">
        <f t="shared" si="12"/>
        <v>0</v>
      </c>
      <c r="G129" s="34">
        <v>0</v>
      </c>
      <c r="H129" s="34">
        <v>0</v>
      </c>
      <c r="I129" s="34">
        <f t="shared" si="27"/>
        <v>0</v>
      </c>
    </row>
    <row r="130" spans="2:9" ht="10.5" customHeight="1" x14ac:dyDescent="0.25">
      <c r="B130" s="125"/>
      <c r="C130" s="118" t="s">
        <v>92</v>
      </c>
      <c r="D130" s="34">
        <v>0</v>
      </c>
      <c r="E130" s="34">
        <v>0</v>
      </c>
      <c r="F130" s="34">
        <f t="shared" si="12"/>
        <v>0</v>
      </c>
      <c r="G130" s="34">
        <v>0</v>
      </c>
      <c r="H130" s="34">
        <v>0</v>
      </c>
      <c r="I130" s="34">
        <f t="shared" si="27"/>
        <v>0</v>
      </c>
    </row>
    <row r="131" spans="2:9" ht="10.5" customHeight="1" x14ac:dyDescent="0.25">
      <c r="B131" s="125"/>
      <c r="C131" s="118" t="s">
        <v>93</v>
      </c>
      <c r="D131" s="34">
        <v>366554</v>
      </c>
      <c r="E131" s="34">
        <v>-351857</v>
      </c>
      <c r="F131" s="34">
        <f>+D131+E131</f>
        <v>14697</v>
      </c>
      <c r="G131" s="34">
        <v>14697</v>
      </c>
      <c r="H131" s="34">
        <v>0</v>
      </c>
      <c r="I131" s="34">
        <f t="shared" si="27"/>
        <v>0</v>
      </c>
    </row>
    <row r="132" spans="2:9" ht="10.5" customHeight="1" x14ac:dyDescent="0.25">
      <c r="B132" s="253" t="s">
        <v>94</v>
      </c>
      <c r="C132" s="254"/>
      <c r="D132" s="117">
        <f>SUM(D133:D135)</f>
        <v>0</v>
      </c>
      <c r="E132" s="117">
        <f t="shared" ref="E132:H132" si="28">SUM(E133:E135)</f>
        <v>0</v>
      </c>
      <c r="F132" s="117">
        <f t="shared" si="28"/>
        <v>0</v>
      </c>
      <c r="G132" s="117">
        <f t="shared" si="28"/>
        <v>0</v>
      </c>
      <c r="H132" s="117">
        <f t="shared" si="28"/>
        <v>0</v>
      </c>
      <c r="I132" s="117">
        <f t="shared" ref="I132" si="29">SUM(I133:I135)</f>
        <v>0</v>
      </c>
    </row>
    <row r="133" spans="2:9" ht="10.5" customHeight="1" x14ac:dyDescent="0.25">
      <c r="B133" s="125"/>
      <c r="C133" s="118" t="s">
        <v>95</v>
      </c>
      <c r="D133" s="34">
        <v>0</v>
      </c>
      <c r="E133" s="34">
        <v>0</v>
      </c>
      <c r="F133" s="34">
        <f t="shared" si="12"/>
        <v>0</v>
      </c>
      <c r="G133" s="34">
        <v>0</v>
      </c>
      <c r="H133" s="34">
        <v>0</v>
      </c>
      <c r="I133" s="34">
        <f t="shared" si="15"/>
        <v>0</v>
      </c>
    </row>
    <row r="134" spans="2:9" ht="10.5" customHeight="1" x14ac:dyDescent="0.25">
      <c r="B134" s="125"/>
      <c r="C134" s="118" t="s">
        <v>96</v>
      </c>
      <c r="D134" s="34">
        <v>0</v>
      </c>
      <c r="E134" s="34">
        <v>0</v>
      </c>
      <c r="F134" s="34">
        <f t="shared" si="12"/>
        <v>0</v>
      </c>
      <c r="G134" s="34">
        <v>0</v>
      </c>
      <c r="H134" s="34">
        <v>0</v>
      </c>
      <c r="I134" s="34">
        <f t="shared" si="15"/>
        <v>0</v>
      </c>
    </row>
    <row r="135" spans="2:9" ht="10.5" customHeight="1" x14ac:dyDescent="0.25">
      <c r="B135" s="125"/>
      <c r="C135" s="118" t="s">
        <v>97</v>
      </c>
      <c r="D135" s="34">
        <v>0</v>
      </c>
      <c r="E135" s="34">
        <v>0</v>
      </c>
      <c r="F135" s="34">
        <f t="shared" si="12"/>
        <v>0</v>
      </c>
      <c r="G135" s="34">
        <v>0</v>
      </c>
      <c r="H135" s="34">
        <v>0</v>
      </c>
      <c r="I135" s="34">
        <f t="shared" si="15"/>
        <v>0</v>
      </c>
    </row>
    <row r="136" spans="2:9" ht="10.5" customHeight="1" x14ac:dyDescent="0.25">
      <c r="B136" s="253" t="s">
        <v>98</v>
      </c>
      <c r="C136" s="254"/>
      <c r="D136" s="117">
        <f>SUM(D137:D144)</f>
        <v>0</v>
      </c>
      <c r="E136" s="34">
        <f>SUM(E137:E144)</f>
        <v>0</v>
      </c>
      <c r="F136" s="117">
        <f t="shared" ref="F136:F156" si="30">+D136+E136</f>
        <v>0</v>
      </c>
      <c r="G136" s="34">
        <f>SUM(G137:G144)</f>
        <v>0</v>
      </c>
      <c r="H136" s="117">
        <f>SUM(H137:H144)</f>
        <v>0</v>
      </c>
      <c r="I136" s="117">
        <f t="shared" si="15"/>
        <v>0</v>
      </c>
    </row>
    <row r="137" spans="2:9" ht="10.5" customHeight="1" x14ac:dyDescent="0.25">
      <c r="B137" s="125"/>
      <c r="C137" s="118" t="s">
        <v>99</v>
      </c>
      <c r="D137" s="34">
        <v>0</v>
      </c>
      <c r="E137" s="34">
        <v>0</v>
      </c>
      <c r="F137" s="34">
        <f t="shared" si="30"/>
        <v>0</v>
      </c>
      <c r="G137" s="34">
        <v>0</v>
      </c>
      <c r="H137" s="34">
        <v>0</v>
      </c>
      <c r="I137" s="34">
        <f t="shared" si="15"/>
        <v>0</v>
      </c>
    </row>
    <row r="138" spans="2:9" ht="10.5" customHeight="1" x14ac:dyDescent="0.25">
      <c r="B138" s="125"/>
      <c r="C138" s="118" t="s">
        <v>100</v>
      </c>
      <c r="D138" s="34">
        <v>0</v>
      </c>
      <c r="E138" s="34">
        <v>0</v>
      </c>
      <c r="F138" s="34">
        <f t="shared" si="30"/>
        <v>0</v>
      </c>
      <c r="G138" s="34">
        <v>0</v>
      </c>
      <c r="H138" s="34">
        <v>0</v>
      </c>
      <c r="I138" s="34">
        <f t="shared" si="15"/>
        <v>0</v>
      </c>
    </row>
    <row r="139" spans="2:9" ht="10.5" customHeight="1" x14ac:dyDescent="0.25">
      <c r="B139" s="125"/>
      <c r="C139" s="118" t="s">
        <v>101</v>
      </c>
      <c r="D139" s="34">
        <v>0</v>
      </c>
      <c r="E139" s="34">
        <v>0</v>
      </c>
      <c r="F139" s="34">
        <f t="shared" si="30"/>
        <v>0</v>
      </c>
      <c r="G139" s="34">
        <v>0</v>
      </c>
      <c r="H139" s="34">
        <v>0</v>
      </c>
      <c r="I139" s="34">
        <f t="shared" si="15"/>
        <v>0</v>
      </c>
    </row>
    <row r="140" spans="2:9" ht="10.5" customHeight="1" x14ac:dyDescent="0.25">
      <c r="B140" s="125"/>
      <c r="C140" s="118" t="s">
        <v>102</v>
      </c>
      <c r="D140" s="34">
        <v>0</v>
      </c>
      <c r="E140" s="34">
        <v>0</v>
      </c>
      <c r="F140" s="34">
        <f t="shared" si="30"/>
        <v>0</v>
      </c>
      <c r="G140" s="34">
        <v>0</v>
      </c>
      <c r="H140" s="34">
        <v>0</v>
      </c>
      <c r="I140" s="34">
        <f t="shared" si="15"/>
        <v>0</v>
      </c>
    </row>
    <row r="141" spans="2:9" ht="10.5" customHeight="1" x14ac:dyDescent="0.25">
      <c r="B141" s="125"/>
      <c r="C141" s="118" t="s">
        <v>103</v>
      </c>
      <c r="D141" s="34">
        <v>0</v>
      </c>
      <c r="E141" s="34">
        <v>0</v>
      </c>
      <c r="F141" s="34">
        <f t="shared" si="30"/>
        <v>0</v>
      </c>
      <c r="G141" s="34">
        <v>0</v>
      </c>
      <c r="H141" s="34">
        <v>0</v>
      </c>
      <c r="I141" s="34">
        <f t="shared" si="15"/>
        <v>0</v>
      </c>
    </row>
    <row r="142" spans="2:9" ht="10.5" customHeight="1" x14ac:dyDescent="0.25">
      <c r="B142" s="125"/>
      <c r="C142" s="118" t="s">
        <v>104</v>
      </c>
      <c r="D142" s="34">
        <v>0</v>
      </c>
      <c r="E142" s="34">
        <v>0</v>
      </c>
      <c r="F142" s="34">
        <f t="shared" si="30"/>
        <v>0</v>
      </c>
      <c r="G142" s="34">
        <v>0</v>
      </c>
      <c r="H142" s="34">
        <v>0</v>
      </c>
      <c r="I142" s="34">
        <f t="shared" si="15"/>
        <v>0</v>
      </c>
    </row>
    <row r="143" spans="2:9" ht="10.5" customHeight="1" x14ac:dyDescent="0.25">
      <c r="B143" s="125"/>
      <c r="C143" s="118" t="s">
        <v>105</v>
      </c>
      <c r="D143" s="34">
        <v>0</v>
      </c>
      <c r="E143" s="34">
        <v>0</v>
      </c>
      <c r="F143" s="34">
        <f t="shared" si="30"/>
        <v>0</v>
      </c>
      <c r="G143" s="34">
        <v>0</v>
      </c>
      <c r="H143" s="34">
        <v>0</v>
      </c>
      <c r="I143" s="34">
        <f t="shared" si="15"/>
        <v>0</v>
      </c>
    </row>
    <row r="144" spans="2:9" ht="10.5" customHeight="1" x14ac:dyDescent="0.25">
      <c r="B144" s="125"/>
      <c r="C144" s="118" t="s">
        <v>106</v>
      </c>
      <c r="D144" s="34">
        <v>0</v>
      </c>
      <c r="E144" s="34">
        <v>0</v>
      </c>
      <c r="F144" s="34">
        <f t="shared" si="30"/>
        <v>0</v>
      </c>
      <c r="G144" s="34">
        <v>0</v>
      </c>
      <c r="H144" s="34">
        <v>0</v>
      </c>
      <c r="I144" s="34">
        <f t="shared" si="15"/>
        <v>0</v>
      </c>
    </row>
    <row r="145" spans="2:9" ht="10.5" customHeight="1" x14ac:dyDescent="0.25">
      <c r="B145" s="253" t="s">
        <v>107</v>
      </c>
      <c r="C145" s="254"/>
      <c r="D145" s="117">
        <f>SUM(D146:D148)</f>
        <v>0</v>
      </c>
      <c r="E145" s="117">
        <f>SUM(E146:E148)</f>
        <v>0</v>
      </c>
      <c r="F145" s="117">
        <f t="shared" si="30"/>
        <v>0</v>
      </c>
      <c r="G145" s="117">
        <f>SUM(G146:G148)</f>
        <v>0</v>
      </c>
      <c r="H145" s="117">
        <f>SUM(H146:H148)</f>
        <v>0</v>
      </c>
      <c r="I145" s="117">
        <f t="shared" si="15"/>
        <v>0</v>
      </c>
    </row>
    <row r="146" spans="2:9" ht="10.5" customHeight="1" x14ac:dyDescent="0.25">
      <c r="B146" s="125"/>
      <c r="C146" s="118" t="s">
        <v>108</v>
      </c>
      <c r="D146" s="34">
        <v>0</v>
      </c>
      <c r="E146" s="34">
        <v>0</v>
      </c>
      <c r="F146" s="34">
        <f t="shared" si="30"/>
        <v>0</v>
      </c>
      <c r="G146" s="34">
        <v>0</v>
      </c>
      <c r="H146" s="34">
        <v>0</v>
      </c>
      <c r="I146" s="34">
        <f t="shared" si="15"/>
        <v>0</v>
      </c>
    </row>
    <row r="147" spans="2:9" ht="10.5" customHeight="1" x14ac:dyDescent="0.25">
      <c r="B147" s="125"/>
      <c r="C147" s="118" t="s">
        <v>109</v>
      </c>
      <c r="D147" s="34">
        <v>0</v>
      </c>
      <c r="E147" s="34">
        <v>0</v>
      </c>
      <c r="F147" s="34">
        <f t="shared" si="30"/>
        <v>0</v>
      </c>
      <c r="G147" s="34">
        <v>0</v>
      </c>
      <c r="H147" s="34">
        <v>0</v>
      </c>
      <c r="I147" s="34">
        <f t="shared" ref="I147:I156" si="31">+F147-G147</f>
        <v>0</v>
      </c>
    </row>
    <row r="148" spans="2:9" ht="10.5" customHeight="1" x14ac:dyDescent="0.25">
      <c r="B148" s="125"/>
      <c r="C148" s="118" t="s">
        <v>110</v>
      </c>
      <c r="D148" s="34">
        <v>0</v>
      </c>
      <c r="E148" s="34">
        <v>0</v>
      </c>
      <c r="F148" s="34">
        <f t="shared" si="30"/>
        <v>0</v>
      </c>
      <c r="G148" s="34">
        <v>0</v>
      </c>
      <c r="H148" s="34">
        <v>0</v>
      </c>
      <c r="I148" s="34">
        <f t="shared" si="31"/>
        <v>0</v>
      </c>
    </row>
    <row r="149" spans="2:9" ht="10.5" customHeight="1" x14ac:dyDescent="0.25">
      <c r="B149" s="253" t="s">
        <v>111</v>
      </c>
      <c r="C149" s="254"/>
      <c r="D149" s="117">
        <f>SUM(D150:D156)</f>
        <v>0</v>
      </c>
      <c r="E149" s="117">
        <f>SUM(E150:E156)</f>
        <v>0</v>
      </c>
      <c r="F149" s="117">
        <f t="shared" si="30"/>
        <v>0</v>
      </c>
      <c r="G149" s="117">
        <f>SUM(G150:G156)</f>
        <v>0</v>
      </c>
      <c r="H149" s="117">
        <f>SUM(H150:H156)</f>
        <v>0</v>
      </c>
      <c r="I149" s="117">
        <f t="shared" si="31"/>
        <v>0</v>
      </c>
    </row>
    <row r="150" spans="2:9" ht="10.5" customHeight="1" x14ac:dyDescent="0.25">
      <c r="B150" s="125"/>
      <c r="C150" s="118" t="s">
        <v>112</v>
      </c>
      <c r="D150" s="34">
        <v>0</v>
      </c>
      <c r="E150" s="34">
        <v>0</v>
      </c>
      <c r="F150" s="34">
        <f t="shared" si="30"/>
        <v>0</v>
      </c>
      <c r="G150" s="34">
        <v>0</v>
      </c>
      <c r="H150" s="34">
        <v>0</v>
      </c>
      <c r="I150" s="34">
        <f t="shared" si="31"/>
        <v>0</v>
      </c>
    </row>
    <row r="151" spans="2:9" ht="10.5" customHeight="1" x14ac:dyDescent="0.25">
      <c r="B151" s="125"/>
      <c r="C151" s="118" t="s">
        <v>113</v>
      </c>
      <c r="D151" s="34">
        <v>0</v>
      </c>
      <c r="E151" s="34">
        <v>0</v>
      </c>
      <c r="F151" s="34">
        <f t="shared" si="30"/>
        <v>0</v>
      </c>
      <c r="G151" s="34">
        <v>0</v>
      </c>
      <c r="H151" s="34">
        <v>0</v>
      </c>
      <c r="I151" s="34">
        <f t="shared" si="31"/>
        <v>0</v>
      </c>
    </row>
    <row r="152" spans="2:9" ht="10.5" customHeight="1" x14ac:dyDescent="0.25">
      <c r="B152" s="125"/>
      <c r="C152" s="118" t="s">
        <v>114</v>
      </c>
      <c r="D152" s="34">
        <v>0</v>
      </c>
      <c r="E152" s="34">
        <v>0</v>
      </c>
      <c r="F152" s="34">
        <f t="shared" si="30"/>
        <v>0</v>
      </c>
      <c r="G152" s="34">
        <v>0</v>
      </c>
      <c r="H152" s="34">
        <v>0</v>
      </c>
      <c r="I152" s="34">
        <f t="shared" si="31"/>
        <v>0</v>
      </c>
    </row>
    <row r="153" spans="2:9" ht="10.5" customHeight="1" x14ac:dyDescent="0.25">
      <c r="B153" s="125"/>
      <c r="C153" s="118" t="s">
        <v>115</v>
      </c>
      <c r="D153" s="34">
        <v>0</v>
      </c>
      <c r="E153" s="34">
        <v>0</v>
      </c>
      <c r="F153" s="34">
        <f t="shared" si="30"/>
        <v>0</v>
      </c>
      <c r="G153" s="34">
        <v>0</v>
      </c>
      <c r="H153" s="34">
        <v>0</v>
      </c>
      <c r="I153" s="34">
        <f t="shared" si="31"/>
        <v>0</v>
      </c>
    </row>
    <row r="154" spans="2:9" ht="10.5" customHeight="1" x14ac:dyDescent="0.25">
      <c r="B154" s="125"/>
      <c r="C154" s="118" t="s">
        <v>116</v>
      </c>
      <c r="D154" s="34">
        <v>0</v>
      </c>
      <c r="E154" s="34">
        <v>0</v>
      </c>
      <c r="F154" s="34">
        <f t="shared" si="30"/>
        <v>0</v>
      </c>
      <c r="G154" s="34">
        <v>0</v>
      </c>
      <c r="H154" s="34">
        <v>0</v>
      </c>
      <c r="I154" s="34">
        <f t="shared" si="31"/>
        <v>0</v>
      </c>
    </row>
    <row r="155" spans="2:9" ht="10.5" customHeight="1" x14ac:dyDescent="0.25">
      <c r="B155" s="125"/>
      <c r="C155" s="118" t="s">
        <v>117</v>
      </c>
      <c r="D155" s="34">
        <v>0</v>
      </c>
      <c r="E155" s="34">
        <v>0</v>
      </c>
      <c r="F155" s="34">
        <f t="shared" si="30"/>
        <v>0</v>
      </c>
      <c r="G155" s="34">
        <v>0</v>
      </c>
      <c r="H155" s="34">
        <v>0</v>
      </c>
      <c r="I155" s="34">
        <f t="shared" si="31"/>
        <v>0</v>
      </c>
    </row>
    <row r="156" spans="2:9" ht="10.5" customHeight="1" x14ac:dyDescent="0.25">
      <c r="B156" s="125"/>
      <c r="C156" s="118" t="s">
        <v>118</v>
      </c>
      <c r="D156" s="34">
        <v>0</v>
      </c>
      <c r="E156" s="34">
        <v>0</v>
      </c>
      <c r="F156" s="34">
        <f t="shared" si="30"/>
        <v>0</v>
      </c>
      <c r="G156" s="34">
        <v>0</v>
      </c>
      <c r="H156" s="34">
        <v>0</v>
      </c>
      <c r="I156" s="34">
        <f t="shared" si="31"/>
        <v>0</v>
      </c>
    </row>
    <row r="157" spans="2:9" ht="10.5" customHeight="1" x14ac:dyDescent="0.25">
      <c r="B157" s="125"/>
      <c r="C157" s="118"/>
      <c r="D157" s="34"/>
      <c r="E157" s="34"/>
      <c r="F157" s="34"/>
      <c r="G157" s="34"/>
      <c r="H157" s="34"/>
      <c r="I157" s="119"/>
    </row>
    <row r="158" spans="2:9" ht="10.5" customHeight="1" x14ac:dyDescent="0.25">
      <c r="B158" s="253" t="s">
        <v>120</v>
      </c>
      <c r="C158" s="254"/>
      <c r="D158" s="117">
        <f>+D8+D83</f>
        <v>2991319325</v>
      </c>
      <c r="E158" s="117">
        <f t="shared" ref="E158:I158" si="32">+E8+E83</f>
        <v>979192163</v>
      </c>
      <c r="F158" s="117">
        <f t="shared" si="32"/>
        <v>3970511488</v>
      </c>
      <c r="G158" s="117">
        <f t="shared" si="32"/>
        <v>3715620951</v>
      </c>
      <c r="H158" s="117">
        <f t="shared" si="32"/>
        <v>3169012439</v>
      </c>
      <c r="I158" s="117">
        <f t="shared" si="32"/>
        <v>254890537</v>
      </c>
    </row>
    <row r="159" spans="2:9" ht="10.5" customHeight="1" thickBot="1" x14ac:dyDescent="0.3">
      <c r="B159" s="120"/>
      <c r="C159" s="121"/>
      <c r="D159" s="122"/>
      <c r="E159" s="122"/>
      <c r="F159" s="122"/>
      <c r="G159" s="122"/>
      <c r="H159" s="122"/>
      <c r="I159" s="122"/>
    </row>
  </sheetData>
  <mergeCells count="29"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I92 I102 I112 I122 I1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2"/>
  <sheetViews>
    <sheetView zoomScale="150" zoomScaleNormal="150" zoomScaleSheetLayoutView="130" workbookViewId="0">
      <selection activeCell="A30" sqref="A30:XFD30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8" t="s">
        <v>176</v>
      </c>
      <c r="C2" s="279"/>
      <c r="D2" s="279"/>
      <c r="E2" s="279"/>
      <c r="F2" s="279"/>
      <c r="G2" s="279"/>
      <c r="H2" s="280"/>
    </row>
    <row r="3" spans="2:14" x14ac:dyDescent="0.25">
      <c r="B3" s="171" t="s">
        <v>40</v>
      </c>
      <c r="C3" s="172"/>
      <c r="D3" s="172"/>
      <c r="E3" s="172"/>
      <c r="F3" s="172"/>
      <c r="G3" s="172"/>
      <c r="H3" s="173"/>
    </row>
    <row r="4" spans="2:14" x14ac:dyDescent="0.25">
      <c r="B4" s="171" t="s">
        <v>121</v>
      </c>
      <c r="C4" s="172"/>
      <c r="D4" s="172"/>
      <c r="E4" s="172"/>
      <c r="F4" s="172"/>
      <c r="G4" s="172"/>
      <c r="H4" s="173"/>
    </row>
    <row r="5" spans="2:14" x14ac:dyDescent="0.25">
      <c r="B5" s="171" t="str">
        <f>+'FORMATO 6A'!B4:I4</f>
        <v>Del 1 de enero al 31 de diciembre de 2023 (b)</v>
      </c>
      <c r="C5" s="172"/>
      <c r="D5" s="172"/>
      <c r="E5" s="172"/>
      <c r="F5" s="172"/>
      <c r="G5" s="172"/>
      <c r="H5" s="173"/>
    </row>
    <row r="6" spans="2:14" ht="15.75" thickBot="1" x14ac:dyDescent="0.3">
      <c r="B6" s="174" t="s">
        <v>0</v>
      </c>
      <c r="C6" s="175"/>
      <c r="D6" s="175"/>
      <c r="E6" s="175"/>
      <c r="F6" s="175"/>
      <c r="G6" s="175"/>
      <c r="H6" s="176"/>
    </row>
    <row r="7" spans="2:14" ht="15.75" thickBot="1" x14ac:dyDescent="0.3">
      <c r="B7" s="210" t="s">
        <v>175</v>
      </c>
      <c r="C7" s="275" t="s">
        <v>42</v>
      </c>
      <c r="D7" s="276"/>
      <c r="E7" s="276"/>
      <c r="F7" s="276"/>
      <c r="G7" s="277"/>
      <c r="H7" s="210" t="s">
        <v>179</v>
      </c>
    </row>
    <row r="8" spans="2:14" ht="17.25" thickBot="1" x14ac:dyDescent="0.3">
      <c r="B8" s="211"/>
      <c r="C8" s="52" t="s">
        <v>178</v>
      </c>
      <c r="D8" s="52" t="s">
        <v>38</v>
      </c>
      <c r="E8" s="52" t="s">
        <v>39</v>
      </c>
      <c r="F8" s="52" t="s">
        <v>3</v>
      </c>
      <c r="G8" s="52" t="s">
        <v>21</v>
      </c>
      <c r="H8" s="211"/>
    </row>
    <row r="9" spans="2:14" x14ac:dyDescent="0.25">
      <c r="B9" s="3" t="s">
        <v>122</v>
      </c>
      <c r="C9" s="38">
        <f t="shared" ref="C9:G9" si="0">SUM(C11:C16)</f>
        <v>804575349</v>
      </c>
      <c r="D9" s="38">
        <f t="shared" si="0"/>
        <v>12851731</v>
      </c>
      <c r="E9" s="38">
        <f t="shared" si="0"/>
        <v>817427080</v>
      </c>
      <c r="F9" s="38">
        <f t="shared" si="0"/>
        <v>658441978</v>
      </c>
      <c r="G9" s="38">
        <f t="shared" si="0"/>
        <v>561070955</v>
      </c>
      <c r="H9" s="38">
        <f t="shared" ref="H9" si="1">SUM(H11:H16)</f>
        <v>158985102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6">
        <v>22181801</v>
      </c>
      <c r="D11" s="165">
        <v>3566557</v>
      </c>
      <c r="E11" s="30">
        <f>+C11+D11</f>
        <v>25748358</v>
      </c>
      <c r="F11" s="166">
        <v>25419917</v>
      </c>
      <c r="G11" s="166">
        <v>24598061</v>
      </c>
      <c r="H11" s="155">
        <f t="shared" ref="H11:H16" si="2">+E11-F11</f>
        <v>328441</v>
      </c>
      <c r="J11" s="143"/>
      <c r="K11" s="143"/>
      <c r="L11" s="48"/>
      <c r="M11" s="48"/>
      <c r="N11" s="48"/>
    </row>
    <row r="12" spans="2:14" ht="19.5" customHeight="1" x14ac:dyDescent="0.25">
      <c r="B12" s="5" t="s">
        <v>181</v>
      </c>
      <c r="C12" s="36">
        <v>14463319</v>
      </c>
      <c r="D12" s="165">
        <v>-842532</v>
      </c>
      <c r="E12" s="30">
        <f t="shared" ref="E12:E16" si="3">+C12+D12</f>
        <v>13620787</v>
      </c>
      <c r="F12" s="166">
        <v>25400422</v>
      </c>
      <c r="G12" s="166">
        <v>21787495</v>
      </c>
      <c r="H12" s="155">
        <f t="shared" si="2"/>
        <v>-11779635</v>
      </c>
      <c r="J12" s="143"/>
      <c r="K12" s="143"/>
      <c r="L12" s="48"/>
      <c r="M12" s="48"/>
      <c r="N12" s="48"/>
    </row>
    <row r="13" spans="2:14" ht="19.5" customHeight="1" x14ac:dyDescent="0.25">
      <c r="B13" s="5" t="s">
        <v>182</v>
      </c>
      <c r="C13" s="36">
        <v>600610269</v>
      </c>
      <c r="D13" s="165">
        <v>-9071553</v>
      </c>
      <c r="E13" s="30">
        <f t="shared" si="3"/>
        <v>591538716</v>
      </c>
      <c r="F13" s="166">
        <v>406272900</v>
      </c>
      <c r="G13" s="166">
        <v>330318339</v>
      </c>
      <c r="H13" s="155">
        <f t="shared" si="2"/>
        <v>185265816</v>
      </c>
      <c r="J13" s="143"/>
      <c r="K13" s="143"/>
      <c r="L13" s="48"/>
      <c r="M13" s="48"/>
      <c r="N13" s="48"/>
    </row>
    <row r="14" spans="2:14" ht="19.5" customHeight="1" x14ac:dyDescent="0.25">
      <c r="B14" s="5" t="s">
        <v>183</v>
      </c>
      <c r="C14" s="36">
        <v>158861710</v>
      </c>
      <c r="D14" s="165">
        <v>18568187</v>
      </c>
      <c r="E14" s="30">
        <f t="shared" si="3"/>
        <v>177429897</v>
      </c>
      <c r="F14" s="166">
        <v>182229982</v>
      </c>
      <c r="G14" s="166">
        <v>168966795</v>
      </c>
      <c r="H14" s="155">
        <f t="shared" si="2"/>
        <v>-4800085</v>
      </c>
      <c r="J14" s="143"/>
      <c r="K14" s="143"/>
      <c r="L14" s="48"/>
      <c r="M14" s="48"/>
      <c r="N14" s="48"/>
    </row>
    <row r="15" spans="2:14" ht="19.5" customHeight="1" x14ac:dyDescent="0.25">
      <c r="B15" s="5" t="s">
        <v>184</v>
      </c>
      <c r="C15" s="36">
        <v>759912</v>
      </c>
      <c r="D15" s="165">
        <v>136567</v>
      </c>
      <c r="E15" s="30">
        <f t="shared" si="3"/>
        <v>896479</v>
      </c>
      <c r="F15" s="166">
        <v>1987888</v>
      </c>
      <c r="G15" s="166">
        <v>1760756</v>
      </c>
      <c r="H15" s="155">
        <f t="shared" si="2"/>
        <v>-1091409</v>
      </c>
      <c r="J15" s="143"/>
      <c r="K15" s="143"/>
      <c r="L15" s="48"/>
      <c r="M15" s="48"/>
      <c r="N15" s="48"/>
    </row>
    <row r="16" spans="2:14" ht="19.5" customHeight="1" x14ac:dyDescent="0.25">
      <c r="B16" s="5" t="s">
        <v>185</v>
      </c>
      <c r="C16" s="36">
        <v>7698338</v>
      </c>
      <c r="D16" s="165">
        <v>494505</v>
      </c>
      <c r="E16" s="30">
        <f t="shared" si="3"/>
        <v>8192843</v>
      </c>
      <c r="F16" s="166">
        <v>17130869</v>
      </c>
      <c r="G16" s="166">
        <v>13639509</v>
      </c>
      <c r="H16" s="155">
        <f t="shared" si="2"/>
        <v>-8938026</v>
      </c>
      <c r="J16" s="143"/>
      <c r="K16" s="143"/>
      <c r="L16" s="48"/>
      <c r="M16" s="48"/>
      <c r="N16" s="48"/>
    </row>
    <row r="17" spans="2:14" x14ac:dyDescent="0.25">
      <c r="B17" s="5"/>
      <c r="C17" s="51"/>
      <c r="D17" s="30"/>
      <c r="E17" s="30"/>
      <c r="F17" s="30"/>
      <c r="G17" s="30"/>
      <c r="H17" s="51"/>
    </row>
    <row r="18" spans="2:14" x14ac:dyDescent="0.25">
      <c r="B18" s="4" t="s">
        <v>123</v>
      </c>
      <c r="C18" s="38">
        <f t="shared" ref="C18:G18" si="4">SUM(C20:C25)</f>
        <v>2186743976</v>
      </c>
      <c r="D18" s="149">
        <f t="shared" si="4"/>
        <v>966340432</v>
      </c>
      <c r="E18" s="149">
        <f t="shared" si="4"/>
        <v>3153084408</v>
      </c>
      <c r="F18" s="149">
        <f t="shared" si="4"/>
        <v>3057178973</v>
      </c>
      <c r="G18" s="149">
        <f t="shared" si="4"/>
        <v>2607941484</v>
      </c>
      <c r="H18" s="38">
        <f t="shared" ref="H18" si="5">SUM(H20:H25)</f>
        <v>95905435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167" t="s">
        <v>180</v>
      </c>
      <c r="C20" s="162">
        <v>19820530</v>
      </c>
      <c r="D20" s="153">
        <v>1995038</v>
      </c>
      <c r="E20" s="163">
        <f t="shared" ref="E20:E25" si="6">+C20+D20</f>
        <v>21815568</v>
      </c>
      <c r="F20" s="154">
        <v>21949502</v>
      </c>
      <c r="G20" s="154">
        <v>20370379</v>
      </c>
      <c r="H20" s="164">
        <f t="shared" ref="H20:H25" si="7">+E20-F20</f>
        <v>-133934</v>
      </c>
      <c r="J20" s="144"/>
      <c r="K20" s="144"/>
      <c r="L20" s="48"/>
      <c r="M20" s="48"/>
      <c r="N20" s="48"/>
    </row>
    <row r="21" spans="2:14" ht="19.5" customHeight="1" x14ac:dyDescent="0.25">
      <c r="B21" s="167" t="s">
        <v>181</v>
      </c>
      <c r="C21" s="162">
        <v>60522609</v>
      </c>
      <c r="D21" s="153">
        <v>2972676</v>
      </c>
      <c r="E21" s="163">
        <f t="shared" si="6"/>
        <v>63495285</v>
      </c>
      <c r="F21" s="154">
        <v>81955631</v>
      </c>
      <c r="G21" s="154">
        <v>72513456</v>
      </c>
      <c r="H21" s="164">
        <f t="shared" si="7"/>
        <v>-18460346</v>
      </c>
      <c r="J21" s="144"/>
      <c r="K21" s="144"/>
      <c r="L21" s="48"/>
      <c r="M21" s="48"/>
      <c r="N21" s="48"/>
    </row>
    <row r="22" spans="2:14" ht="19.5" customHeight="1" x14ac:dyDescent="0.25">
      <c r="B22" s="167" t="s">
        <v>182</v>
      </c>
      <c r="C22" s="162">
        <v>1375472300</v>
      </c>
      <c r="D22" s="153">
        <v>665581466</v>
      </c>
      <c r="E22" s="163">
        <f t="shared" si="6"/>
        <v>2041053766</v>
      </c>
      <c r="F22" s="154">
        <v>1918347110</v>
      </c>
      <c r="G22" s="154">
        <v>1621993921</v>
      </c>
      <c r="H22" s="164">
        <f t="shared" si="7"/>
        <v>122706656</v>
      </c>
      <c r="J22" s="144"/>
      <c r="K22" s="144"/>
      <c r="L22" s="48"/>
      <c r="M22" s="48"/>
      <c r="N22" s="48"/>
    </row>
    <row r="23" spans="2:14" ht="19.5" customHeight="1" x14ac:dyDescent="0.25">
      <c r="B23" s="167" t="s">
        <v>183</v>
      </c>
      <c r="C23" s="162">
        <v>590301317</v>
      </c>
      <c r="D23" s="153">
        <v>284813377</v>
      </c>
      <c r="E23" s="163">
        <f t="shared" si="6"/>
        <v>875114694</v>
      </c>
      <c r="F23" s="154">
        <v>895019923</v>
      </c>
      <c r="G23" s="154">
        <v>779621655</v>
      </c>
      <c r="H23" s="164">
        <f t="shared" si="7"/>
        <v>-19905229</v>
      </c>
      <c r="J23" s="144"/>
      <c r="K23" s="144"/>
      <c r="L23" s="48"/>
      <c r="M23" s="48"/>
      <c r="N23" s="48"/>
    </row>
    <row r="24" spans="2:14" ht="19.5" customHeight="1" x14ac:dyDescent="0.25">
      <c r="B24" s="167" t="s">
        <v>184</v>
      </c>
      <c r="C24" s="162">
        <v>43591883</v>
      </c>
      <c r="D24" s="153">
        <v>2326568</v>
      </c>
      <c r="E24" s="163">
        <f t="shared" si="6"/>
        <v>45918451</v>
      </c>
      <c r="F24" s="154">
        <v>42854884</v>
      </c>
      <c r="G24" s="154">
        <v>36334854</v>
      </c>
      <c r="H24" s="164">
        <f t="shared" si="7"/>
        <v>3063567</v>
      </c>
      <c r="J24" s="144"/>
      <c r="K24" s="144"/>
      <c r="L24" s="48"/>
      <c r="M24" s="48"/>
      <c r="N24" s="48"/>
    </row>
    <row r="25" spans="2:14" ht="19.5" customHeight="1" x14ac:dyDescent="0.25">
      <c r="B25" s="167" t="s">
        <v>185</v>
      </c>
      <c r="C25" s="162">
        <v>97035337</v>
      </c>
      <c r="D25" s="153">
        <v>8651307</v>
      </c>
      <c r="E25" s="163">
        <f t="shared" si="6"/>
        <v>105686644</v>
      </c>
      <c r="F25" s="154">
        <v>97051923</v>
      </c>
      <c r="G25" s="154">
        <v>77107219</v>
      </c>
      <c r="H25" s="164">
        <f t="shared" si="7"/>
        <v>8634721</v>
      </c>
      <c r="J25" s="144"/>
      <c r="K25" s="144"/>
      <c r="L25" s="48"/>
      <c r="M25" s="48"/>
      <c r="N25" s="48"/>
    </row>
    <row r="26" spans="2:14" x14ac:dyDescent="0.25">
      <c r="B26" s="18"/>
      <c r="C26" s="51"/>
      <c r="D26" s="30"/>
      <c r="E26" s="30"/>
      <c r="F26" s="30"/>
      <c r="G26" s="30"/>
      <c r="H26" s="51"/>
    </row>
    <row r="27" spans="2:14" x14ac:dyDescent="0.25">
      <c r="B27" s="3" t="s">
        <v>120</v>
      </c>
      <c r="C27" s="38">
        <f t="shared" ref="C27:G27" si="8">+C9+C18</f>
        <v>2991319325</v>
      </c>
      <c r="D27" s="149">
        <f>+D9+D18</f>
        <v>979192163</v>
      </c>
      <c r="E27" s="149">
        <f t="shared" si="8"/>
        <v>3970511488</v>
      </c>
      <c r="F27" s="149">
        <f t="shared" si="8"/>
        <v>3715620951</v>
      </c>
      <c r="G27" s="149">
        <f t="shared" si="8"/>
        <v>3169012439</v>
      </c>
      <c r="H27" s="156">
        <f t="shared" ref="H27" si="9">+H9+H18</f>
        <v>254890537</v>
      </c>
    </row>
    <row r="28" spans="2:14" ht="15.75" thickBot="1" x14ac:dyDescent="0.3">
      <c r="B28" s="6"/>
      <c r="C28" s="50"/>
      <c r="D28" s="50"/>
      <c r="E28" s="50"/>
      <c r="F28" s="50"/>
      <c r="G28" s="50"/>
      <c r="H28" s="50"/>
    </row>
    <row r="30" spans="2:14" x14ac:dyDescent="0.25">
      <c r="C30" s="55"/>
      <c r="D30" s="55"/>
      <c r="E30" s="55"/>
      <c r="F30" s="55"/>
      <c r="G30" s="55"/>
      <c r="H30" s="55"/>
    </row>
    <row r="31" spans="2:14" x14ac:dyDescent="0.25">
      <c r="C31" s="48"/>
      <c r="D31" s="48"/>
      <c r="E31" s="48"/>
      <c r="F31" s="48"/>
      <c r="G31" s="48"/>
      <c r="H31" s="48"/>
      <c r="I31" s="48"/>
    </row>
    <row r="32" spans="2:14" x14ac:dyDescent="0.25">
      <c r="C32" s="55"/>
      <c r="D32" s="55"/>
      <c r="E32" s="55"/>
      <c r="F32" s="55"/>
      <c r="G32" s="55"/>
      <c r="H32" s="5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8"/>
  <sheetViews>
    <sheetView zoomScale="175" zoomScaleNormal="175" zoomScaleSheetLayoutView="130" workbookViewId="0">
      <selection activeCell="E22" sqref="E22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68" t="s">
        <v>176</v>
      </c>
      <c r="C2" s="169"/>
      <c r="D2" s="169"/>
      <c r="E2" s="169"/>
      <c r="F2" s="169"/>
      <c r="G2" s="169"/>
      <c r="H2" s="169"/>
      <c r="I2" s="285"/>
    </row>
    <row r="3" spans="2:9" ht="9.75" customHeight="1" x14ac:dyDescent="0.25">
      <c r="B3" s="231" t="s">
        <v>40</v>
      </c>
      <c r="C3" s="232"/>
      <c r="D3" s="232"/>
      <c r="E3" s="232"/>
      <c r="F3" s="232"/>
      <c r="G3" s="232"/>
      <c r="H3" s="232"/>
      <c r="I3" s="286"/>
    </row>
    <row r="4" spans="2:9" ht="9.75" customHeight="1" x14ac:dyDescent="0.25">
      <c r="B4" s="231" t="s">
        <v>125</v>
      </c>
      <c r="C4" s="232"/>
      <c r="D4" s="232"/>
      <c r="E4" s="232"/>
      <c r="F4" s="232"/>
      <c r="G4" s="232"/>
      <c r="H4" s="232"/>
      <c r="I4" s="286"/>
    </row>
    <row r="5" spans="2:9" ht="9.75" customHeight="1" x14ac:dyDescent="0.25">
      <c r="B5" s="231" t="str">
        <f>+'FORMATO 6A'!B4:I4</f>
        <v>Del 1 de enero al 31 de diciembre de 2023 (b)</v>
      </c>
      <c r="C5" s="232"/>
      <c r="D5" s="232"/>
      <c r="E5" s="232"/>
      <c r="F5" s="232"/>
      <c r="G5" s="232"/>
      <c r="H5" s="232"/>
      <c r="I5" s="286"/>
    </row>
    <row r="6" spans="2:9" ht="9.75" customHeight="1" thickBot="1" x14ac:dyDescent="0.3">
      <c r="B6" s="234" t="s">
        <v>0</v>
      </c>
      <c r="C6" s="235"/>
      <c r="D6" s="235"/>
      <c r="E6" s="235"/>
      <c r="F6" s="235"/>
      <c r="G6" s="235"/>
      <c r="H6" s="235"/>
      <c r="I6" s="287"/>
    </row>
    <row r="7" spans="2:9" ht="15.75" customHeight="1" thickBot="1" x14ac:dyDescent="0.3">
      <c r="B7" s="237" t="s">
        <v>175</v>
      </c>
      <c r="C7" s="239"/>
      <c r="D7" s="275" t="s">
        <v>42</v>
      </c>
      <c r="E7" s="276"/>
      <c r="F7" s="276"/>
      <c r="G7" s="276"/>
      <c r="H7" s="277"/>
      <c r="I7" s="210" t="s">
        <v>179</v>
      </c>
    </row>
    <row r="8" spans="2:9" ht="17.25" thickBot="1" x14ac:dyDescent="0.3">
      <c r="B8" s="247"/>
      <c r="C8" s="249"/>
      <c r="D8" s="52" t="s">
        <v>178</v>
      </c>
      <c r="E8" s="52" t="s">
        <v>43</v>
      </c>
      <c r="F8" s="52" t="s">
        <v>44</v>
      </c>
      <c r="G8" s="52" t="s">
        <v>3</v>
      </c>
      <c r="H8" s="52" t="s">
        <v>21</v>
      </c>
      <c r="I8" s="211"/>
    </row>
    <row r="9" spans="2:9" x14ac:dyDescent="0.25">
      <c r="B9" s="281"/>
      <c r="C9" s="282"/>
      <c r="D9" s="17"/>
      <c r="E9" s="17"/>
      <c r="F9" s="17"/>
      <c r="G9" s="17"/>
      <c r="H9" s="17"/>
      <c r="I9" s="17"/>
    </row>
    <row r="10" spans="2:9" x14ac:dyDescent="0.25">
      <c r="B10" s="283" t="s">
        <v>126</v>
      </c>
      <c r="C10" s="284"/>
      <c r="D10" s="38">
        <f>+D11+D21+D30+D41</f>
        <v>804575349</v>
      </c>
      <c r="E10" s="38">
        <f t="shared" ref="E10:H10" si="0">+E11+E21+E30+E41</f>
        <v>12851732</v>
      </c>
      <c r="F10" s="38">
        <f t="shared" si="0"/>
        <v>817427081</v>
      </c>
      <c r="G10" s="38">
        <f t="shared" si="0"/>
        <v>658441978</v>
      </c>
      <c r="H10" s="38">
        <f t="shared" si="0"/>
        <v>561070954</v>
      </c>
      <c r="I10" s="38">
        <f t="shared" ref="I10:I11" si="1">+F10-G10</f>
        <v>158985103</v>
      </c>
    </row>
    <row r="11" spans="2:9" ht="10.5" customHeight="1" x14ac:dyDescent="0.25">
      <c r="B11" s="221" t="s">
        <v>127</v>
      </c>
      <c r="C11" s="230"/>
      <c r="D11" s="38">
        <f>SUM(D12:D19)</f>
        <v>0</v>
      </c>
      <c r="E11" s="38">
        <f t="shared" ref="E11:H11" si="2">SUM(E12:E19)</f>
        <v>0</v>
      </c>
      <c r="F11" s="38">
        <f t="shared" si="2"/>
        <v>0</v>
      </c>
      <c r="G11" s="38">
        <f t="shared" si="2"/>
        <v>0</v>
      </c>
      <c r="H11" s="38">
        <f t="shared" si="2"/>
        <v>0</v>
      </c>
      <c r="I11" s="38">
        <f t="shared" si="1"/>
        <v>0</v>
      </c>
    </row>
    <row r="12" spans="2:9" ht="10.5" customHeight="1" x14ac:dyDescent="0.25">
      <c r="B12" s="15"/>
      <c r="C12" s="16" t="s">
        <v>128</v>
      </c>
      <c r="D12" s="36"/>
      <c r="E12" s="36"/>
      <c r="F12" s="36"/>
      <c r="G12" s="36"/>
      <c r="H12" s="36"/>
      <c r="I12" s="36"/>
    </row>
    <row r="13" spans="2:9" ht="10.5" customHeight="1" x14ac:dyDescent="0.25">
      <c r="B13" s="15"/>
      <c r="C13" s="16" t="s">
        <v>129</v>
      </c>
      <c r="D13" s="36"/>
      <c r="E13" s="36"/>
      <c r="F13" s="36"/>
      <c r="G13" s="36"/>
      <c r="H13" s="36"/>
      <c r="I13" s="36"/>
    </row>
    <row r="14" spans="2:9" ht="10.5" customHeight="1" x14ac:dyDescent="0.25">
      <c r="B14" s="15"/>
      <c r="C14" s="16" t="s">
        <v>130</v>
      </c>
      <c r="D14" s="36"/>
      <c r="E14" s="36"/>
      <c r="F14" s="36"/>
      <c r="G14" s="36"/>
      <c r="H14" s="36"/>
      <c r="I14" s="36"/>
    </row>
    <row r="15" spans="2:9" ht="10.5" customHeight="1" x14ac:dyDescent="0.25">
      <c r="B15" s="15"/>
      <c r="C15" s="16" t="s">
        <v>131</v>
      </c>
      <c r="D15" s="36"/>
      <c r="E15" s="36"/>
      <c r="F15" s="36"/>
      <c r="G15" s="36"/>
      <c r="H15" s="36"/>
      <c r="I15" s="36"/>
    </row>
    <row r="16" spans="2:9" x14ac:dyDescent="0.25">
      <c r="B16" s="15"/>
      <c r="C16" s="16" t="s">
        <v>132</v>
      </c>
      <c r="D16" s="36"/>
      <c r="E16" s="36"/>
      <c r="F16" s="36"/>
      <c r="G16" s="36"/>
      <c r="H16" s="36"/>
      <c r="I16" s="36"/>
    </row>
    <row r="17" spans="2:12" ht="10.5" customHeight="1" x14ac:dyDescent="0.25">
      <c r="B17" s="15"/>
      <c r="C17" s="16" t="s">
        <v>133</v>
      </c>
      <c r="D17" s="36"/>
      <c r="E17" s="36"/>
      <c r="F17" s="36"/>
      <c r="G17" s="36"/>
      <c r="H17" s="36"/>
      <c r="I17" s="36"/>
    </row>
    <row r="18" spans="2:12" ht="10.5" customHeight="1" x14ac:dyDescent="0.25">
      <c r="B18" s="15"/>
      <c r="C18" s="16" t="s">
        <v>134</v>
      </c>
      <c r="D18" s="36"/>
      <c r="E18" s="36"/>
      <c r="F18" s="36"/>
      <c r="G18" s="36"/>
      <c r="H18" s="36"/>
      <c r="I18" s="36"/>
    </row>
    <row r="19" spans="2:12" ht="10.5" customHeight="1" x14ac:dyDescent="0.25">
      <c r="B19" s="15"/>
      <c r="C19" s="16" t="s">
        <v>135</v>
      </c>
      <c r="D19" s="36"/>
      <c r="E19" s="36"/>
      <c r="F19" s="36"/>
      <c r="G19" s="36"/>
      <c r="H19" s="36"/>
      <c r="I19" s="36"/>
    </row>
    <row r="20" spans="2:12" ht="10.5" customHeight="1" x14ac:dyDescent="0.25">
      <c r="B20" s="19"/>
      <c r="C20" s="20"/>
      <c r="D20" s="36"/>
      <c r="E20" s="36"/>
      <c r="F20" s="36"/>
      <c r="G20" s="36"/>
      <c r="H20" s="36"/>
      <c r="I20" s="36"/>
    </row>
    <row r="21" spans="2:12" x14ac:dyDescent="0.25">
      <c r="B21" s="221" t="s">
        <v>136</v>
      </c>
      <c r="C21" s="230"/>
      <c r="D21" s="38">
        <f>SUM(D22:D28)</f>
        <v>804575349</v>
      </c>
      <c r="E21" s="38">
        <f t="shared" ref="E21:H21" si="3">SUM(E22:E28)</f>
        <v>12851732</v>
      </c>
      <c r="F21" s="38">
        <f t="shared" si="3"/>
        <v>817427081</v>
      </c>
      <c r="G21" s="38">
        <f t="shared" si="3"/>
        <v>658441978</v>
      </c>
      <c r="H21" s="38">
        <f t="shared" si="3"/>
        <v>561070954</v>
      </c>
      <c r="I21" s="38">
        <f t="shared" ref="I21" si="4">+F21-G21</f>
        <v>158985103</v>
      </c>
    </row>
    <row r="22" spans="2:12" x14ac:dyDescent="0.25">
      <c r="B22" s="15"/>
      <c r="C22" s="16" t="s">
        <v>137</v>
      </c>
      <c r="D22" s="36"/>
      <c r="E22" s="36"/>
      <c r="F22" s="36"/>
      <c r="G22" s="36"/>
      <c r="H22" s="36"/>
      <c r="I22" s="36"/>
    </row>
    <row r="23" spans="2:12" ht="10.5" customHeight="1" x14ac:dyDescent="0.25">
      <c r="B23" s="15"/>
      <c r="C23" s="16" t="s">
        <v>138</v>
      </c>
      <c r="D23" s="36"/>
      <c r="E23" s="36"/>
      <c r="F23" s="36"/>
      <c r="G23" s="36"/>
      <c r="H23" s="36"/>
      <c r="I23" s="36"/>
    </row>
    <row r="24" spans="2:12" ht="10.5" customHeight="1" x14ac:dyDescent="0.25">
      <c r="B24" s="15"/>
      <c r="C24" s="16" t="s">
        <v>139</v>
      </c>
      <c r="D24" s="36">
        <v>804575349</v>
      </c>
      <c r="E24" s="36">
        <v>12851732</v>
      </c>
      <c r="F24" s="36">
        <f>+D24+E24</f>
        <v>817427081</v>
      </c>
      <c r="G24" s="36">
        <v>658441978</v>
      </c>
      <c r="H24" s="36">
        <v>561070954</v>
      </c>
      <c r="I24" s="34">
        <f>+F24-G24</f>
        <v>158985103</v>
      </c>
      <c r="K24" s="143"/>
      <c r="L24" s="143"/>
    </row>
    <row r="25" spans="2:12" ht="10.5" customHeight="1" x14ac:dyDescent="0.25">
      <c r="B25" s="15"/>
      <c r="C25" s="16" t="s">
        <v>140</v>
      </c>
      <c r="D25" s="36"/>
      <c r="E25" s="36"/>
      <c r="F25" s="36"/>
      <c r="G25" s="36"/>
      <c r="H25" s="36"/>
      <c r="I25" s="36"/>
    </row>
    <row r="26" spans="2:12" ht="10.5" customHeight="1" x14ac:dyDescent="0.25">
      <c r="B26" s="15"/>
      <c r="C26" s="16" t="s">
        <v>141</v>
      </c>
      <c r="D26" s="36"/>
      <c r="E26" s="36"/>
      <c r="F26" s="36"/>
      <c r="G26" s="36"/>
      <c r="H26" s="36"/>
      <c r="I26" s="36"/>
    </row>
    <row r="27" spans="2:12" ht="10.5" customHeight="1" x14ac:dyDescent="0.25">
      <c r="B27" s="15"/>
      <c r="C27" s="16" t="s">
        <v>142</v>
      </c>
      <c r="D27" s="36"/>
      <c r="E27" s="36"/>
      <c r="F27" s="36"/>
      <c r="G27" s="36"/>
      <c r="H27" s="36"/>
      <c r="I27" s="36"/>
    </row>
    <row r="28" spans="2:12" x14ac:dyDescent="0.25">
      <c r="B28" s="15"/>
      <c r="C28" s="16" t="s">
        <v>143</v>
      </c>
      <c r="D28" s="36"/>
      <c r="E28" s="36"/>
      <c r="F28" s="36"/>
      <c r="G28" s="36"/>
      <c r="H28" s="36"/>
      <c r="I28" s="36"/>
    </row>
    <row r="29" spans="2:12" ht="10.5" customHeight="1" x14ac:dyDescent="0.25">
      <c r="B29" s="19"/>
      <c r="C29" s="20"/>
      <c r="D29" s="36"/>
      <c r="E29" s="36"/>
      <c r="F29" s="36"/>
      <c r="G29" s="36"/>
      <c r="H29" s="36"/>
      <c r="I29" s="36"/>
    </row>
    <row r="30" spans="2:12" ht="10.5" customHeight="1" x14ac:dyDescent="0.25">
      <c r="B30" s="221" t="s">
        <v>144</v>
      </c>
      <c r="C30" s="230"/>
      <c r="D30" s="38">
        <f>SUM(D31:D39)</f>
        <v>0</v>
      </c>
      <c r="E30" s="38">
        <f t="shared" ref="E30:H30" si="5">SUM(E31:E39)</f>
        <v>0</v>
      </c>
      <c r="F30" s="38">
        <f t="shared" si="5"/>
        <v>0</v>
      </c>
      <c r="G30" s="38">
        <f t="shared" si="5"/>
        <v>0</v>
      </c>
      <c r="H30" s="38">
        <f t="shared" si="5"/>
        <v>0</v>
      </c>
      <c r="I30" s="38">
        <f t="shared" ref="I30" si="6">+F30-G30</f>
        <v>0</v>
      </c>
    </row>
    <row r="31" spans="2:12" ht="10.5" customHeight="1" x14ac:dyDescent="0.25">
      <c r="B31" s="15"/>
      <c r="C31" s="16" t="s">
        <v>145</v>
      </c>
      <c r="D31" s="36"/>
      <c r="E31" s="36"/>
      <c r="F31" s="36"/>
      <c r="G31" s="36"/>
      <c r="H31" s="36"/>
      <c r="I31" s="36"/>
    </row>
    <row r="32" spans="2:12" x14ac:dyDescent="0.25">
      <c r="B32" s="15"/>
      <c r="C32" s="16" t="s">
        <v>146</v>
      </c>
      <c r="D32" s="36"/>
      <c r="E32" s="36"/>
      <c r="F32" s="36"/>
      <c r="G32" s="36"/>
      <c r="H32" s="36"/>
      <c r="I32" s="36"/>
    </row>
    <row r="33" spans="2:9" x14ac:dyDescent="0.25">
      <c r="B33" s="15"/>
      <c r="C33" s="16" t="s">
        <v>147</v>
      </c>
      <c r="D33" s="36"/>
      <c r="E33" s="36"/>
      <c r="F33" s="36"/>
      <c r="G33" s="36"/>
      <c r="H33" s="36"/>
      <c r="I33" s="36"/>
    </row>
    <row r="34" spans="2:9" x14ac:dyDescent="0.25">
      <c r="B34" s="15"/>
      <c r="C34" s="16" t="s">
        <v>148</v>
      </c>
      <c r="D34" s="36"/>
      <c r="E34" s="36"/>
      <c r="F34" s="36"/>
      <c r="G34" s="36"/>
      <c r="H34" s="36"/>
      <c r="I34" s="36"/>
    </row>
    <row r="35" spans="2:9" x14ac:dyDescent="0.25">
      <c r="B35" s="15"/>
      <c r="C35" s="16" t="s">
        <v>149</v>
      </c>
      <c r="D35" s="36"/>
      <c r="E35" s="36"/>
      <c r="F35" s="36"/>
      <c r="G35" s="36"/>
      <c r="H35" s="36"/>
      <c r="I35" s="36"/>
    </row>
    <row r="36" spans="2:9" x14ac:dyDescent="0.25">
      <c r="B36" s="15"/>
      <c r="C36" s="16" t="s">
        <v>150</v>
      </c>
      <c r="D36" s="36"/>
      <c r="E36" s="36"/>
      <c r="F36" s="36"/>
      <c r="G36" s="36"/>
      <c r="H36" s="36"/>
      <c r="I36" s="36"/>
    </row>
    <row r="37" spans="2:9" x14ac:dyDescent="0.25">
      <c r="B37" s="15"/>
      <c r="C37" s="16" t="s">
        <v>151</v>
      </c>
      <c r="D37" s="36"/>
      <c r="E37" s="36"/>
      <c r="F37" s="36"/>
      <c r="G37" s="36"/>
      <c r="H37" s="36"/>
      <c r="I37" s="36"/>
    </row>
    <row r="38" spans="2:9" x14ac:dyDescent="0.25">
      <c r="B38" s="15"/>
      <c r="C38" s="16" t="s">
        <v>152</v>
      </c>
      <c r="D38" s="36"/>
      <c r="E38" s="36"/>
      <c r="F38" s="36"/>
      <c r="G38" s="36"/>
      <c r="H38" s="36"/>
      <c r="I38" s="36"/>
    </row>
    <row r="39" spans="2:9" x14ac:dyDescent="0.25">
      <c r="B39" s="15"/>
      <c r="C39" s="16" t="s">
        <v>153</v>
      </c>
      <c r="D39" s="36"/>
      <c r="E39" s="36"/>
      <c r="F39" s="36"/>
      <c r="G39" s="36"/>
      <c r="H39" s="36"/>
      <c r="I39" s="36"/>
    </row>
    <row r="40" spans="2:9" x14ac:dyDescent="0.25">
      <c r="B40" s="19"/>
      <c r="C40" s="20"/>
      <c r="D40" s="36"/>
      <c r="E40" s="36"/>
      <c r="F40" s="36"/>
      <c r="G40" s="36"/>
      <c r="H40" s="36"/>
      <c r="I40" s="36"/>
    </row>
    <row r="41" spans="2:9" x14ac:dyDescent="0.25">
      <c r="B41" s="221" t="s">
        <v>154</v>
      </c>
      <c r="C41" s="230"/>
      <c r="D41" s="38">
        <f>SUM(D42:D45)</f>
        <v>0</v>
      </c>
      <c r="E41" s="38">
        <f t="shared" ref="E41:H41" si="7">SUM(E42:E45)</f>
        <v>0</v>
      </c>
      <c r="F41" s="38">
        <f t="shared" si="7"/>
        <v>0</v>
      </c>
      <c r="G41" s="38">
        <f t="shared" si="7"/>
        <v>0</v>
      </c>
      <c r="H41" s="38">
        <f t="shared" si="7"/>
        <v>0</v>
      </c>
      <c r="I41" s="38">
        <f t="shared" ref="I41" si="8">+F41-G41</f>
        <v>0</v>
      </c>
    </row>
    <row r="42" spans="2:9" x14ac:dyDescent="0.25">
      <c r="B42" s="15"/>
      <c r="C42" s="16" t="s">
        <v>155</v>
      </c>
      <c r="D42" s="36"/>
      <c r="E42" s="36"/>
      <c r="F42" s="36"/>
      <c r="G42" s="36"/>
      <c r="H42" s="36"/>
      <c r="I42" s="36"/>
    </row>
    <row r="43" spans="2:9" ht="16.5" x14ac:dyDescent="0.25">
      <c r="B43" s="15"/>
      <c r="C43" s="23" t="s">
        <v>156</v>
      </c>
      <c r="D43" s="36"/>
      <c r="E43" s="36"/>
      <c r="F43" s="36"/>
      <c r="G43" s="36"/>
      <c r="H43" s="36"/>
      <c r="I43" s="36"/>
    </row>
    <row r="44" spans="2:9" x14ac:dyDescent="0.25">
      <c r="B44" s="15"/>
      <c r="C44" s="16" t="s">
        <v>157</v>
      </c>
      <c r="D44" s="36"/>
      <c r="E44" s="36"/>
      <c r="F44" s="36"/>
      <c r="G44" s="36"/>
      <c r="H44" s="36"/>
      <c r="I44" s="36"/>
    </row>
    <row r="45" spans="2:9" x14ac:dyDescent="0.25">
      <c r="B45" s="15"/>
      <c r="C45" s="16" t="s">
        <v>158</v>
      </c>
      <c r="D45" s="36"/>
      <c r="E45" s="36"/>
      <c r="F45" s="36"/>
      <c r="G45" s="36"/>
      <c r="H45" s="36"/>
      <c r="I45" s="36"/>
    </row>
    <row r="46" spans="2:9" x14ac:dyDescent="0.25">
      <c r="B46" s="19"/>
      <c r="C46" s="20"/>
      <c r="D46" s="36"/>
      <c r="E46" s="36"/>
      <c r="F46" s="36"/>
      <c r="G46" s="36"/>
      <c r="H46" s="36"/>
      <c r="I46" s="36"/>
    </row>
    <row r="47" spans="2:9" x14ac:dyDescent="0.25">
      <c r="B47" s="221" t="s">
        <v>159</v>
      </c>
      <c r="C47" s="230"/>
      <c r="D47" s="38">
        <f>+D48+D58+D66+D77</f>
        <v>2186743976</v>
      </c>
      <c r="E47" s="38">
        <f>+E48+E58+E66+E77</f>
        <v>966340431</v>
      </c>
      <c r="F47" s="38">
        <f>+F48+F58+F66+F77</f>
        <v>3153084407</v>
      </c>
      <c r="G47" s="38">
        <f>+G48+G58+G66+G77</f>
        <v>3057178973</v>
      </c>
      <c r="H47" s="38">
        <f>+H48+H58+H66+H77</f>
        <v>2607941485</v>
      </c>
      <c r="I47" s="38">
        <f t="shared" ref="I47:I48" si="9">+F47-G47</f>
        <v>95905434</v>
      </c>
    </row>
    <row r="48" spans="2:9" x14ac:dyDescent="0.25">
      <c r="B48" s="221" t="s">
        <v>127</v>
      </c>
      <c r="C48" s="230"/>
      <c r="D48" s="38">
        <f>SUM(D49:D56)</f>
        <v>0</v>
      </c>
      <c r="E48" s="38">
        <f t="shared" ref="E48:H48" si="10">SUM(E49:E56)</f>
        <v>0</v>
      </c>
      <c r="F48" s="38">
        <f t="shared" si="10"/>
        <v>0</v>
      </c>
      <c r="G48" s="38">
        <f t="shared" si="10"/>
        <v>0</v>
      </c>
      <c r="H48" s="38">
        <f t="shared" si="10"/>
        <v>0</v>
      </c>
      <c r="I48" s="38">
        <f t="shared" si="9"/>
        <v>0</v>
      </c>
    </row>
    <row r="49" spans="2:12" x14ac:dyDescent="0.25">
      <c r="B49" s="15"/>
      <c r="C49" s="16" t="s">
        <v>128</v>
      </c>
      <c r="D49" s="36"/>
      <c r="E49" s="36"/>
      <c r="F49" s="36"/>
      <c r="G49" s="36"/>
      <c r="H49" s="36"/>
      <c r="I49" s="36"/>
    </row>
    <row r="50" spans="2:12" x14ac:dyDescent="0.25">
      <c r="B50" s="15"/>
      <c r="C50" s="16" t="s">
        <v>129</v>
      </c>
      <c r="D50" s="36"/>
      <c r="E50" s="36"/>
      <c r="F50" s="36"/>
      <c r="G50" s="36"/>
      <c r="H50" s="36"/>
      <c r="I50" s="36"/>
    </row>
    <row r="51" spans="2:12" x14ac:dyDescent="0.25">
      <c r="B51" s="15"/>
      <c r="C51" s="16" t="s">
        <v>130</v>
      </c>
      <c r="D51" s="36"/>
      <c r="E51" s="36"/>
      <c r="F51" s="36"/>
      <c r="G51" s="36"/>
      <c r="H51" s="36"/>
      <c r="I51" s="36"/>
    </row>
    <row r="52" spans="2:12" x14ac:dyDescent="0.25">
      <c r="B52" s="15"/>
      <c r="C52" s="16" t="s">
        <v>131</v>
      </c>
      <c r="D52" s="36"/>
      <c r="E52" s="36"/>
      <c r="F52" s="36"/>
      <c r="G52" s="36"/>
      <c r="H52" s="36"/>
      <c r="I52" s="36"/>
    </row>
    <row r="53" spans="2:12" x14ac:dyDescent="0.25">
      <c r="B53" s="15"/>
      <c r="C53" s="16" t="s">
        <v>132</v>
      </c>
      <c r="D53" s="36"/>
      <c r="E53" s="36"/>
      <c r="F53" s="36"/>
      <c r="G53" s="36"/>
      <c r="H53" s="36"/>
      <c r="I53" s="36"/>
    </row>
    <row r="54" spans="2:12" x14ac:dyDescent="0.25">
      <c r="B54" s="15"/>
      <c r="C54" s="16" t="s">
        <v>133</v>
      </c>
      <c r="D54" s="36"/>
      <c r="E54" s="36"/>
      <c r="F54" s="36"/>
      <c r="G54" s="36"/>
      <c r="H54" s="36"/>
      <c r="I54" s="36"/>
    </row>
    <row r="55" spans="2:12" x14ac:dyDescent="0.25">
      <c r="B55" s="15"/>
      <c r="C55" s="16" t="s">
        <v>134</v>
      </c>
      <c r="D55" s="36"/>
      <c r="E55" s="36"/>
      <c r="F55" s="36"/>
      <c r="G55" s="36"/>
      <c r="H55" s="36"/>
      <c r="I55" s="36"/>
    </row>
    <row r="56" spans="2:12" x14ac:dyDescent="0.25">
      <c r="B56" s="15"/>
      <c r="C56" s="16" t="s">
        <v>135</v>
      </c>
      <c r="D56" s="36"/>
      <c r="E56" s="36"/>
      <c r="F56" s="36"/>
      <c r="G56" s="36"/>
      <c r="H56" s="36"/>
      <c r="I56" s="36"/>
    </row>
    <row r="57" spans="2:12" x14ac:dyDescent="0.25">
      <c r="B57" s="19"/>
      <c r="C57" s="20"/>
      <c r="D57" s="36"/>
      <c r="E57" s="36"/>
      <c r="F57" s="36"/>
      <c r="G57" s="36"/>
      <c r="H57" s="36"/>
      <c r="I57" s="36"/>
    </row>
    <row r="58" spans="2:12" x14ac:dyDescent="0.25">
      <c r="B58" s="221" t="s">
        <v>136</v>
      </c>
      <c r="C58" s="230"/>
      <c r="D58" s="38">
        <f>SUM(D59:D65)</f>
        <v>2186743976</v>
      </c>
      <c r="E58" s="38">
        <f t="shared" ref="E58:H58" si="11">SUM(E59:E65)</f>
        <v>966340431</v>
      </c>
      <c r="F58" s="38">
        <f t="shared" si="11"/>
        <v>3153084407</v>
      </c>
      <c r="G58" s="38">
        <f t="shared" si="11"/>
        <v>3057178973</v>
      </c>
      <c r="H58" s="38">
        <f t="shared" si="11"/>
        <v>2607941485</v>
      </c>
      <c r="I58" s="38">
        <f t="shared" ref="I58" si="12">+F58-G58</f>
        <v>95905434</v>
      </c>
    </row>
    <row r="59" spans="2:12" x14ac:dyDescent="0.25">
      <c r="B59" s="15"/>
      <c r="C59" s="16" t="s">
        <v>137</v>
      </c>
      <c r="D59" s="36"/>
      <c r="E59" s="36"/>
      <c r="F59" s="36"/>
      <c r="G59" s="36"/>
      <c r="H59" s="36"/>
      <c r="I59" s="36"/>
    </row>
    <row r="60" spans="2:12" x14ac:dyDescent="0.25">
      <c r="B60" s="15"/>
      <c r="C60" s="16" t="s">
        <v>138</v>
      </c>
      <c r="D60" s="36"/>
      <c r="E60" s="36"/>
      <c r="F60" s="36"/>
      <c r="G60" s="36"/>
      <c r="H60" s="36"/>
      <c r="I60" s="36"/>
    </row>
    <row r="61" spans="2:12" x14ac:dyDescent="0.25">
      <c r="B61" s="15"/>
      <c r="C61" s="16" t="s">
        <v>139</v>
      </c>
      <c r="D61" s="36">
        <v>2186743976</v>
      </c>
      <c r="E61" s="36">
        <v>966340431</v>
      </c>
      <c r="F61" s="36">
        <f>+D61+E61</f>
        <v>3153084407</v>
      </c>
      <c r="G61" s="36">
        <v>3057178973</v>
      </c>
      <c r="H61" s="36">
        <v>2607941485</v>
      </c>
      <c r="I61" s="34">
        <v>1065401522.5400002</v>
      </c>
      <c r="K61" s="48"/>
      <c r="L61" s="48"/>
    </row>
    <row r="62" spans="2:12" x14ac:dyDescent="0.25">
      <c r="B62" s="15"/>
      <c r="C62" s="16" t="s">
        <v>140</v>
      </c>
      <c r="D62" s="36"/>
      <c r="E62" s="36"/>
      <c r="F62" s="36"/>
      <c r="G62" s="36"/>
      <c r="H62" s="36"/>
      <c r="I62" s="36"/>
    </row>
    <row r="63" spans="2:12" x14ac:dyDescent="0.25">
      <c r="B63" s="15"/>
      <c r="C63" s="16" t="s">
        <v>141</v>
      </c>
      <c r="D63" s="36"/>
      <c r="E63" s="36"/>
      <c r="F63" s="36"/>
      <c r="G63" s="36"/>
      <c r="H63" s="36"/>
      <c r="I63" s="36"/>
    </row>
    <row r="64" spans="2:12" x14ac:dyDescent="0.25">
      <c r="B64" s="15"/>
      <c r="C64" s="16" t="s">
        <v>142</v>
      </c>
      <c r="D64" s="36"/>
      <c r="E64" s="36"/>
      <c r="F64" s="36"/>
      <c r="G64" s="36"/>
      <c r="H64" s="36"/>
      <c r="I64" s="36"/>
    </row>
    <row r="65" spans="2:9" ht="15.75" thickBot="1" x14ac:dyDescent="0.3">
      <c r="B65" s="150"/>
      <c r="C65" s="151" t="s">
        <v>143</v>
      </c>
      <c r="D65" s="152"/>
      <c r="E65" s="152"/>
      <c r="F65" s="152"/>
      <c r="G65" s="152"/>
      <c r="H65" s="152"/>
      <c r="I65" s="152"/>
    </row>
    <row r="66" spans="2:9" x14ac:dyDescent="0.25">
      <c r="B66" s="221" t="s">
        <v>144</v>
      </c>
      <c r="C66" s="230"/>
      <c r="D66" s="38">
        <f>SUM(D67:D75)</f>
        <v>0</v>
      </c>
      <c r="E66" s="38">
        <f t="shared" ref="E66:H66" si="13">SUM(E67:E75)</f>
        <v>0</v>
      </c>
      <c r="F66" s="38">
        <f t="shared" si="13"/>
        <v>0</v>
      </c>
      <c r="G66" s="38">
        <f t="shared" si="13"/>
        <v>0</v>
      </c>
      <c r="H66" s="38">
        <f t="shared" si="13"/>
        <v>0</v>
      </c>
      <c r="I66" s="38">
        <f t="shared" ref="I66" si="14">+F66-G66</f>
        <v>0</v>
      </c>
    </row>
    <row r="67" spans="2:9" x14ac:dyDescent="0.25">
      <c r="B67" s="15"/>
      <c r="C67" s="16" t="s">
        <v>145</v>
      </c>
      <c r="D67" s="36"/>
      <c r="E67" s="36"/>
      <c r="F67" s="36"/>
      <c r="G67" s="36"/>
      <c r="H67" s="36"/>
      <c r="I67" s="36"/>
    </row>
    <row r="68" spans="2:9" x14ac:dyDescent="0.25">
      <c r="B68" s="15"/>
      <c r="C68" s="16" t="s">
        <v>146</v>
      </c>
      <c r="D68" s="36"/>
      <c r="E68" s="36"/>
      <c r="F68" s="36"/>
      <c r="G68" s="36"/>
      <c r="H68" s="36"/>
      <c r="I68" s="36"/>
    </row>
    <row r="69" spans="2:9" x14ac:dyDescent="0.25">
      <c r="B69" s="15"/>
      <c r="C69" s="16" t="s">
        <v>147</v>
      </c>
      <c r="D69" s="36"/>
      <c r="E69" s="36"/>
      <c r="F69" s="36"/>
      <c r="G69" s="36"/>
      <c r="H69" s="36"/>
      <c r="I69" s="36"/>
    </row>
    <row r="70" spans="2:9" x14ac:dyDescent="0.25">
      <c r="B70" s="15"/>
      <c r="C70" s="16" t="s">
        <v>148</v>
      </c>
      <c r="D70" s="36"/>
      <c r="E70" s="36"/>
      <c r="F70" s="36"/>
      <c r="G70" s="36"/>
      <c r="H70" s="36"/>
      <c r="I70" s="36"/>
    </row>
    <row r="71" spans="2:9" x14ac:dyDescent="0.25">
      <c r="B71" s="15"/>
      <c r="C71" s="16" t="s">
        <v>149</v>
      </c>
      <c r="D71" s="36"/>
      <c r="E71" s="36"/>
      <c r="F71" s="36"/>
      <c r="G71" s="36"/>
      <c r="H71" s="36"/>
      <c r="I71" s="36"/>
    </row>
    <row r="72" spans="2:9" x14ac:dyDescent="0.25">
      <c r="B72" s="15"/>
      <c r="C72" s="16" t="s">
        <v>150</v>
      </c>
      <c r="D72" s="36"/>
      <c r="E72" s="36"/>
      <c r="F72" s="36"/>
      <c r="G72" s="36"/>
      <c r="H72" s="36"/>
      <c r="I72" s="36"/>
    </row>
    <row r="73" spans="2:9" x14ac:dyDescent="0.25">
      <c r="B73" s="15"/>
      <c r="C73" s="16" t="s">
        <v>151</v>
      </c>
      <c r="D73" s="36"/>
      <c r="E73" s="36"/>
      <c r="F73" s="36"/>
      <c r="G73" s="36"/>
      <c r="H73" s="36"/>
      <c r="I73" s="36"/>
    </row>
    <row r="74" spans="2:9" x14ac:dyDescent="0.25">
      <c r="B74" s="15"/>
      <c r="C74" s="16" t="s">
        <v>152</v>
      </c>
      <c r="D74" s="36"/>
      <c r="E74" s="36"/>
      <c r="F74" s="36"/>
      <c r="G74" s="36"/>
      <c r="H74" s="36"/>
      <c r="I74" s="36"/>
    </row>
    <row r="75" spans="2:9" x14ac:dyDescent="0.25">
      <c r="B75" s="15"/>
      <c r="C75" s="16" t="s">
        <v>153</v>
      </c>
      <c r="D75" s="36"/>
      <c r="E75" s="36"/>
      <c r="F75" s="36"/>
      <c r="G75" s="36"/>
      <c r="H75" s="36"/>
      <c r="I75" s="36"/>
    </row>
    <row r="76" spans="2:9" x14ac:dyDescent="0.25">
      <c r="B76" s="19"/>
      <c r="C76" s="20"/>
      <c r="D76" s="36"/>
      <c r="E76" s="36"/>
      <c r="F76" s="36"/>
      <c r="G76" s="36"/>
      <c r="H76" s="36"/>
      <c r="I76" s="36"/>
    </row>
    <row r="77" spans="2:9" x14ac:dyDescent="0.25">
      <c r="B77" s="221" t="s">
        <v>154</v>
      </c>
      <c r="C77" s="230"/>
      <c r="D77" s="38">
        <f>SUM(D78:D81)</f>
        <v>0</v>
      </c>
      <c r="E77" s="38">
        <f t="shared" ref="E77:H77" si="15">SUM(E78:E81)</f>
        <v>0</v>
      </c>
      <c r="F77" s="38">
        <f t="shared" si="15"/>
        <v>0</v>
      </c>
      <c r="G77" s="38">
        <f t="shared" si="15"/>
        <v>0</v>
      </c>
      <c r="H77" s="38">
        <f t="shared" si="15"/>
        <v>0</v>
      </c>
      <c r="I77" s="38">
        <f t="shared" ref="I77" si="16">+F77-G77</f>
        <v>0</v>
      </c>
    </row>
    <row r="78" spans="2:9" x14ac:dyDescent="0.25">
      <c r="B78" s="15"/>
      <c r="C78" s="16" t="s">
        <v>155</v>
      </c>
      <c r="D78" s="36"/>
      <c r="E78" s="36"/>
      <c r="F78" s="36"/>
      <c r="G78" s="36"/>
      <c r="H78" s="36"/>
      <c r="I78" s="36"/>
    </row>
    <row r="79" spans="2:9" ht="16.5" x14ac:dyDescent="0.25">
      <c r="B79" s="15"/>
      <c r="C79" s="23" t="s">
        <v>156</v>
      </c>
      <c r="D79" s="36"/>
      <c r="E79" s="36"/>
      <c r="F79" s="36"/>
      <c r="G79" s="36"/>
      <c r="H79" s="36"/>
      <c r="I79" s="36"/>
    </row>
    <row r="80" spans="2:9" x14ac:dyDescent="0.25">
      <c r="B80" s="15"/>
      <c r="C80" s="16" t="s">
        <v>157</v>
      </c>
      <c r="D80" s="36"/>
      <c r="E80" s="36"/>
      <c r="F80" s="36"/>
      <c r="G80" s="36"/>
      <c r="H80" s="36"/>
      <c r="I80" s="36"/>
    </row>
    <row r="81" spans="2:9" x14ac:dyDescent="0.25">
      <c r="B81" s="15"/>
      <c r="C81" s="16" t="s">
        <v>158</v>
      </c>
      <c r="D81" s="36"/>
      <c r="E81" s="36"/>
      <c r="F81" s="36"/>
      <c r="G81" s="36"/>
      <c r="H81" s="36"/>
      <c r="I81" s="36"/>
    </row>
    <row r="82" spans="2:9" x14ac:dyDescent="0.25">
      <c r="B82" s="19"/>
      <c r="C82" s="20"/>
      <c r="D82" s="36"/>
      <c r="E82" s="36"/>
      <c r="F82" s="36"/>
      <c r="G82" s="36"/>
      <c r="H82" s="36"/>
      <c r="I82" s="36"/>
    </row>
    <row r="83" spans="2:9" x14ac:dyDescent="0.25">
      <c r="B83" s="221" t="s">
        <v>120</v>
      </c>
      <c r="C83" s="230"/>
      <c r="D83" s="38">
        <f>+D10+D47</f>
        <v>2991319325</v>
      </c>
      <c r="E83" s="38">
        <f t="shared" ref="E83:H83" si="17">+E10+E47</f>
        <v>979192163</v>
      </c>
      <c r="F83" s="38">
        <f t="shared" si="17"/>
        <v>3970511488</v>
      </c>
      <c r="G83" s="38">
        <f t="shared" si="17"/>
        <v>3715620951</v>
      </c>
      <c r="H83" s="38">
        <f t="shared" si="17"/>
        <v>3169012439</v>
      </c>
      <c r="I83" s="38">
        <f>+F83-G83</f>
        <v>254890537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4">
        <f>+'FORMATO 6B'!C27-'FORMATO 6C'!D83</f>
        <v>0</v>
      </c>
      <c r="E86" s="54">
        <f>+'FORMATO 6B'!D27-'FORMATO 6C'!E83</f>
        <v>0</v>
      </c>
      <c r="F86" s="54">
        <f>+'FORMATO 6B'!E27-'FORMATO 6C'!F83</f>
        <v>0</v>
      </c>
      <c r="G86" s="54">
        <f>+'FORMATO 6B'!F27-'FORMATO 6C'!G83</f>
        <v>0</v>
      </c>
      <c r="H86" s="54">
        <f>+'FORMATO 6B'!G27-'FORMATO 6C'!H83</f>
        <v>0</v>
      </c>
      <c r="I86" s="54">
        <f>+'FORMATO 6B'!H27-'FORMATO 6C'!I83</f>
        <v>0</v>
      </c>
    </row>
    <row r="87" spans="2:9" x14ac:dyDescent="0.25">
      <c r="D87" s="54"/>
      <c r="E87" s="54"/>
      <c r="F87" s="54"/>
      <c r="G87" s="54"/>
      <c r="H87" s="54"/>
      <c r="I87" s="54"/>
    </row>
    <row r="88" spans="2:9" x14ac:dyDescent="0.25">
      <c r="D88" s="37"/>
      <c r="E88" s="37"/>
      <c r="F88" s="37"/>
      <c r="G88" s="37"/>
      <c r="H88" s="37"/>
      <c r="I88" s="37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zoomScale="145" zoomScaleNormal="145" zoomScaleSheetLayoutView="120" workbookViewId="0">
      <selection activeCell="E24" sqref="E24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68" t="s">
        <v>176</v>
      </c>
      <c r="C2" s="169"/>
      <c r="D2" s="169"/>
      <c r="E2" s="169"/>
      <c r="F2" s="169"/>
      <c r="G2" s="169"/>
      <c r="H2" s="285"/>
    </row>
    <row r="3" spans="2:8" ht="9.75" customHeight="1" x14ac:dyDescent="0.25">
      <c r="B3" s="231" t="s">
        <v>40</v>
      </c>
      <c r="C3" s="232"/>
      <c r="D3" s="232"/>
      <c r="E3" s="232"/>
      <c r="F3" s="232"/>
      <c r="G3" s="232"/>
      <c r="H3" s="286"/>
    </row>
    <row r="4" spans="2:8" ht="9.75" customHeight="1" x14ac:dyDescent="0.25">
      <c r="B4" s="231" t="s">
        <v>160</v>
      </c>
      <c r="C4" s="232"/>
      <c r="D4" s="232"/>
      <c r="E4" s="232"/>
      <c r="F4" s="232"/>
      <c r="G4" s="232"/>
      <c r="H4" s="286"/>
    </row>
    <row r="5" spans="2:8" ht="9.75" customHeight="1" x14ac:dyDescent="0.25">
      <c r="B5" s="231" t="str">
        <f>+'FORMATO 6A'!B4:I4</f>
        <v>Del 1 de enero al 31 de diciembre de 2023 (b)</v>
      </c>
      <c r="C5" s="232"/>
      <c r="D5" s="232"/>
      <c r="E5" s="232"/>
      <c r="F5" s="232"/>
      <c r="G5" s="232"/>
      <c r="H5" s="286"/>
    </row>
    <row r="6" spans="2:8" ht="9.75" customHeight="1" thickBot="1" x14ac:dyDescent="0.3">
      <c r="B6" s="234" t="s">
        <v>0</v>
      </c>
      <c r="C6" s="235"/>
      <c r="D6" s="235"/>
      <c r="E6" s="235"/>
      <c r="F6" s="235"/>
      <c r="G6" s="235"/>
      <c r="H6" s="287"/>
    </row>
    <row r="7" spans="2:8" ht="15.75" thickBot="1" x14ac:dyDescent="0.3">
      <c r="B7" s="208" t="s">
        <v>175</v>
      </c>
      <c r="C7" s="275" t="s">
        <v>42</v>
      </c>
      <c r="D7" s="276"/>
      <c r="E7" s="276"/>
      <c r="F7" s="276"/>
      <c r="G7" s="277"/>
      <c r="H7" s="210" t="s">
        <v>179</v>
      </c>
    </row>
    <row r="8" spans="2:8" ht="17.25" thickBot="1" x14ac:dyDescent="0.3">
      <c r="B8" s="209"/>
      <c r="C8" s="52" t="s">
        <v>178</v>
      </c>
      <c r="D8" s="52" t="s">
        <v>43</v>
      </c>
      <c r="E8" s="52" t="s">
        <v>44</v>
      </c>
      <c r="F8" s="52" t="s">
        <v>161</v>
      </c>
      <c r="G8" s="52" t="s">
        <v>21</v>
      </c>
      <c r="H8" s="211"/>
    </row>
    <row r="9" spans="2:8" ht="16.5" x14ac:dyDescent="0.25">
      <c r="B9" s="126" t="s">
        <v>162</v>
      </c>
      <c r="C9" s="123">
        <f>+C10+C11+C12+C15+C16+C19</f>
        <v>525910026</v>
      </c>
      <c r="D9" s="38">
        <f t="shared" ref="D9:G9" si="0">+D10+D11+D12+D15+D16+D19</f>
        <v>-67983</v>
      </c>
      <c r="E9" s="38">
        <f>+E10+E11+E12+E15+E16+E19</f>
        <v>525842043</v>
      </c>
      <c r="F9" s="38">
        <f t="shared" si="0"/>
        <v>470337905</v>
      </c>
      <c r="G9" s="38">
        <f t="shared" si="0"/>
        <v>461972366</v>
      </c>
      <c r="H9" s="38">
        <f>+E9-F9</f>
        <v>55504138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24">
        <f t="shared" ref="C12:H12" si="1">SUM(C13:C14)</f>
        <v>525910026</v>
      </c>
      <c r="D12" s="124">
        <f t="shared" si="1"/>
        <v>-67983</v>
      </c>
      <c r="E12" s="124">
        <f t="shared" si="1"/>
        <v>525842043</v>
      </c>
      <c r="F12" s="124">
        <f t="shared" si="1"/>
        <v>470337905</v>
      </c>
      <c r="G12" s="124">
        <f t="shared" si="1"/>
        <v>461972366</v>
      </c>
      <c r="H12" s="124">
        <f t="shared" si="1"/>
        <v>55504138</v>
      </c>
    </row>
    <row r="13" spans="2:8" ht="10.5" customHeight="1" x14ac:dyDescent="0.25">
      <c r="B13" s="26" t="s">
        <v>166</v>
      </c>
      <c r="C13" s="39"/>
      <c r="D13" s="36"/>
      <c r="E13" s="34"/>
      <c r="F13" s="36"/>
      <c r="G13" s="36"/>
      <c r="H13" s="36"/>
    </row>
    <row r="14" spans="2:8" ht="10.5" customHeight="1" x14ac:dyDescent="0.25">
      <c r="B14" s="26" t="s">
        <v>167</v>
      </c>
      <c r="C14" s="49">
        <f>+'FORMATO 6A'!D9</f>
        <v>525910026</v>
      </c>
      <c r="D14" s="124">
        <f>+'FORMATO 6A'!E9</f>
        <v>-67983</v>
      </c>
      <c r="E14" s="49">
        <f>+C14+D14</f>
        <v>525842043</v>
      </c>
      <c r="F14" s="49">
        <f>+'FORMATO 6A'!G9</f>
        <v>470337905</v>
      </c>
      <c r="G14" s="49">
        <f>+'FORMATO 6A'!H9</f>
        <v>461972366</v>
      </c>
      <c r="H14" s="36">
        <f>+E14-F14</f>
        <v>55504138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26" t="s">
        <v>173</v>
      </c>
      <c r="C21" s="40">
        <f>+C22+C23+C27+C28+C31+C24</f>
        <v>1843018262</v>
      </c>
      <c r="D21" s="40">
        <f t="shared" ref="D21:G21" si="2">+D22+D23+D27+D28+D31+D24</f>
        <v>505293419</v>
      </c>
      <c r="E21" s="40">
        <f t="shared" si="2"/>
        <v>2348311681</v>
      </c>
      <c r="F21" s="40">
        <f t="shared" si="2"/>
        <v>2265746835</v>
      </c>
      <c r="G21" s="40">
        <f t="shared" si="2"/>
        <v>2201335476</v>
      </c>
      <c r="H21" s="40">
        <f t="shared" ref="H21" si="3">+E21-F21</f>
        <v>82564846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24">
        <f>SUM(C25:C26)</f>
        <v>1843018262</v>
      </c>
      <c r="D24" s="36">
        <f t="shared" ref="D24:F24" si="4">SUM(D25:D26)</f>
        <v>505293419</v>
      </c>
      <c r="E24" s="36">
        <f t="shared" si="4"/>
        <v>2348311681</v>
      </c>
      <c r="F24" s="36">
        <f t="shared" si="4"/>
        <v>2265746835</v>
      </c>
      <c r="G24" s="36">
        <f>SUM(G25:G26)</f>
        <v>2201335476</v>
      </c>
      <c r="H24" s="36">
        <f>+E24-F24</f>
        <v>82564846</v>
      </c>
    </row>
    <row r="25" spans="2:8" ht="10.5" customHeight="1" x14ac:dyDescent="0.25">
      <c r="B25" s="26" t="s">
        <v>166</v>
      </c>
      <c r="C25" s="49"/>
      <c r="D25" s="36"/>
      <c r="E25" s="34"/>
      <c r="F25" s="36"/>
      <c r="G25" s="36"/>
      <c r="H25" s="36"/>
    </row>
    <row r="26" spans="2:8" ht="10.5" customHeight="1" x14ac:dyDescent="0.25">
      <c r="B26" s="26" t="s">
        <v>167</v>
      </c>
      <c r="C26" s="49">
        <f>+'FORMATO 6A'!D84</f>
        <v>1843018262</v>
      </c>
      <c r="D26" s="49">
        <f>+'FORMATO 6A'!E84</f>
        <v>505293419</v>
      </c>
      <c r="E26" s="49">
        <f>+C26+D26</f>
        <v>2348311681</v>
      </c>
      <c r="F26" s="49">
        <f>+'FORMATO 6A'!G84</f>
        <v>2265746835</v>
      </c>
      <c r="G26" s="49">
        <f>+'FORMATO 6A'!H84</f>
        <v>2201335476</v>
      </c>
      <c r="H26" s="49">
        <f>E26-F26</f>
        <v>82564846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26" t="s">
        <v>174</v>
      </c>
      <c r="C32" s="41">
        <f>+C9+C21</f>
        <v>2368928288</v>
      </c>
      <c r="D32" s="41">
        <f t="shared" ref="D32:H32" si="5">+D9+D21</f>
        <v>505225436</v>
      </c>
      <c r="E32" s="41">
        <f t="shared" si="5"/>
        <v>2874153724</v>
      </c>
      <c r="F32" s="41">
        <f t="shared" si="5"/>
        <v>2736084740</v>
      </c>
      <c r="G32" s="41">
        <f t="shared" si="5"/>
        <v>2663307842</v>
      </c>
      <c r="H32" s="41">
        <f t="shared" si="5"/>
        <v>138068984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7">
        <f>+C9-'FORMATO 6A'!D9</f>
        <v>0</v>
      </c>
      <c r="D35" s="37">
        <f>+D9-'FORMATO 6A'!E9</f>
        <v>0</v>
      </c>
      <c r="E35" s="37">
        <f>+E9-'FORMATO 6A'!F9</f>
        <v>0</v>
      </c>
      <c r="F35" s="37">
        <f>+F9-'FORMATO 6A'!G9</f>
        <v>0</v>
      </c>
      <c r="G35" s="37">
        <f>+G9-'FORMATO 6A'!H9</f>
        <v>0</v>
      </c>
      <c r="H35" s="37">
        <f>+H9-'FORMATO 6A'!I9</f>
        <v>0</v>
      </c>
    </row>
    <row r="36" spans="2:9" x14ac:dyDescent="0.25">
      <c r="C36" s="37"/>
      <c r="D36" s="37"/>
      <c r="E36" s="37"/>
      <c r="F36" s="37"/>
      <c r="G36" s="37"/>
      <c r="H36" s="37"/>
    </row>
    <row r="37" spans="2:9" x14ac:dyDescent="0.25">
      <c r="C37" s="37">
        <f>+'FORMATO 6A'!D84-'FORMATO 6D'!C21</f>
        <v>0</v>
      </c>
      <c r="D37" s="37">
        <f>+'FORMATO 6A'!E84-'FORMATO 6D'!D21</f>
        <v>0</v>
      </c>
      <c r="E37" s="37">
        <f>+'FORMATO 6A'!F84-'FORMATO 6D'!E21</f>
        <v>0</v>
      </c>
      <c r="F37" s="37">
        <f>+'FORMATO 6A'!G84-'FORMATO 6D'!F21</f>
        <v>0</v>
      </c>
      <c r="G37" s="37">
        <f>+'FORMATO 6A'!H84-'FORMATO 6D'!G21</f>
        <v>0</v>
      </c>
      <c r="H37" s="37">
        <f>+'FORMATO 6A'!I84-'FORMATO 6D'!H21</f>
        <v>0</v>
      </c>
      <c r="I37" s="3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2023-04-10T18:16:59Z</cp:lastPrinted>
  <dcterms:created xsi:type="dcterms:W3CDTF">2016-12-03T17:06:18Z</dcterms:created>
  <dcterms:modified xsi:type="dcterms:W3CDTF">2024-01-24T22:48:46Z</dcterms:modified>
</cp:coreProperties>
</file>