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CONALEP\"/>
    </mc:Choice>
  </mc:AlternateContent>
  <xr:revisionPtr revIDLastSave="0" documentId="13_ncr:1_{D670A5D8-CB6F-45C9-A17E-3E3E459A6AA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E12" i="6"/>
  <c r="E13" i="6"/>
  <c r="E14" i="6"/>
  <c r="E15" i="6"/>
  <c r="E16" i="6"/>
  <c r="G9" i="6" l="1"/>
  <c r="F9" i="6"/>
  <c r="E22" i="6" l="1"/>
  <c r="F66" i="5"/>
  <c r="C58" i="4"/>
  <c r="F9" i="1" l="1"/>
  <c r="E97" i="12" l="1"/>
  <c r="H97" i="12" s="1"/>
  <c r="D43" i="9"/>
  <c r="G43" i="9" s="1"/>
  <c r="F92" i="5"/>
  <c r="E167" i="6"/>
  <c r="H167" i="6" s="1"/>
  <c r="I92" i="5"/>
  <c r="I67" i="5" l="1"/>
  <c r="C47" i="6" l="1"/>
  <c r="G47" i="6" l="1"/>
  <c r="F47" i="6"/>
  <c r="D47" i="6"/>
  <c r="D92" i="6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E58" i="4"/>
  <c r="D58" i="4"/>
  <c r="E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H86" i="6"/>
  <c r="E85" i="6"/>
  <c r="H85" i="6" s="1"/>
  <c r="D84" i="6"/>
  <c r="C47" i="13" s="1"/>
  <c r="C84" i="6"/>
  <c r="B47" i="13" s="1"/>
  <c r="E56" i="6"/>
  <c r="H56" i="6" s="1"/>
  <c r="E55" i="6"/>
  <c r="H55" i="6" s="1"/>
  <c r="E54" i="6"/>
  <c r="H54" i="6" s="1"/>
  <c r="E53" i="6"/>
  <c r="H53" i="6" s="1"/>
  <c r="E52" i="6"/>
  <c r="H52" i="6" s="1"/>
  <c r="H51" i="6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H22" i="6"/>
  <c r="E21" i="6"/>
  <c r="H21" i="6" s="1"/>
  <c r="E20" i="6"/>
  <c r="H20" i="6" s="1"/>
  <c r="E19" i="6"/>
  <c r="H19" i="6" s="1"/>
  <c r="E18" i="6"/>
  <c r="H16" i="6"/>
  <c r="H15" i="6"/>
  <c r="H14" i="6"/>
  <c r="H13" i="6"/>
  <c r="H12" i="6"/>
  <c r="H11" i="6"/>
  <c r="D9" i="6"/>
  <c r="E49" i="5"/>
  <c r="D49" i="5"/>
  <c r="B59" i="1"/>
  <c r="C46" i="13" l="1"/>
  <c r="E9" i="6"/>
  <c r="E47" i="6"/>
  <c r="H27" i="6"/>
  <c r="H18" i="6"/>
  <c r="H17" i="6" s="1"/>
  <c r="E17" i="6"/>
  <c r="F26" i="12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G12" i="9" s="1"/>
  <c r="F67" i="1" l="1"/>
  <c r="F62" i="1"/>
  <c r="F57" i="6" l="1"/>
  <c r="C17" i="1" l="1"/>
  <c r="B17" i="1"/>
  <c r="G47" i="13" l="1"/>
  <c r="C48" i="13" l="1"/>
  <c r="F62" i="5" l="1"/>
  <c r="E96" i="6" l="1"/>
  <c r="G58" i="5" l="1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H9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G16" i="4" s="1"/>
  <c r="F71" i="5"/>
  <c r="E71" i="5"/>
  <c r="D71" i="5"/>
  <c r="C13" i="4" s="1"/>
  <c r="C10" i="4" s="1"/>
  <c r="C23" i="4" s="1"/>
  <c r="C24" i="4" s="1"/>
  <c r="C25" i="4" s="1"/>
  <c r="F67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E31" i="5"/>
  <c r="E44" i="5" s="1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G44" i="5" l="1"/>
  <c r="G74" i="5" s="1"/>
  <c r="H69" i="5"/>
  <c r="G10" i="4"/>
  <c r="H44" i="5"/>
  <c r="D47" i="4"/>
  <c r="I40" i="5"/>
  <c r="E47" i="4"/>
  <c r="I58" i="5"/>
  <c r="F58" i="5"/>
  <c r="D44" i="5"/>
  <c r="I49" i="5"/>
  <c r="I69" i="5" s="1"/>
  <c r="E69" i="5"/>
  <c r="D23" i="4"/>
  <c r="D24" i="4" s="1"/>
  <c r="D25" i="4" s="1"/>
  <c r="C47" i="4"/>
  <c r="F21" i="13"/>
  <c r="F49" i="5"/>
  <c r="E24" i="4"/>
  <c r="E25" i="4" s="1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D63" i="12" s="1"/>
  <c r="H104" i="6"/>
  <c r="H102" i="6" s="1"/>
  <c r="E112" i="6"/>
  <c r="E132" i="6"/>
  <c r="E136" i="6"/>
  <c r="E145" i="6"/>
  <c r="E149" i="6"/>
  <c r="B31" i="9"/>
  <c r="B45" i="9" s="1"/>
  <c r="F83" i="6"/>
  <c r="G83" i="6"/>
  <c r="N20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I20" i="3" l="1"/>
  <c r="H74" i="5"/>
  <c r="D74" i="5"/>
  <c r="D94" i="5" s="1"/>
  <c r="I44" i="5"/>
  <c r="I74" i="5" s="1"/>
  <c r="I94" i="5" s="1"/>
  <c r="C63" i="12"/>
  <c r="C58" i="12" s="1"/>
  <c r="C47" i="12" s="1"/>
  <c r="E20" i="3"/>
  <c r="J20" i="3"/>
  <c r="F32" i="13"/>
  <c r="F69" i="5"/>
  <c r="C9" i="2"/>
  <c r="H20" i="3"/>
  <c r="K14" i="3"/>
  <c r="B32" i="13"/>
  <c r="C8" i="6"/>
  <c r="J9" i="9" s="1"/>
  <c r="B46" i="13"/>
  <c r="B48" i="13" s="1"/>
  <c r="G9" i="13"/>
  <c r="D21" i="13"/>
  <c r="D58" i="12"/>
  <c r="D47" i="12" s="1"/>
  <c r="K20" i="9"/>
  <c r="G9" i="9"/>
  <c r="F63" i="12"/>
  <c r="G63" i="12" s="1"/>
  <c r="G58" i="12" s="1"/>
  <c r="G47" i="12" s="1"/>
  <c r="G84" i="12" s="1"/>
  <c r="G98" i="12" s="1"/>
  <c r="M20" i="9"/>
  <c r="G158" i="6"/>
  <c r="G168" i="6" s="1"/>
  <c r="F48" i="13"/>
  <c r="F158" i="6"/>
  <c r="F168" i="6" s="1"/>
  <c r="D8" i="6"/>
  <c r="C32" i="13"/>
  <c r="C50" i="13" s="1"/>
  <c r="K8" i="3"/>
  <c r="K20" i="3" s="1"/>
  <c r="G20" i="3"/>
  <c r="D9" i="13"/>
  <c r="G94" i="5"/>
  <c r="E32" i="13"/>
  <c r="E50" i="13" s="1"/>
  <c r="G21" i="13"/>
  <c r="C62" i="4"/>
  <c r="C63" i="4" s="1"/>
  <c r="E74" i="4"/>
  <c r="H83" i="6"/>
  <c r="O20" i="9" s="1"/>
  <c r="E83" i="6"/>
  <c r="L20" i="9" s="1"/>
  <c r="H94" i="5"/>
  <c r="D63" i="4"/>
  <c r="F21" i="12"/>
  <c r="D31" i="9"/>
  <c r="D45" i="9" s="1"/>
  <c r="C74" i="4"/>
  <c r="C78" i="4" s="1"/>
  <c r="C79" i="4" s="1"/>
  <c r="E69" i="4"/>
  <c r="D69" i="4"/>
  <c r="D46" i="13"/>
  <c r="D48" i="13" s="1"/>
  <c r="G14" i="2"/>
  <c r="I9" i="2"/>
  <c r="I20" i="2" s="1"/>
  <c r="H9" i="2"/>
  <c r="H20" i="2" s="1"/>
  <c r="D9" i="2"/>
  <c r="D20" i="2" s="1"/>
  <c r="G10" i="2"/>
  <c r="G9" i="2" s="1"/>
  <c r="K9" i="9" l="1"/>
  <c r="D26" i="12"/>
  <c r="I46" i="5"/>
  <c r="D32" i="13"/>
  <c r="D50" i="13" s="1"/>
  <c r="C21" i="12"/>
  <c r="C10" i="12" s="1"/>
  <c r="C84" i="12" s="1"/>
  <c r="C98" i="12" s="1"/>
  <c r="F50" i="13"/>
  <c r="B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H8" i="6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O9" i="9" l="1"/>
  <c r="H158" i="6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47" i="1"/>
  <c r="C61" i="1" s="1"/>
  <c r="G9" i="1"/>
  <c r="C20" i="2" s="1"/>
  <c r="G18" i="2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F94" i="5" l="1"/>
  <c r="E74" i="5"/>
  <c r="K75" i="5" l="1"/>
  <c r="E94" i="5"/>
</calcChain>
</file>

<file path=xl/sharedStrings.xml><?xml version="1.0" encoding="utf-8"?>
<sst xmlns="http://schemas.openxmlformats.org/spreadsheetml/2006/main" count="704" uniqueCount="470">
  <si>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</si>
  <si>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</si>
  <si>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</si>
  <si>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</si>
  <si>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</si>
  <si>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</si>
  <si>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</si>
  <si>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</si>
  <si>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</si>
  <si>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</si>
  <si>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</si>
  <si>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</si>
  <si>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</si>
  <si>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</si>
  <si>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</si>
  <si>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</si>
  <si>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</si>
  <si>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</si>
  <si>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</si>
  <si>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</si>
  <si>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</si>
  <si>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</si>
  <si>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</si>
  <si>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</si>
  <si>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</si>
  <si>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</si>
  <si>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</si>
  <si>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</si>
  <si>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</si>
  <si>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</si>
  <si>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</si>
  <si>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</si>
  <si>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</si>
  <si>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</si>
  <si>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</si>
  <si>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</si>
  <si>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</si>
  <si>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</si>
  <si>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</si>
  <si>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</si>
  <si>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</si>
  <si>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</si>
  <si>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</si>
  <si>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</si>
  <si>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</si>
  <si>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</si>
  <si>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</si>
  <si>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</si>
  <si>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</si>
  <si>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</si>
  <si>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</si>
  <si>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</si>
  <si>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</si>
  <si>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</si>
  <si>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</si>
  <si>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</si>
  <si>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</si>
  <si>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</si>
  <si>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</si>
  <si>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</si>
  <si>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</si>
  <si>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</si>
  <si>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</si>
  <si>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</si>
  <si>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</si>
  <si>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</si>
  <si>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</si>
  <si>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</si>
  <si>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</si>
  <si>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</si>
  <si>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</si>
  <si>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</si>
  <si>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</si>
  <si>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</si>
  <si>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</si>
  <si>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</si>
  <si>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</si>
  <si>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</si>
  <si>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</si>
  <si>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</si>
  <si>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</si>
  <si>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</si>
  <si>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</si>
  <si>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</si>
  <si>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</si>
  <si>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</si>
  <si>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</si>
  <si>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</si>
  <si>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</si>
  <si>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</si>
  <si>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</si>
  <si>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</si>
  <si>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</si>
  <si>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</si>
  <si>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</si>
  <si>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</si>
  <si>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</si>
  <si>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</si>
  <si>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</si>
  <si>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</si>
  <si>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</si>
  <si>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</si>
  <si>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</si>
  <si>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</si>
  <si>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</si>
  <si>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</si>
  <si>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</si>
  <si>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</si>
  <si>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</si>
  <si>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</si>
  <si>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</si>
  <si>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</si>
  <si>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</si>
  <si>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</si>
  <si>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</si>
  <si>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</si>
  <si>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</si>
  <si>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</si>
  <si>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</si>
  <si>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</si>
  <si>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</si>
  <si>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</si>
  <si>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</si>
  <si>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</si>
  <si>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</si>
  <si>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</si>
  <si>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</si>
  <si>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</si>
  <si>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</si>
  <si>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</si>
  <si>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</si>
  <si>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</si>
  <si>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</si>
  <si>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</si>
  <si>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</si>
  <si>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</si>
  <si>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</si>
  <si>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</si>
  <si>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</si>
  <si>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</si>
  <si>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</si>
  <si>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</si>
  <si>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</si>
  <si>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</si>
  <si>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</si>
  <si>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</si>
  <si>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</si>
  <si>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</si>
  <si>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</si>
  <si>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</si>
  <si>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</si>
  <si>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</si>
  <si>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</si>
  <si>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</si>
  <si>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</si>
  <si>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</si>
  <si>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</si>
  <si>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</si>
  <si>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</si>
  <si>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</si>
  <si>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</si>
  <si>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</si>
  <si>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</si>
  <si>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</si>
  <si>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</si>
  <si>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</si>
  <si>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</si>
  <si>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</si>
  <si>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</si>
  <si>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</si>
  <si>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</si>
  <si>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</si>
  <si>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</si>
  <si>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</si>
  <si>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</si>
  <si>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</si>
  <si>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</si>
  <si>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</si>
  <si>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</si>
  <si>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</si>
  <si>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</si>
  <si>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</si>
  <si>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</si>
  <si>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</si>
  <si>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</si>
  <si>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</si>
  <si>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</si>
  <si>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</si>
  <si>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</si>
  <si>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</si>
  <si>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</si>
  <si>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</si>
  <si>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</si>
  <si>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</si>
  <si>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</si>
  <si>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</si>
  <si>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</si>
  <si>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</si>
  <si>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</si>
  <si>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</si>
  <si>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</si>
  <si>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</si>
  <si>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</si>
  <si>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</si>
  <si>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</si>
  <si>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</si>
  <si>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</si>
  <si>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</si>
  <si>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</si>
  <si>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</si>
  <si>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</si>
  <si>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</si>
  <si>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</si>
  <si>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</si>
  <si>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</si>
  <si>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</si>
  <si>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</si>
  <si>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</si>
  <si>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</si>
  <si>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</si>
  <si>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</si>
  <si>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</si>
  <si>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</si>
  <si>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</si>
  <si>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</si>
  <si>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</si>
  <si>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</si>
  <si>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</si>
  <si>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</si>
  <si>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</si>
  <si>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</si>
  <si>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</si>
  <si>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</si>
  <si>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</si>
  <si>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</si>
  <si>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</si>
  <si>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</si>
  <si>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</si>
  <si>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</si>
  <si>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</si>
  <si>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</si>
  <si>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</si>
  <si>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</si>
  <si>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</si>
  <si>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</si>
  <si>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</si>
  <si>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</si>
  <si>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</si>
  <si>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</si>
  <si>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</si>
  <si>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</si>
  <si>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</si>
  <si>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</si>
  <si>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</si>
  <si>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</si>
  <si>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</si>
  <si>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</si>
  <si>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</si>
  <si>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</si>
  <si>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</si>
  <si>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</si>
  <si>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</si>
  <si>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</si>
  <si>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</si>
  <si>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</si>
  <si>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</si>
  <si>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</si>
  <si>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</si>
  <si>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</si>
  <si>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</si>
  <si>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</si>
  <si>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</si>
  <si>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</si>
  <si>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</si>
  <si>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</si>
  <si>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</si>
  <si>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</si>
  <si>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</si>
  <si>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</si>
  <si>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</si>
  <si>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</si>
  <si>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</si>
  <si>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</si>
  <si>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</si>
  <si>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</si>
  <si>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</si>
  <si>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</si>
  <si>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</si>
  <si>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</si>
  <si>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</si>
  <si>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</si>
  <si>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</si>
  <si>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</si>
  <si>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</si>
  <si>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</si>
  <si>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</si>
  <si>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</si>
  <si>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</si>
  <si>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</si>
  <si>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</si>
  <si>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</si>
  <si>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</si>
  <si>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</si>
  <si>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</si>
  <si>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</si>
  <si>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</si>
  <si>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</si>
  <si>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</si>
  <si>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</si>
  <si>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</si>
  <si>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</si>
  <si>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</si>
  <si>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</si>
  <si>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</si>
  <si>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</si>
  <si>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</si>
  <si>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</si>
  <si>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</si>
  <si>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</si>
  <si>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</si>
  <si>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</si>
  <si>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</si>
  <si>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</si>
  <si>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</si>
  <si>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</si>
  <si>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</si>
  <si>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</si>
  <si>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</si>
  <si>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</si>
  <si>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</si>
  <si>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</si>
  <si>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</si>
  <si>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</si>
  <si>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</si>
  <si>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</si>
  <si>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</si>
  <si>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</si>
  <si>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</si>
  <si>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</si>
  <si>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</si>
  <si>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</si>
  <si>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</si>
  <si>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</si>
  <si>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</si>
  <si>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</si>
  <si>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</si>
  <si>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</si>
  <si>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</si>
  <si>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</si>
  <si>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</si>
  <si>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</si>
  <si>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</si>
  <si>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</si>
  <si>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</si>
  <si>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</si>
  <si>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</si>
  <si>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</si>
  <si>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</si>
  <si>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</si>
  <si>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</si>
  <si>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</si>
  <si>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</si>
  <si>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</si>
  <si>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</si>
  <si>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</si>
  <si>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</si>
  <si>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</si>
  <si>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</si>
  <si>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</si>
  <si>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</si>
  <si>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</si>
  <si>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</si>
  <si>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</si>
  <si>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</si>
  <si>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</si>
  <si>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</si>
  <si>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</si>
  <si>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</si>
  <si>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</si>
  <si>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</si>
  <si>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</si>
  <si>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</si>
  <si>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</si>
  <si>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</si>
  <si>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</si>
  <si>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</si>
  <si>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</si>
  <si>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</si>
  <si>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</si>
  <si>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</si>
  <si>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</si>
  <si>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</si>
  <si>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</si>
  <si>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</si>
  <si>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</si>
  <si>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</si>
  <si>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</si>
  <si>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</si>
  <si>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</si>
  <si>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</si>
  <si>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</si>
  <si>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</si>
  <si>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</si>
  <si>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</si>
  <si>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</si>
  <si>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</si>
  <si>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</si>
  <si>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</si>
  <si>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</si>
  <si>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</si>
  <si>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</si>
  <si>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</si>
  <si>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</si>
  <si>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</si>
  <si>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</si>
  <si>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</si>
  <si>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</si>
  <si>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</si>
  <si>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</si>
  <si>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</si>
  <si>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</si>
  <si>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</si>
  <si>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</si>
  <si>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</si>
  <si>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</si>
  <si>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</si>
  <si>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</si>
  <si>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</si>
  <si>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</si>
  <si>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</si>
  <si>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</si>
  <si>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</si>
  <si>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</si>
  <si>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</si>
  <si>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</si>
  <si>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</si>
  <si>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</si>
  <si>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</si>
  <si>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</si>
  <si>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</si>
  <si>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</si>
  <si>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</si>
  <si>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</si>
  <si>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</si>
  <si>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</si>
  <si>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</si>
  <si>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</si>
  <si>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</si>
  <si>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</si>
  <si>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</si>
  <si>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</si>
  <si>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</si>
  <si>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Lic. Nancy Ramos Montiel</t>
  </si>
  <si>
    <t>Directora Administrativa</t>
  </si>
  <si>
    <t>31 de diciembre de 2022</t>
  </si>
  <si>
    <t>Sumas comportamiento presupuestario de egresos al 31 de dic 2022</t>
  </si>
  <si>
    <t>Sumas comportamiento presupuestario de egresos al 31 de diciembre de 2022</t>
  </si>
  <si>
    <t>Saldo al 31 de diciembre de 2022 (d)</t>
  </si>
  <si>
    <t>Sumas del estado presupuestario de ingresos al 31 de marzo de 2023</t>
  </si>
  <si>
    <t>Sumas comportamiento presupuestario de egresos al 31 de marzo 2023</t>
  </si>
  <si>
    <t xml:space="preserve"> </t>
  </si>
  <si>
    <t>Mtro Darwin Pérez y Pérez</t>
  </si>
  <si>
    <t>Mtro. Darwin Pérez y Pérez</t>
  </si>
  <si>
    <t>Al 31 de diciembre de 2022 y al 30 de septiembre de 2023</t>
  </si>
  <si>
    <t>30 de septiembre de 2023</t>
  </si>
  <si>
    <t>Al 30 de septiembre de 2023</t>
  </si>
  <si>
    <t>Del 1 de enero al 30 de septiembre 2023</t>
  </si>
  <si>
    <t>Del 1 de enero al 30 deseptiembre de 2023</t>
  </si>
  <si>
    <t>Del 1 de enero Al 30 de septiembre de 2023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</si>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</sst>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1" fillId="0" borderId="11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3" fontId="2" fillId="0" borderId="8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1" fillId="0" borderId="0" xfId="0" applyNumberFormat="1" applyFont="1" applyAlignment="1">
      <alignment vertical="center" wrapText="1"/>
    </xf>
    <xf numFmtId="0" fontId="16" fillId="5" borderId="0" xfId="0" applyFont="1" applyFill="1"/>
    <xf numFmtId="1" fontId="0" fillId="0" borderId="0" xfId="1" applyNumberFormat="1" applyFont="1" applyAlignment="1">
      <alignment horizontal="right"/>
    </xf>
    <xf numFmtId="4" fontId="0" fillId="6" borderId="0" xfId="0" applyNumberFormat="1" applyFill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view="pageBreakPreview" zoomScaleNormal="100" zoomScaleSheetLayoutView="100" workbookViewId="0">
      <selection activeCell="F69" sqref="F69"/>
    </sheetView>
  </sheetViews>
  <sheetFormatPr baseColWidth="10" defaultColWidth="11.42578125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43" t="s">
        <v>119</v>
      </c>
      <c r="B2" s="144"/>
      <c r="C2" s="144"/>
      <c r="D2" s="144"/>
      <c r="E2" s="144"/>
      <c r="F2" s="144"/>
      <c r="G2" s="145"/>
    </row>
    <row r="3" spans="1:7" x14ac:dyDescent="0.2">
      <c r="A3" s="146" t="s">
        <v>0</v>
      </c>
      <c r="B3" s="147"/>
      <c r="C3" s="147"/>
      <c r="D3" s="147"/>
      <c r="E3" s="147"/>
      <c r="F3" s="147"/>
      <c r="G3" s="148"/>
    </row>
    <row r="4" spans="1:7" x14ac:dyDescent="0.2">
      <c r="A4" s="146" t="s">
        <v>463</v>
      </c>
      <c r="B4" s="147"/>
      <c r="C4" s="147"/>
      <c r="D4" s="147"/>
      <c r="E4" s="147"/>
      <c r="F4" s="147"/>
      <c r="G4" s="148"/>
    </row>
    <row r="5" spans="1:7" ht="13.5" thickBot="1" x14ac:dyDescent="0.25">
      <c r="A5" s="149" t="s">
        <v>1</v>
      </c>
      <c r="B5" s="150"/>
      <c r="C5" s="150"/>
      <c r="D5" s="150"/>
      <c r="E5" s="150"/>
      <c r="F5" s="150"/>
      <c r="G5" s="151"/>
    </row>
    <row r="6" spans="1:7" ht="26.25" thickBot="1" x14ac:dyDescent="0.25">
      <c r="A6" s="5" t="s">
        <v>120</v>
      </c>
      <c r="B6" s="6" t="s">
        <v>464</v>
      </c>
      <c r="C6" s="6" t="s">
        <v>454</v>
      </c>
      <c r="D6" s="7"/>
      <c r="E6" s="8" t="s">
        <v>120</v>
      </c>
      <c r="F6" s="6" t="s">
        <v>464</v>
      </c>
      <c r="G6" s="6" t="s">
        <v>454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460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0">
        <f>+B10+B11+B12+B13+B14+B15+B16</f>
        <v>12229483.93</v>
      </c>
      <c r="C9" s="80">
        <v>7669398</v>
      </c>
      <c r="D9" s="11"/>
      <c r="E9" s="12" t="s">
        <v>7</v>
      </c>
      <c r="F9" s="80">
        <f>+F10+F11+F12+F13+F14+F15+F16+F17+F18</f>
        <v>767985.70000000007</v>
      </c>
      <c r="G9" s="80">
        <f>+G10+G11+G12+G13+G14+G15+G16+G17+G18</f>
        <v>3018608</v>
      </c>
    </row>
    <row r="10" spans="1:7" x14ac:dyDescent="0.2">
      <c r="A10" s="13" t="s">
        <v>8</v>
      </c>
      <c r="B10" s="81">
        <v>16000</v>
      </c>
      <c r="C10" s="81">
        <v>0</v>
      </c>
      <c r="D10" s="11"/>
      <c r="E10" s="12" t="s">
        <v>9</v>
      </c>
      <c r="F10" s="81">
        <v>-0.01</v>
      </c>
      <c r="G10" s="81">
        <v>473170</v>
      </c>
    </row>
    <row r="11" spans="1:7" x14ac:dyDescent="0.2">
      <c r="A11" s="13" t="s">
        <v>10</v>
      </c>
      <c r="B11" s="81">
        <v>12213483.93</v>
      </c>
      <c r="C11" s="81">
        <v>7669398</v>
      </c>
      <c r="D11" s="11"/>
      <c r="E11" s="12" t="s">
        <v>11</v>
      </c>
      <c r="F11" s="81">
        <v>1.68</v>
      </c>
      <c r="G11" s="81">
        <v>3619</v>
      </c>
    </row>
    <row r="12" spans="1:7" x14ac:dyDescent="0.2">
      <c r="A12" s="13" t="s">
        <v>12</v>
      </c>
      <c r="B12" s="81">
        <v>0</v>
      </c>
      <c r="C12" s="81">
        <v>0</v>
      </c>
      <c r="D12" s="11"/>
      <c r="E12" s="12" t="s">
        <v>13</v>
      </c>
      <c r="F12" s="81">
        <v>0</v>
      </c>
      <c r="G12" s="81">
        <v>0</v>
      </c>
    </row>
    <row r="13" spans="1:7" x14ac:dyDescent="0.2">
      <c r="A13" s="13" t="s">
        <v>14</v>
      </c>
      <c r="B13" s="81">
        <v>0</v>
      </c>
      <c r="C13" s="81">
        <v>0</v>
      </c>
      <c r="D13" s="11"/>
      <c r="E13" s="12" t="s">
        <v>15</v>
      </c>
      <c r="F13" s="81">
        <v>0</v>
      </c>
      <c r="G13" s="81">
        <v>0</v>
      </c>
    </row>
    <row r="14" spans="1:7" x14ac:dyDescent="0.2">
      <c r="A14" s="13" t="s">
        <v>16</v>
      </c>
      <c r="B14" s="81">
        <v>0</v>
      </c>
      <c r="C14" s="81">
        <v>0</v>
      </c>
      <c r="D14" s="11"/>
      <c r="E14" s="12" t="s">
        <v>17</v>
      </c>
      <c r="F14" s="81">
        <v>0</v>
      </c>
      <c r="G14" s="81">
        <v>0</v>
      </c>
    </row>
    <row r="15" spans="1:7" ht="25.5" x14ac:dyDescent="0.2">
      <c r="A15" s="13" t="s">
        <v>18</v>
      </c>
      <c r="B15" s="81">
        <v>0</v>
      </c>
      <c r="C15" s="81">
        <v>0</v>
      </c>
      <c r="D15" s="11"/>
      <c r="E15" s="12" t="s">
        <v>19</v>
      </c>
      <c r="F15" s="81">
        <v>0</v>
      </c>
      <c r="G15" s="81">
        <v>0</v>
      </c>
    </row>
    <row r="16" spans="1:7" x14ac:dyDescent="0.2">
      <c r="A16" s="13" t="s">
        <v>20</v>
      </c>
      <c r="B16" s="81">
        <v>0</v>
      </c>
      <c r="C16" s="81">
        <v>0</v>
      </c>
      <c r="D16" s="11"/>
      <c r="E16" s="12" t="s">
        <v>21</v>
      </c>
      <c r="F16" s="81">
        <v>767984.03</v>
      </c>
      <c r="G16" s="81">
        <v>2541819</v>
      </c>
    </row>
    <row r="17" spans="1:7" ht="25.5" x14ac:dyDescent="0.2">
      <c r="A17" s="14" t="s">
        <v>22</v>
      </c>
      <c r="B17" s="80">
        <f>+B18+B19+B20+B21+B22+B23+B24</f>
        <v>104435.7</v>
      </c>
      <c r="C17" s="80">
        <f>+C18+C19+C20+C21+C22+C23+C24</f>
        <v>230848</v>
      </c>
      <c r="D17" s="11"/>
      <c r="E17" s="12" t="s">
        <v>23</v>
      </c>
      <c r="F17" s="81">
        <v>0</v>
      </c>
      <c r="G17" s="81">
        <v>0</v>
      </c>
    </row>
    <row r="18" spans="1:7" x14ac:dyDescent="0.2">
      <c r="A18" s="13" t="s">
        <v>24</v>
      </c>
      <c r="B18" s="81">
        <v>0</v>
      </c>
      <c r="C18" s="81">
        <v>0</v>
      </c>
      <c r="D18" s="11"/>
      <c r="E18" s="12" t="s">
        <v>25</v>
      </c>
      <c r="F18" s="81">
        <v>0</v>
      </c>
      <c r="G18" s="81">
        <v>0</v>
      </c>
    </row>
    <row r="19" spans="1:7" x14ac:dyDescent="0.2">
      <c r="A19" s="13" t="s">
        <v>26</v>
      </c>
      <c r="B19" s="81">
        <v>100267</v>
      </c>
      <c r="C19" s="81">
        <v>100267</v>
      </c>
      <c r="D19" s="11"/>
      <c r="E19" s="12" t="s">
        <v>27</v>
      </c>
      <c r="F19" s="80">
        <f>+F20+F21+F22</f>
        <v>125.04</v>
      </c>
      <c r="G19" s="80">
        <f>+G20+G21+G22</f>
        <v>126874</v>
      </c>
    </row>
    <row r="20" spans="1:7" x14ac:dyDescent="0.2">
      <c r="A20" s="13" t="s">
        <v>28</v>
      </c>
      <c r="B20" s="81">
        <v>4168.7</v>
      </c>
      <c r="C20" s="81">
        <v>130581</v>
      </c>
      <c r="D20" s="11"/>
      <c r="E20" s="12" t="s">
        <v>29</v>
      </c>
      <c r="F20" s="81">
        <v>0</v>
      </c>
      <c r="G20" s="81">
        <v>0</v>
      </c>
    </row>
    <row r="21" spans="1:7" ht="25.5" x14ac:dyDescent="0.2">
      <c r="A21" s="13" t="s">
        <v>30</v>
      </c>
      <c r="B21" s="81">
        <v>0</v>
      </c>
      <c r="C21" s="81">
        <v>0</v>
      </c>
      <c r="D21" s="11"/>
      <c r="E21" s="12" t="s">
        <v>31</v>
      </c>
      <c r="F21" s="81">
        <v>0</v>
      </c>
      <c r="G21" s="81">
        <v>0</v>
      </c>
    </row>
    <row r="22" spans="1:7" x14ac:dyDescent="0.2">
      <c r="A22" s="13" t="s">
        <v>32</v>
      </c>
      <c r="B22" s="81">
        <v>0</v>
      </c>
      <c r="C22" s="81">
        <v>0</v>
      </c>
      <c r="D22" s="11"/>
      <c r="E22" s="12" t="s">
        <v>33</v>
      </c>
      <c r="F22" s="81">
        <v>125.04</v>
      </c>
      <c r="G22" s="81">
        <v>126874</v>
      </c>
    </row>
    <row r="23" spans="1:7" x14ac:dyDescent="0.2">
      <c r="A23" s="13" t="s">
        <v>34</v>
      </c>
      <c r="B23" s="81">
        <v>0</v>
      </c>
      <c r="C23" s="81">
        <v>0</v>
      </c>
      <c r="D23" s="11"/>
      <c r="E23" s="12" t="s">
        <v>35</v>
      </c>
      <c r="F23" s="80">
        <f>+F24+F25</f>
        <v>0</v>
      </c>
      <c r="G23" s="80">
        <f>+G24+G25</f>
        <v>0</v>
      </c>
    </row>
    <row r="24" spans="1:7" ht="25.5" x14ac:dyDescent="0.2">
      <c r="A24" s="13" t="s">
        <v>36</v>
      </c>
      <c r="B24" s="81">
        <v>0</v>
      </c>
      <c r="C24" s="81">
        <v>0</v>
      </c>
      <c r="D24" s="11"/>
      <c r="E24" s="12" t="s">
        <v>37</v>
      </c>
      <c r="F24" s="81">
        <v>0</v>
      </c>
      <c r="G24" s="81">
        <v>0</v>
      </c>
    </row>
    <row r="25" spans="1:7" ht="25.5" x14ac:dyDescent="0.2">
      <c r="A25" s="13" t="s">
        <v>38</v>
      </c>
      <c r="B25" s="80">
        <f>+B26+B27+B28+B29+B30</f>
        <v>0</v>
      </c>
      <c r="C25" s="80">
        <f>+C26+C27+C28+C29+C30</f>
        <v>0</v>
      </c>
      <c r="D25" s="11"/>
      <c r="E25" s="12" t="s">
        <v>39</v>
      </c>
      <c r="F25" s="81">
        <v>0</v>
      </c>
      <c r="G25" s="81">
        <v>0</v>
      </c>
    </row>
    <row r="26" spans="1:7" ht="25.5" x14ac:dyDescent="0.2">
      <c r="A26" s="13" t="s">
        <v>40</v>
      </c>
      <c r="B26" s="81">
        <v>0</v>
      </c>
      <c r="C26" s="81">
        <v>0</v>
      </c>
      <c r="D26" s="11"/>
      <c r="E26" s="12" t="s">
        <v>41</v>
      </c>
      <c r="F26" s="80">
        <v>0</v>
      </c>
      <c r="G26" s="80">
        <v>0</v>
      </c>
    </row>
    <row r="27" spans="1:7" ht="25.5" x14ac:dyDescent="0.2">
      <c r="A27" s="13" t="s">
        <v>42</v>
      </c>
      <c r="B27" s="81">
        <v>0</v>
      </c>
      <c r="C27" s="81">
        <v>0</v>
      </c>
      <c r="D27" s="11"/>
      <c r="E27" s="12" t="s">
        <v>43</v>
      </c>
      <c r="F27" s="80">
        <f>+F28+F29+F30</f>
        <v>0</v>
      </c>
      <c r="G27" s="80">
        <f>+G28+G29+G30</f>
        <v>0</v>
      </c>
    </row>
    <row r="28" spans="1:7" ht="25.5" x14ac:dyDescent="0.2">
      <c r="A28" s="13" t="s">
        <v>44</v>
      </c>
      <c r="B28" s="81">
        <v>0</v>
      </c>
      <c r="C28" s="81">
        <v>0</v>
      </c>
      <c r="D28" s="11"/>
      <c r="E28" s="12" t="s">
        <v>45</v>
      </c>
      <c r="F28" s="81">
        <v>0</v>
      </c>
      <c r="G28" s="81">
        <v>0</v>
      </c>
    </row>
    <row r="29" spans="1:7" ht="25.5" x14ac:dyDescent="0.2">
      <c r="A29" s="13" t="s">
        <v>46</v>
      </c>
      <c r="B29" s="81"/>
      <c r="C29" s="81">
        <v>0</v>
      </c>
      <c r="D29" s="11"/>
      <c r="E29" s="12" t="s">
        <v>47</v>
      </c>
      <c r="F29" s="81">
        <v>0</v>
      </c>
      <c r="G29" s="81">
        <v>0</v>
      </c>
    </row>
    <row r="30" spans="1:7" ht="25.5" x14ac:dyDescent="0.2">
      <c r="A30" s="13" t="s">
        <v>48</v>
      </c>
      <c r="B30" s="81">
        <v>0</v>
      </c>
      <c r="C30" s="81">
        <v>0</v>
      </c>
      <c r="D30" s="11"/>
      <c r="E30" s="12" t="s">
        <v>49</v>
      </c>
      <c r="F30" s="81">
        <v>0</v>
      </c>
      <c r="G30" s="81">
        <v>0</v>
      </c>
    </row>
    <row r="31" spans="1:7" ht="25.5" x14ac:dyDescent="0.2">
      <c r="A31" s="13" t="s">
        <v>50</v>
      </c>
      <c r="B31" s="80">
        <f>+B32+B33+B34+B35+B36</f>
        <v>0</v>
      </c>
      <c r="C31" s="80">
        <f>+C32+C33+C34+C35+C36</f>
        <v>0</v>
      </c>
      <c r="D31" s="11"/>
      <c r="E31" s="12" t="s">
        <v>51</v>
      </c>
      <c r="F31" s="80">
        <f>+F32+F33+F34+F35+F36+F37</f>
        <v>0</v>
      </c>
      <c r="G31" s="80">
        <f>+G32+G33+G34+G35+G36+G37</f>
        <v>0</v>
      </c>
    </row>
    <row r="32" spans="1:7" x14ac:dyDescent="0.2">
      <c r="A32" s="13" t="s">
        <v>52</v>
      </c>
      <c r="B32" s="81">
        <v>0</v>
      </c>
      <c r="C32" s="81">
        <v>0</v>
      </c>
      <c r="D32" s="11"/>
      <c r="E32" s="12" t="s">
        <v>53</v>
      </c>
      <c r="F32" s="81">
        <v>0</v>
      </c>
      <c r="G32" s="81">
        <v>0</v>
      </c>
    </row>
    <row r="33" spans="1:7" x14ac:dyDescent="0.2">
      <c r="A33" s="13" t="s">
        <v>54</v>
      </c>
      <c r="B33" s="81">
        <v>0</v>
      </c>
      <c r="C33" s="81">
        <v>0</v>
      </c>
      <c r="D33" s="11"/>
      <c r="E33" s="12" t="s">
        <v>55</v>
      </c>
      <c r="F33" s="81">
        <v>0</v>
      </c>
      <c r="G33" s="81">
        <v>0</v>
      </c>
    </row>
    <row r="34" spans="1:7" x14ac:dyDescent="0.2">
      <c r="A34" s="13" t="s">
        <v>56</v>
      </c>
      <c r="B34" s="81">
        <v>0</v>
      </c>
      <c r="C34" s="81">
        <v>0</v>
      </c>
      <c r="D34" s="11"/>
      <c r="E34" s="12" t="s">
        <v>57</v>
      </c>
      <c r="F34" s="81">
        <v>0</v>
      </c>
      <c r="G34" s="81">
        <v>0</v>
      </c>
    </row>
    <row r="35" spans="1:7" ht="25.5" x14ac:dyDescent="0.2">
      <c r="A35" s="13" t="s">
        <v>58</v>
      </c>
      <c r="B35" s="81">
        <v>0</v>
      </c>
      <c r="C35" s="81">
        <v>0</v>
      </c>
      <c r="D35" s="11"/>
      <c r="E35" s="12" t="s">
        <v>59</v>
      </c>
      <c r="F35" s="81">
        <v>0</v>
      </c>
      <c r="G35" s="81">
        <v>0</v>
      </c>
    </row>
    <row r="36" spans="1:7" ht="25.5" x14ac:dyDescent="0.2">
      <c r="A36" s="13" t="s">
        <v>60</v>
      </c>
      <c r="B36" s="81">
        <v>0</v>
      </c>
      <c r="C36" s="81">
        <v>0</v>
      </c>
      <c r="D36" s="11"/>
      <c r="E36" s="12" t="s">
        <v>61</v>
      </c>
      <c r="F36" s="81">
        <v>0</v>
      </c>
      <c r="G36" s="81">
        <v>0</v>
      </c>
    </row>
    <row r="37" spans="1:7" x14ac:dyDescent="0.2">
      <c r="A37" s="13" t="s">
        <v>62</v>
      </c>
      <c r="B37" s="80">
        <v>0</v>
      </c>
      <c r="C37" s="80">
        <v>0</v>
      </c>
      <c r="D37" s="11"/>
      <c r="E37" s="12" t="s">
        <v>63</v>
      </c>
      <c r="F37" s="81">
        <v>0</v>
      </c>
      <c r="G37" s="81">
        <v>0</v>
      </c>
    </row>
    <row r="38" spans="1:7" ht="25.5" x14ac:dyDescent="0.2">
      <c r="A38" s="13" t="s">
        <v>64</v>
      </c>
      <c r="B38" s="80">
        <f>+B39+B40</f>
        <v>0</v>
      </c>
      <c r="C38" s="80">
        <f>+C39+C40</f>
        <v>0</v>
      </c>
      <c r="D38" s="11"/>
      <c r="E38" s="12" t="s">
        <v>65</v>
      </c>
      <c r="F38" s="80">
        <f>+F39+F40+F41</f>
        <v>0</v>
      </c>
      <c r="G38" s="80">
        <f>+G39+G40+G41</f>
        <v>0</v>
      </c>
    </row>
    <row r="39" spans="1:7" ht="25.5" x14ac:dyDescent="0.2">
      <c r="A39" s="13" t="s">
        <v>66</v>
      </c>
      <c r="B39" s="81">
        <v>0</v>
      </c>
      <c r="C39" s="81">
        <v>0</v>
      </c>
      <c r="D39" s="11"/>
      <c r="E39" s="12" t="s">
        <v>67</v>
      </c>
      <c r="F39" s="81">
        <v>0</v>
      </c>
      <c r="G39" s="81">
        <v>0</v>
      </c>
    </row>
    <row r="40" spans="1:7" x14ac:dyDescent="0.2">
      <c r="A40" s="13" t="s">
        <v>68</v>
      </c>
      <c r="B40" s="81">
        <v>0</v>
      </c>
      <c r="C40" s="81">
        <v>0</v>
      </c>
      <c r="D40" s="11"/>
      <c r="E40" s="12" t="s">
        <v>69</v>
      </c>
      <c r="F40" s="81">
        <v>0</v>
      </c>
      <c r="G40" s="81">
        <v>0</v>
      </c>
    </row>
    <row r="41" spans="1:7" x14ac:dyDescent="0.2">
      <c r="A41" s="13" t="s">
        <v>70</v>
      </c>
      <c r="B41" s="80">
        <f>+B42+B43+B44+B45</f>
        <v>0</v>
      </c>
      <c r="C41" s="80">
        <f>+C42+C43+C44+C45</f>
        <v>0</v>
      </c>
      <c r="D41" s="11"/>
      <c r="E41" s="12" t="s">
        <v>71</v>
      </c>
      <c r="F41" s="81">
        <v>0</v>
      </c>
      <c r="G41" s="81">
        <v>0</v>
      </c>
    </row>
    <row r="42" spans="1:7" x14ac:dyDescent="0.2">
      <c r="A42" s="13" t="s">
        <v>72</v>
      </c>
      <c r="B42" s="81">
        <v>0</v>
      </c>
      <c r="C42" s="81">
        <v>0</v>
      </c>
      <c r="D42" s="11"/>
      <c r="E42" s="12" t="s">
        <v>73</v>
      </c>
      <c r="F42" s="80">
        <f>+F43+F44+F45</f>
        <v>0</v>
      </c>
      <c r="G42" s="80">
        <f>+G43+G44+G45</f>
        <v>0</v>
      </c>
    </row>
    <row r="43" spans="1:7" x14ac:dyDescent="0.2">
      <c r="A43" s="13" t="s">
        <v>74</v>
      </c>
      <c r="B43" s="81">
        <v>0</v>
      </c>
      <c r="C43" s="81">
        <v>0</v>
      </c>
      <c r="D43" s="11"/>
      <c r="E43" s="12" t="s">
        <v>75</v>
      </c>
      <c r="F43" s="81">
        <v>0</v>
      </c>
      <c r="G43" s="81">
        <v>0</v>
      </c>
    </row>
    <row r="44" spans="1:7" ht="25.5" x14ac:dyDescent="0.2">
      <c r="A44" s="13" t="s">
        <v>76</v>
      </c>
      <c r="B44" s="81">
        <v>0</v>
      </c>
      <c r="C44" s="81">
        <v>0</v>
      </c>
      <c r="D44" s="11"/>
      <c r="E44" s="12" t="s">
        <v>77</v>
      </c>
      <c r="F44" s="81">
        <v>0</v>
      </c>
      <c r="G44" s="81">
        <v>0</v>
      </c>
    </row>
    <row r="45" spans="1:7" x14ac:dyDescent="0.2">
      <c r="A45" s="13" t="s">
        <v>78</v>
      </c>
      <c r="B45" s="81">
        <v>0</v>
      </c>
      <c r="C45" s="81">
        <v>0</v>
      </c>
      <c r="D45" s="11"/>
      <c r="E45" s="12" t="s">
        <v>79</v>
      </c>
      <c r="F45" s="81">
        <v>0</v>
      </c>
      <c r="G45" s="81">
        <v>0</v>
      </c>
    </row>
    <row r="46" spans="1:7" ht="13.5" thickBot="1" x14ac:dyDescent="0.25">
      <c r="A46" s="19"/>
      <c r="B46" s="125"/>
      <c r="C46" s="125"/>
      <c r="D46" s="16"/>
      <c r="E46" s="15"/>
      <c r="F46" s="125">
        <v>0</v>
      </c>
      <c r="G46" s="125"/>
    </row>
    <row r="47" spans="1:7" ht="25.5" x14ac:dyDescent="0.2">
      <c r="A47" s="9" t="s">
        <v>80</v>
      </c>
      <c r="B47" s="80">
        <f>+B9+B17+B25+B31+B37+B38+B41</f>
        <v>12333919.629999999</v>
      </c>
      <c r="C47" s="80">
        <f>+C9+C17+C25+C31+C37+C38+C41</f>
        <v>7900246</v>
      </c>
      <c r="D47" s="11"/>
      <c r="E47" s="10" t="s">
        <v>81</v>
      </c>
      <c r="F47" s="80">
        <f>+F9+F19+F23+F26+F27+F31+F38+F42</f>
        <v>768110.74000000011</v>
      </c>
      <c r="G47" s="80">
        <f>+G9+G19+G23+G26+G27+G31+G38+G42</f>
        <v>3145482</v>
      </c>
    </row>
    <row r="48" spans="1:7" x14ac:dyDescent="0.2">
      <c r="A48" s="9" t="s">
        <v>82</v>
      </c>
      <c r="B48" s="81"/>
      <c r="C48" s="81"/>
      <c r="D48" s="11"/>
      <c r="E48" s="10" t="s">
        <v>83</v>
      </c>
      <c r="F48" s="81"/>
      <c r="G48" s="81"/>
    </row>
    <row r="49" spans="1:7" x14ac:dyDescent="0.2">
      <c r="A49" s="13" t="s">
        <v>84</v>
      </c>
      <c r="B49" s="81">
        <v>0</v>
      </c>
      <c r="C49" s="81">
        <v>0</v>
      </c>
      <c r="D49" s="11"/>
      <c r="E49" s="12" t="s">
        <v>85</v>
      </c>
      <c r="F49" s="81">
        <v>0</v>
      </c>
      <c r="G49" s="81">
        <v>0</v>
      </c>
    </row>
    <row r="50" spans="1:7" ht="25.5" x14ac:dyDescent="0.2">
      <c r="A50" s="13" t="s">
        <v>86</v>
      </c>
      <c r="B50" s="81">
        <v>0</v>
      </c>
      <c r="C50" s="81">
        <v>0</v>
      </c>
      <c r="D50" s="11"/>
      <c r="E50" s="12" t="s">
        <v>87</v>
      </c>
      <c r="F50" s="81">
        <v>0</v>
      </c>
      <c r="G50" s="81">
        <v>0</v>
      </c>
    </row>
    <row r="51" spans="1:7" ht="25.5" x14ac:dyDescent="0.2">
      <c r="A51" s="13" t="s">
        <v>88</v>
      </c>
      <c r="B51" s="81">
        <v>6468726</v>
      </c>
      <c r="C51" s="81">
        <v>6468727</v>
      </c>
      <c r="D51" s="11"/>
      <c r="E51" s="12" t="s">
        <v>89</v>
      </c>
      <c r="F51" s="81">
        <v>0</v>
      </c>
      <c r="G51" s="81">
        <v>0</v>
      </c>
    </row>
    <row r="52" spans="1:7" x14ac:dyDescent="0.2">
      <c r="A52" s="13" t="s">
        <v>90</v>
      </c>
      <c r="B52" s="81">
        <v>35294667</v>
      </c>
      <c r="C52" s="81">
        <v>35294667</v>
      </c>
      <c r="D52" s="11"/>
      <c r="E52" s="12" t="s">
        <v>91</v>
      </c>
      <c r="F52" s="81">
        <v>0</v>
      </c>
      <c r="G52" s="81">
        <v>0</v>
      </c>
    </row>
    <row r="53" spans="1:7" ht="25.5" x14ac:dyDescent="0.2">
      <c r="A53" s="13" t="s">
        <v>92</v>
      </c>
      <c r="B53" s="81">
        <v>584814</v>
      </c>
      <c r="C53" s="81">
        <v>584814</v>
      </c>
      <c r="D53" s="11"/>
      <c r="E53" s="12" t="s">
        <v>93</v>
      </c>
      <c r="F53" s="81">
        <v>0</v>
      </c>
      <c r="G53" s="81">
        <v>0</v>
      </c>
    </row>
    <row r="54" spans="1:7" ht="25.5" x14ac:dyDescent="0.2">
      <c r="A54" s="13" t="s">
        <v>94</v>
      </c>
      <c r="B54" s="81">
        <v>0</v>
      </c>
      <c r="C54" s="81">
        <v>0</v>
      </c>
      <c r="D54" s="17"/>
      <c r="E54" s="12" t="s">
        <v>95</v>
      </c>
      <c r="F54" s="81">
        <v>0</v>
      </c>
      <c r="G54" s="81">
        <v>0</v>
      </c>
    </row>
    <row r="55" spans="1:7" x14ac:dyDescent="0.2">
      <c r="A55" s="13" t="s">
        <v>96</v>
      </c>
      <c r="B55" s="81">
        <v>0</v>
      </c>
      <c r="C55" s="81">
        <v>0</v>
      </c>
      <c r="D55" s="17"/>
      <c r="E55" s="10"/>
      <c r="F55" s="81"/>
      <c r="G55" s="81"/>
    </row>
    <row r="56" spans="1:7" ht="25.5" x14ac:dyDescent="0.2">
      <c r="A56" s="13" t="s">
        <v>97</v>
      </c>
      <c r="B56" s="81">
        <v>0</v>
      </c>
      <c r="C56" s="81">
        <v>0</v>
      </c>
      <c r="D56" s="17"/>
      <c r="E56" s="10" t="s">
        <v>98</v>
      </c>
      <c r="F56" s="80">
        <f>+F49+F50+F51+F52+F53+F54</f>
        <v>0</v>
      </c>
      <c r="G56" s="80">
        <f>+G49+G50+G51+G52+G53+G54</f>
        <v>0</v>
      </c>
    </row>
    <row r="57" spans="1:7" x14ac:dyDescent="0.2">
      <c r="A57" s="13" t="s">
        <v>99</v>
      </c>
      <c r="B57" s="81">
        <v>0</v>
      </c>
      <c r="C57" s="81">
        <v>0</v>
      </c>
      <c r="D57" s="11"/>
      <c r="E57" s="18"/>
      <c r="F57" s="81"/>
      <c r="G57" s="81"/>
    </row>
    <row r="58" spans="1:7" x14ac:dyDescent="0.2">
      <c r="A58" s="13"/>
      <c r="B58" s="81"/>
      <c r="C58" s="81"/>
      <c r="D58" s="11"/>
      <c r="E58" s="10" t="s">
        <v>100</v>
      </c>
      <c r="F58" s="80">
        <f>+F47+F56</f>
        <v>768110.74000000011</v>
      </c>
      <c r="G58" s="80">
        <f>+G47+G56</f>
        <v>3145482</v>
      </c>
    </row>
    <row r="59" spans="1:7" ht="25.5" x14ac:dyDescent="0.2">
      <c r="A59" s="9" t="s">
        <v>101</v>
      </c>
      <c r="B59" s="80">
        <f>+B49+B50+B51+B52+B53+B54+B55+B56+B57</f>
        <v>42348207</v>
      </c>
      <c r="C59" s="80">
        <f>+C49+C50+C51+C52+C53+C54+C55+C56+C57</f>
        <v>42348208</v>
      </c>
      <c r="D59" s="11"/>
      <c r="E59" s="12"/>
      <c r="F59" s="81"/>
      <c r="G59" s="81"/>
    </row>
    <row r="60" spans="1:7" x14ac:dyDescent="0.2">
      <c r="A60" s="13"/>
      <c r="B60" s="81"/>
      <c r="C60" s="81"/>
      <c r="D60" s="17"/>
      <c r="E60" s="10" t="s">
        <v>102</v>
      </c>
      <c r="F60" s="81"/>
      <c r="G60" s="81"/>
    </row>
    <row r="61" spans="1:7" x14ac:dyDescent="0.2">
      <c r="A61" s="9" t="s">
        <v>103</v>
      </c>
      <c r="B61" s="80">
        <f>+B47+B59</f>
        <v>54682126.629999995</v>
      </c>
      <c r="C61" s="80">
        <f>+C47+C59</f>
        <v>50248454</v>
      </c>
      <c r="D61" s="11"/>
      <c r="E61" s="10"/>
      <c r="F61" s="81"/>
      <c r="G61" s="81"/>
    </row>
    <row r="62" spans="1:7" x14ac:dyDescent="0.2">
      <c r="A62" s="13"/>
      <c r="B62" s="20"/>
      <c r="C62" s="20"/>
      <c r="D62" s="11"/>
      <c r="E62" s="10" t="s">
        <v>104</v>
      </c>
      <c r="F62" s="80">
        <f>+F63+F64+F65</f>
        <v>33202242</v>
      </c>
      <c r="G62" s="80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1">
        <v>32862242</v>
      </c>
      <c r="G63" s="81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1">
        <v>340000</v>
      </c>
      <c r="G64" s="81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1">
        <v>0</v>
      </c>
      <c r="G65" s="81">
        <v>0</v>
      </c>
    </row>
    <row r="66" spans="1:7" x14ac:dyDescent="0.2">
      <c r="A66" s="13"/>
      <c r="B66" s="20"/>
      <c r="C66" s="20"/>
      <c r="D66" s="11"/>
      <c r="E66" s="12"/>
      <c r="F66" s="81"/>
      <c r="G66" s="81"/>
    </row>
    <row r="67" spans="1:7" ht="25.5" x14ac:dyDescent="0.2">
      <c r="A67" s="13"/>
      <c r="B67" s="20"/>
      <c r="C67" s="20"/>
      <c r="D67" s="11"/>
      <c r="E67" s="10" t="s">
        <v>108</v>
      </c>
      <c r="F67" s="80">
        <f>+F68+F69+F70+F71+F72</f>
        <v>20711774.369999997</v>
      </c>
      <c r="G67" s="80">
        <f>+G68+G69+G70+G71+G72</f>
        <v>13900730</v>
      </c>
    </row>
    <row r="68" spans="1:7" x14ac:dyDescent="0.2">
      <c r="A68" s="13"/>
      <c r="B68" s="20"/>
      <c r="C68" s="20"/>
      <c r="D68" s="11"/>
      <c r="E68" s="12" t="s">
        <v>109</v>
      </c>
      <c r="F68" s="81">
        <v>9372696.3699999992</v>
      </c>
      <c r="G68" s="81">
        <v>4939132</v>
      </c>
    </row>
    <row r="69" spans="1:7" x14ac:dyDescent="0.2">
      <c r="A69" s="13"/>
      <c r="B69" s="20"/>
      <c r="C69" s="20"/>
      <c r="D69" s="11"/>
      <c r="E69" s="12" t="s">
        <v>110</v>
      </c>
      <c r="F69" s="81">
        <v>11339078</v>
      </c>
      <c r="G69" s="81">
        <v>8961598</v>
      </c>
    </row>
    <row r="70" spans="1:7" x14ac:dyDescent="0.2">
      <c r="A70" s="13"/>
      <c r="B70" s="20"/>
      <c r="C70" s="20"/>
      <c r="D70" s="11"/>
      <c r="E70" s="12" t="s">
        <v>111</v>
      </c>
      <c r="F70" s="81">
        <v>0</v>
      </c>
      <c r="G70" s="81">
        <v>0</v>
      </c>
    </row>
    <row r="71" spans="1:7" x14ac:dyDescent="0.2">
      <c r="A71" s="13"/>
      <c r="B71" s="20"/>
      <c r="C71" s="20"/>
      <c r="D71" s="11"/>
      <c r="E71" s="12" t="s">
        <v>112</v>
      </c>
      <c r="F71" s="81">
        <v>0</v>
      </c>
      <c r="G71" s="81">
        <v>0</v>
      </c>
    </row>
    <row r="72" spans="1:7" x14ac:dyDescent="0.2">
      <c r="A72" s="13"/>
      <c r="B72" s="20"/>
      <c r="C72" s="20"/>
      <c r="D72" s="11"/>
      <c r="E72" s="12" t="s">
        <v>113</v>
      </c>
      <c r="F72" s="81">
        <v>0</v>
      </c>
      <c r="G72" s="81">
        <v>0</v>
      </c>
    </row>
    <row r="73" spans="1:7" x14ac:dyDescent="0.2">
      <c r="A73" s="13"/>
      <c r="B73" s="20"/>
      <c r="C73" s="20"/>
      <c r="D73" s="11"/>
      <c r="E73" s="12"/>
      <c r="F73" s="81"/>
      <c r="G73" s="81"/>
    </row>
    <row r="74" spans="1:7" ht="25.5" x14ac:dyDescent="0.2">
      <c r="A74" s="13"/>
      <c r="B74" s="20"/>
      <c r="C74" s="20"/>
      <c r="D74" s="11"/>
      <c r="E74" s="10" t="s">
        <v>114</v>
      </c>
      <c r="F74" s="80">
        <f>+F75+F76</f>
        <v>0</v>
      </c>
      <c r="G74" s="80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1">
        <v>0</v>
      </c>
      <c r="G75" s="81">
        <v>0</v>
      </c>
    </row>
    <row r="76" spans="1:7" x14ac:dyDescent="0.2">
      <c r="A76" s="13"/>
      <c r="B76" s="20"/>
      <c r="C76" s="20"/>
      <c r="D76" s="11"/>
      <c r="E76" s="12" t="s">
        <v>116</v>
      </c>
      <c r="F76" s="81">
        <v>0</v>
      </c>
      <c r="G76" s="81">
        <v>0</v>
      </c>
    </row>
    <row r="77" spans="1:7" x14ac:dyDescent="0.2">
      <c r="A77" s="13"/>
      <c r="B77" s="20"/>
      <c r="C77" s="20"/>
      <c r="D77" s="11"/>
      <c r="E77" s="12"/>
      <c r="F77" s="81"/>
      <c r="G77" s="81"/>
    </row>
    <row r="78" spans="1:7" x14ac:dyDescent="0.2">
      <c r="A78" s="13"/>
      <c r="B78" s="20"/>
      <c r="C78" s="20"/>
      <c r="D78" s="11"/>
      <c r="E78" s="10" t="s">
        <v>117</v>
      </c>
      <c r="F78" s="80">
        <f>+F62+F67+F74</f>
        <v>53914016.369999997</v>
      </c>
      <c r="G78" s="80">
        <f>+G62+G67+G74</f>
        <v>47102972</v>
      </c>
    </row>
    <row r="79" spans="1:7" x14ac:dyDescent="0.2">
      <c r="A79" s="13"/>
      <c r="B79" s="20"/>
      <c r="C79" s="20"/>
      <c r="D79" s="11"/>
      <c r="E79" s="12"/>
      <c r="F79" s="81"/>
      <c r="G79" s="81"/>
    </row>
    <row r="80" spans="1:7" x14ac:dyDescent="0.2">
      <c r="A80" s="13"/>
      <c r="B80" s="20"/>
      <c r="C80" s="20"/>
      <c r="D80" s="11"/>
      <c r="E80" s="10" t="s">
        <v>118</v>
      </c>
      <c r="F80" s="80">
        <f>+F58+F78</f>
        <v>54682127.109999999</v>
      </c>
      <c r="G80" s="80">
        <f>+G58+G78</f>
        <v>50248454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2">
        <f>+B61-F80</f>
        <v>-0.48000000417232513</v>
      </c>
      <c r="J84" s="72">
        <f>+C61-G80</f>
        <v>0</v>
      </c>
    </row>
    <row r="87" spans="1:10" x14ac:dyDescent="0.2">
      <c r="B87" s="72"/>
      <c r="G87" s="23"/>
    </row>
    <row r="88" spans="1:10" x14ac:dyDescent="0.2">
      <c r="G88" s="23"/>
    </row>
    <row r="89" spans="1:10" x14ac:dyDescent="0.2">
      <c r="G89" s="23"/>
    </row>
    <row r="90" spans="1:10" x14ac:dyDescent="0.2">
      <c r="A90" s="142" t="s">
        <v>462</v>
      </c>
      <c r="B90" s="142"/>
      <c r="C90" s="142"/>
      <c r="E90" s="142" t="s">
        <v>452</v>
      </c>
      <c r="F90" s="142"/>
      <c r="G90" s="142"/>
    </row>
    <row r="91" spans="1:10" x14ac:dyDescent="0.2">
      <c r="A91" s="142" t="s">
        <v>448</v>
      </c>
      <c r="B91" s="142"/>
      <c r="C91" s="142"/>
      <c r="E91" s="142" t="s">
        <v>453</v>
      </c>
      <c r="F91" s="142"/>
      <c r="G91" s="142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topLeftCell="A4" workbookViewId="0">
      <selection activeCell="A5" sqref="A5:I5"/>
    </sheetView>
  </sheetViews>
  <sheetFormatPr baseColWidth="10" defaultColWidth="11.42578125" defaultRowHeight="12.75" x14ac:dyDescent="0.2"/>
  <cols>
    <col min="1" max="1" width="4.85546875" style="24" customWidth="1"/>
    <col min="2" max="2" width="29.85546875" style="24" customWidth="1"/>
    <col min="3" max="3" width="13.85546875" style="24" customWidth="1"/>
    <col min="4" max="4" width="18.7109375" style="24" customWidth="1"/>
    <col min="5" max="5" width="16.85546875" style="24" customWidth="1"/>
    <col min="6" max="6" width="17.85546875" style="24" customWidth="1"/>
    <col min="7" max="7" width="15.140625" style="24" customWidth="1"/>
    <col min="8" max="8" width="14.140625" style="24" customWidth="1"/>
    <col min="9" max="9" width="16.5703125" style="24" customWidth="1"/>
    <col min="10" max="16384" width="11.42578125" style="24"/>
  </cols>
  <sheetData>
    <row r="1" spans="1:9" ht="13.5" thickBot="1" x14ac:dyDescent="0.25"/>
    <row r="2" spans="1:9" ht="13.5" thickBot="1" x14ac:dyDescent="0.25">
      <c r="A2" s="177" t="s">
        <v>119</v>
      </c>
      <c r="B2" s="178"/>
      <c r="C2" s="178"/>
      <c r="D2" s="178"/>
      <c r="E2" s="178"/>
      <c r="F2" s="178"/>
      <c r="G2" s="178"/>
      <c r="H2" s="178"/>
      <c r="I2" s="179"/>
    </row>
    <row r="3" spans="1:9" ht="13.5" thickBot="1" x14ac:dyDescent="0.25">
      <c r="A3" s="180" t="s">
        <v>121</v>
      </c>
      <c r="B3" s="181"/>
      <c r="C3" s="181"/>
      <c r="D3" s="181"/>
      <c r="E3" s="181"/>
      <c r="F3" s="181"/>
      <c r="G3" s="181"/>
      <c r="H3" s="181"/>
      <c r="I3" s="182"/>
    </row>
    <row r="4" spans="1:9" ht="13.5" thickBot="1" x14ac:dyDescent="0.25">
      <c r="A4" s="180" t="s">
        <v>463</v>
      </c>
      <c r="B4" s="181"/>
      <c r="C4" s="181"/>
      <c r="D4" s="181"/>
      <c r="E4" s="181"/>
      <c r="F4" s="181"/>
      <c r="G4" s="181"/>
      <c r="H4" s="181"/>
      <c r="I4" s="182"/>
    </row>
    <row r="5" spans="1:9" ht="13.5" thickBot="1" x14ac:dyDescent="0.25">
      <c r="A5" s="180" t="s">
        <v>1</v>
      </c>
      <c r="B5" s="181"/>
      <c r="C5" s="181"/>
      <c r="D5" s="181"/>
      <c r="E5" s="181"/>
      <c r="F5" s="181"/>
      <c r="G5" s="181"/>
      <c r="H5" s="181"/>
      <c r="I5" s="182"/>
    </row>
    <row r="6" spans="1:9" ht="47.25" customHeight="1" x14ac:dyDescent="0.2">
      <c r="A6" s="183" t="s">
        <v>122</v>
      </c>
      <c r="B6" s="184"/>
      <c r="C6" s="152" t="s">
        <v>457</v>
      </c>
      <c r="D6" s="152" t="s">
        <v>123</v>
      </c>
      <c r="E6" s="152" t="s">
        <v>124</v>
      </c>
      <c r="F6" s="152" t="s">
        <v>125</v>
      </c>
      <c r="G6" s="3" t="s">
        <v>126</v>
      </c>
      <c r="H6" s="152" t="s">
        <v>128</v>
      </c>
      <c r="I6" s="152" t="s">
        <v>129</v>
      </c>
    </row>
    <row r="7" spans="1:9" ht="37.5" customHeight="1" thickBot="1" x14ac:dyDescent="0.25">
      <c r="A7" s="149"/>
      <c r="B7" s="151"/>
      <c r="C7" s="154"/>
      <c r="D7" s="154"/>
      <c r="E7" s="154"/>
      <c r="F7" s="154"/>
      <c r="G7" s="4" t="s">
        <v>127</v>
      </c>
      <c r="H7" s="154"/>
      <c r="I7" s="154"/>
    </row>
    <row r="8" spans="1:9" x14ac:dyDescent="0.2">
      <c r="A8" s="175"/>
      <c r="B8" s="176"/>
      <c r="C8" s="22"/>
      <c r="D8" s="22"/>
      <c r="E8" s="22"/>
      <c r="F8" s="22"/>
      <c r="G8" s="22"/>
      <c r="H8" s="22"/>
      <c r="I8" s="22"/>
    </row>
    <row r="9" spans="1:9" x14ac:dyDescent="0.2">
      <c r="A9" s="167" t="s">
        <v>130</v>
      </c>
      <c r="B9" s="168"/>
      <c r="C9" s="82">
        <f>+C10+C14</f>
        <v>0</v>
      </c>
      <c r="D9" s="82">
        <f t="shared" ref="D9:I9" si="0">+D10+D14</f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0</v>
      </c>
    </row>
    <row r="10" spans="1:9" x14ac:dyDescent="0.2">
      <c r="A10" s="167" t="s">
        <v>430</v>
      </c>
      <c r="B10" s="168"/>
      <c r="C10" s="80">
        <f>+C11+C12+C13</f>
        <v>0</v>
      </c>
      <c r="D10" s="80">
        <f t="shared" ref="D10:I10" si="1">+D11+D12+D13</f>
        <v>0</v>
      </c>
      <c r="E10" s="80">
        <f t="shared" si="1"/>
        <v>0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</row>
    <row r="11" spans="1:9" x14ac:dyDescent="0.2">
      <c r="A11" s="25"/>
      <c r="B11" s="12" t="s">
        <v>131</v>
      </c>
      <c r="C11" s="81">
        <v>0</v>
      </c>
      <c r="D11" s="81">
        <v>0</v>
      </c>
      <c r="E11" s="81">
        <v>0</v>
      </c>
      <c r="F11" s="81">
        <v>0</v>
      </c>
      <c r="G11" s="81">
        <f>+C11+D11-E11+F11</f>
        <v>0</v>
      </c>
      <c r="H11" s="81">
        <v>0</v>
      </c>
      <c r="I11" s="81">
        <v>0</v>
      </c>
    </row>
    <row r="12" spans="1:9" x14ac:dyDescent="0.2">
      <c r="A12" s="26"/>
      <c r="B12" s="12" t="s">
        <v>132</v>
      </c>
      <c r="C12" s="81">
        <v>0</v>
      </c>
      <c r="D12" s="81">
        <v>0</v>
      </c>
      <c r="E12" s="81">
        <v>0</v>
      </c>
      <c r="F12" s="81">
        <v>0</v>
      </c>
      <c r="G12" s="81">
        <f t="shared" ref="G12:G17" si="2">+C12+D12-E12+F12</f>
        <v>0</v>
      </c>
      <c r="H12" s="81">
        <v>0</v>
      </c>
      <c r="I12" s="81">
        <v>0</v>
      </c>
    </row>
    <row r="13" spans="1:9" x14ac:dyDescent="0.2">
      <c r="A13" s="26"/>
      <c r="B13" s="12" t="s">
        <v>133</v>
      </c>
      <c r="C13" s="81">
        <v>0</v>
      </c>
      <c r="D13" s="81">
        <v>0</v>
      </c>
      <c r="E13" s="81">
        <v>0</v>
      </c>
      <c r="F13" s="81">
        <v>0</v>
      </c>
      <c r="G13" s="81">
        <f t="shared" si="2"/>
        <v>0</v>
      </c>
      <c r="H13" s="81">
        <v>0</v>
      </c>
      <c r="I13" s="81">
        <v>0</v>
      </c>
    </row>
    <row r="14" spans="1:9" x14ac:dyDescent="0.2">
      <c r="A14" s="167" t="s">
        <v>431</v>
      </c>
      <c r="B14" s="168"/>
      <c r="C14" s="80">
        <f>+C15+C16+C17</f>
        <v>0</v>
      </c>
      <c r="D14" s="80">
        <f t="shared" ref="D14:I14" si="3">+D15+D16+D17</f>
        <v>0</v>
      </c>
      <c r="E14" s="80">
        <f t="shared" si="3"/>
        <v>0</v>
      </c>
      <c r="F14" s="80">
        <f t="shared" si="3"/>
        <v>0</v>
      </c>
      <c r="G14" s="80">
        <f>+G15+G16+G17</f>
        <v>0</v>
      </c>
      <c r="H14" s="80">
        <f t="shared" si="3"/>
        <v>0</v>
      </c>
      <c r="I14" s="80">
        <f t="shared" si="3"/>
        <v>0</v>
      </c>
    </row>
    <row r="15" spans="1:9" x14ac:dyDescent="0.2">
      <c r="A15" s="25"/>
      <c r="B15" s="12" t="s">
        <v>134</v>
      </c>
      <c r="C15" s="81">
        <v>0</v>
      </c>
      <c r="D15" s="81">
        <v>0</v>
      </c>
      <c r="E15" s="81">
        <v>0</v>
      </c>
      <c r="F15" s="81">
        <v>0</v>
      </c>
      <c r="G15" s="81">
        <f t="shared" si="2"/>
        <v>0</v>
      </c>
      <c r="H15" s="81">
        <v>0</v>
      </c>
      <c r="I15" s="81">
        <v>0</v>
      </c>
    </row>
    <row r="16" spans="1:9" x14ac:dyDescent="0.2">
      <c r="A16" s="26"/>
      <c r="B16" s="12" t="s">
        <v>135</v>
      </c>
      <c r="C16" s="81">
        <v>0</v>
      </c>
      <c r="D16" s="81">
        <v>0</v>
      </c>
      <c r="E16" s="81">
        <v>0</v>
      </c>
      <c r="F16" s="81">
        <v>0</v>
      </c>
      <c r="G16" s="81">
        <f t="shared" si="2"/>
        <v>0</v>
      </c>
      <c r="H16" s="81">
        <v>0</v>
      </c>
      <c r="I16" s="81">
        <v>0</v>
      </c>
    </row>
    <row r="17" spans="1:11" x14ac:dyDescent="0.2">
      <c r="A17" s="26"/>
      <c r="B17" s="12" t="s">
        <v>136</v>
      </c>
      <c r="C17" s="81">
        <v>0</v>
      </c>
      <c r="D17" s="81">
        <v>0</v>
      </c>
      <c r="E17" s="81">
        <v>0</v>
      </c>
      <c r="F17" s="81">
        <v>0</v>
      </c>
      <c r="G17" s="81">
        <f t="shared" si="2"/>
        <v>0</v>
      </c>
      <c r="H17" s="81">
        <v>0</v>
      </c>
      <c r="I17" s="81">
        <v>0</v>
      </c>
    </row>
    <row r="18" spans="1:11" x14ac:dyDescent="0.2">
      <c r="A18" s="167" t="s">
        <v>137</v>
      </c>
      <c r="B18" s="168"/>
      <c r="C18" s="80">
        <v>3145482</v>
      </c>
      <c r="D18" s="83">
        <v>0</v>
      </c>
      <c r="E18" s="83">
        <v>0</v>
      </c>
      <c r="F18" s="83">
        <v>0</v>
      </c>
      <c r="G18" s="131">
        <f>+'FORMATO 1'!F9</f>
        <v>767985.70000000007</v>
      </c>
      <c r="H18" s="83">
        <v>0</v>
      </c>
      <c r="I18" s="83">
        <v>0</v>
      </c>
    </row>
    <row r="19" spans="1:11" x14ac:dyDescent="0.2">
      <c r="A19" s="26"/>
      <c r="B19" s="12"/>
      <c r="C19" s="81"/>
      <c r="D19" s="81"/>
      <c r="E19" s="81"/>
      <c r="F19" s="81"/>
      <c r="G19" s="81"/>
      <c r="H19" s="81"/>
      <c r="I19" s="81"/>
      <c r="K19" s="34"/>
    </row>
    <row r="20" spans="1:11" ht="32.25" customHeight="1" x14ac:dyDescent="0.2">
      <c r="A20" s="167" t="s">
        <v>138</v>
      </c>
      <c r="B20" s="168"/>
      <c r="C20" s="80">
        <f>+C9+C18</f>
        <v>3145482</v>
      </c>
      <c r="D20" s="80">
        <f t="shared" ref="D20:I20" si="4">+D9+D18</f>
        <v>0</v>
      </c>
      <c r="E20" s="80">
        <f t="shared" si="4"/>
        <v>0</v>
      </c>
      <c r="F20" s="80">
        <f t="shared" si="4"/>
        <v>0</v>
      </c>
      <c r="G20" s="80">
        <f>+G9+G18</f>
        <v>767985.70000000007</v>
      </c>
      <c r="H20" s="80">
        <f t="shared" si="4"/>
        <v>0</v>
      </c>
      <c r="I20" s="80">
        <f t="shared" si="4"/>
        <v>0</v>
      </c>
    </row>
    <row r="21" spans="1:11" x14ac:dyDescent="0.2">
      <c r="A21" s="167"/>
      <c r="B21" s="168"/>
      <c r="C21" s="80"/>
      <c r="D21" s="80"/>
      <c r="E21" s="80"/>
      <c r="F21" s="80"/>
      <c r="G21" s="80"/>
      <c r="H21" s="80"/>
      <c r="I21" s="80"/>
    </row>
    <row r="22" spans="1:11" ht="16.5" customHeight="1" x14ac:dyDescent="0.2">
      <c r="A22" s="167" t="s">
        <v>154</v>
      </c>
      <c r="B22" s="168"/>
      <c r="C22" s="80">
        <f>+C23+C24+C25</f>
        <v>0</v>
      </c>
      <c r="D22" s="80">
        <f t="shared" ref="D22:I22" si="5">+D23+D24+D25</f>
        <v>0</v>
      </c>
      <c r="E22" s="80">
        <f t="shared" si="5"/>
        <v>0</v>
      </c>
      <c r="F22" s="80">
        <f t="shared" si="5"/>
        <v>0</v>
      </c>
      <c r="G22" s="80">
        <f t="shared" si="5"/>
        <v>0</v>
      </c>
      <c r="H22" s="80">
        <f t="shared" si="5"/>
        <v>0</v>
      </c>
      <c r="I22" s="80">
        <f t="shared" si="5"/>
        <v>0</v>
      </c>
    </row>
    <row r="23" spans="1:11" x14ac:dyDescent="0.2">
      <c r="A23" s="169" t="s">
        <v>432</v>
      </c>
      <c r="B23" s="170"/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</row>
    <row r="24" spans="1:11" x14ac:dyDescent="0.2">
      <c r="A24" s="169" t="s">
        <v>433</v>
      </c>
      <c r="B24" s="170"/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</row>
    <row r="25" spans="1:11" x14ac:dyDescent="0.2">
      <c r="A25" s="169" t="s">
        <v>434</v>
      </c>
      <c r="B25" s="170"/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</row>
    <row r="26" spans="1:11" x14ac:dyDescent="0.2">
      <c r="A26" s="173"/>
      <c r="B26" s="174"/>
      <c r="C26" s="82"/>
      <c r="D26" s="82"/>
      <c r="E26" s="82"/>
      <c r="F26" s="82"/>
      <c r="G26" s="82"/>
      <c r="H26" s="82"/>
      <c r="I26" s="82"/>
    </row>
    <row r="27" spans="1:11" ht="37.5" customHeight="1" x14ac:dyDescent="0.2">
      <c r="A27" s="167" t="s">
        <v>155</v>
      </c>
      <c r="B27" s="168"/>
      <c r="C27" s="82">
        <f>+C28+C29+C30</f>
        <v>0</v>
      </c>
      <c r="D27" s="82">
        <f t="shared" ref="D27:I27" si="6">+D28+D29+D30</f>
        <v>0</v>
      </c>
      <c r="E27" s="82">
        <f t="shared" si="6"/>
        <v>0</v>
      </c>
      <c r="F27" s="82">
        <f t="shared" si="6"/>
        <v>0</v>
      </c>
      <c r="G27" s="82">
        <f t="shared" si="6"/>
        <v>0</v>
      </c>
      <c r="H27" s="82">
        <f t="shared" si="6"/>
        <v>0</v>
      </c>
      <c r="I27" s="82">
        <f t="shared" si="6"/>
        <v>0</v>
      </c>
    </row>
    <row r="28" spans="1:11" x14ac:dyDescent="0.2">
      <c r="A28" s="169" t="s">
        <v>139</v>
      </c>
      <c r="B28" s="170"/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</row>
    <row r="29" spans="1:11" x14ac:dyDescent="0.2">
      <c r="A29" s="169" t="s">
        <v>140</v>
      </c>
      <c r="B29" s="170"/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</row>
    <row r="30" spans="1:11" x14ac:dyDescent="0.2">
      <c r="A30" s="169" t="s">
        <v>141</v>
      </c>
      <c r="B30" s="170"/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</row>
    <row r="31" spans="1:11" ht="13.5" thickBot="1" x14ac:dyDescent="0.25">
      <c r="A31" s="171"/>
      <c r="B31" s="172"/>
      <c r="C31" s="31"/>
      <c r="D31" s="31"/>
      <c r="E31" s="31"/>
      <c r="F31" s="31"/>
      <c r="G31" s="31"/>
      <c r="H31" s="31"/>
      <c r="I31" s="31"/>
    </row>
    <row r="33" spans="1:9" ht="43.5" customHeight="1" x14ac:dyDescent="0.2">
      <c r="A33" s="30">
        <v>1</v>
      </c>
      <c r="B33" s="166" t="s">
        <v>152</v>
      </c>
      <c r="C33" s="166"/>
      <c r="D33" s="166"/>
      <c r="E33" s="166"/>
      <c r="F33" s="166"/>
      <c r="G33" s="166"/>
      <c r="H33" s="166"/>
      <c r="I33" s="166"/>
    </row>
    <row r="34" spans="1:9" ht="25.5" customHeight="1" x14ac:dyDescent="0.2">
      <c r="A34" s="30">
        <v>2</v>
      </c>
      <c r="B34" s="166" t="s">
        <v>153</v>
      </c>
      <c r="C34" s="166"/>
      <c r="D34" s="166"/>
      <c r="E34" s="166"/>
      <c r="F34" s="166"/>
      <c r="G34" s="166"/>
      <c r="H34" s="166"/>
      <c r="I34" s="166"/>
    </row>
    <row r="37" spans="1:9" ht="13.5" thickBot="1" x14ac:dyDescent="0.25"/>
    <row r="38" spans="1:9" ht="20.100000000000001" customHeight="1" x14ac:dyDescent="0.2">
      <c r="A38" s="143" t="s">
        <v>142</v>
      </c>
      <c r="B38" s="145"/>
      <c r="C38" s="27" t="s">
        <v>143</v>
      </c>
      <c r="D38" s="27" t="s">
        <v>145</v>
      </c>
      <c r="E38" s="27" t="s">
        <v>148</v>
      </c>
      <c r="F38" s="152" t="s">
        <v>150</v>
      </c>
      <c r="G38" s="152" t="s">
        <v>438</v>
      </c>
    </row>
    <row r="39" spans="1:9" ht="20.100000000000001" customHeight="1" x14ac:dyDescent="0.2">
      <c r="A39" s="162"/>
      <c r="B39" s="163"/>
      <c r="C39" s="3" t="s">
        <v>144</v>
      </c>
      <c r="D39" s="3" t="s">
        <v>146</v>
      </c>
      <c r="E39" s="3" t="s">
        <v>149</v>
      </c>
      <c r="F39" s="153"/>
      <c r="G39" s="153"/>
    </row>
    <row r="40" spans="1:9" ht="20.100000000000001" customHeight="1" thickBot="1" x14ac:dyDescent="0.25">
      <c r="A40" s="164"/>
      <c r="B40" s="165"/>
      <c r="C40" s="28"/>
      <c r="D40" s="4" t="s">
        <v>147</v>
      </c>
      <c r="E40" s="28"/>
      <c r="F40" s="154"/>
      <c r="G40" s="154"/>
    </row>
    <row r="41" spans="1:9" ht="25.5" customHeight="1" x14ac:dyDescent="0.2">
      <c r="A41" s="156" t="s">
        <v>151</v>
      </c>
      <c r="B41" s="157"/>
      <c r="C41" s="22">
        <f>+C42+C43+C44</f>
        <v>0</v>
      </c>
      <c r="D41" s="39">
        <v>0</v>
      </c>
      <c r="E41" s="39">
        <v>0</v>
      </c>
      <c r="F41" s="22">
        <f>+F42+F43+F44</f>
        <v>0</v>
      </c>
      <c r="G41" s="39">
        <v>0</v>
      </c>
    </row>
    <row r="42" spans="1:9" ht="15" customHeight="1" x14ac:dyDescent="0.2">
      <c r="A42" s="158" t="s">
        <v>435</v>
      </c>
      <c r="B42" s="159"/>
      <c r="C42" s="20">
        <v>0</v>
      </c>
      <c r="D42" s="32">
        <v>0</v>
      </c>
      <c r="E42" s="32">
        <v>0</v>
      </c>
      <c r="F42" s="20">
        <v>0</v>
      </c>
      <c r="G42" s="32">
        <v>0</v>
      </c>
    </row>
    <row r="43" spans="1:9" ht="19.5" customHeight="1" x14ac:dyDescent="0.2">
      <c r="A43" s="158" t="s">
        <v>436</v>
      </c>
      <c r="B43" s="159"/>
      <c r="C43" s="20">
        <v>0</v>
      </c>
      <c r="D43" s="32">
        <v>0</v>
      </c>
      <c r="E43" s="32">
        <v>0</v>
      </c>
      <c r="F43" s="20">
        <v>0</v>
      </c>
      <c r="G43" s="32">
        <v>0</v>
      </c>
    </row>
    <row r="44" spans="1:9" ht="13.5" customHeight="1" thickBot="1" x14ac:dyDescent="0.25">
      <c r="A44" s="160" t="s">
        <v>437</v>
      </c>
      <c r="B44" s="161"/>
      <c r="C44" s="21">
        <v>0</v>
      </c>
      <c r="D44" s="33">
        <v>0</v>
      </c>
      <c r="E44" s="33">
        <v>0</v>
      </c>
      <c r="F44" s="21">
        <v>0</v>
      </c>
      <c r="G44" s="33">
        <v>0</v>
      </c>
    </row>
    <row r="50" spans="2:8" x14ac:dyDescent="0.2">
      <c r="B50" s="155" t="s">
        <v>462</v>
      </c>
      <c r="C50" s="155"/>
      <c r="D50" s="155"/>
      <c r="E50" s="155" t="s">
        <v>452</v>
      </c>
      <c r="F50" s="155"/>
      <c r="G50" s="155"/>
      <c r="H50" s="155"/>
    </row>
    <row r="51" spans="2:8" x14ac:dyDescent="0.2">
      <c r="B51" s="155" t="s">
        <v>448</v>
      </c>
      <c r="C51" s="155"/>
      <c r="D51" s="155"/>
      <c r="E51" s="155" t="s">
        <v>453</v>
      </c>
      <c r="F51" s="155"/>
      <c r="G51" s="155"/>
      <c r="H51" s="155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1" ht="15.75" thickBot="1" x14ac:dyDescent="0.3"/>
    <row r="2" spans="1:11" ht="15.75" thickBot="1" x14ac:dyDescent="0.3">
      <c r="A2" s="177" t="s">
        <v>119</v>
      </c>
      <c r="B2" s="178"/>
      <c r="C2" s="178"/>
      <c r="D2" s="178"/>
      <c r="E2" s="178"/>
      <c r="F2" s="178"/>
      <c r="G2" s="178"/>
      <c r="H2" s="178"/>
      <c r="I2" s="178"/>
      <c r="J2" s="178"/>
      <c r="K2" s="179"/>
    </row>
    <row r="3" spans="1:11" ht="15.75" thickBot="1" x14ac:dyDescent="0.3">
      <c r="A3" s="180" t="s">
        <v>156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1" ht="15.75" thickBot="1" x14ac:dyDescent="0.3">
      <c r="A4" s="180" t="s">
        <v>463</v>
      </c>
      <c r="B4" s="181"/>
      <c r="C4" s="181"/>
      <c r="D4" s="181"/>
      <c r="E4" s="181"/>
      <c r="F4" s="181"/>
      <c r="G4" s="181"/>
      <c r="H4" s="181"/>
      <c r="I4" s="181"/>
      <c r="J4" s="181"/>
      <c r="K4" s="182"/>
    </row>
    <row r="5" spans="1:11" ht="15.75" thickBot="1" x14ac:dyDescent="0.3">
      <c r="A5" s="180" t="s">
        <v>1</v>
      </c>
      <c r="B5" s="181"/>
      <c r="C5" s="181"/>
      <c r="D5" s="181"/>
      <c r="E5" s="181"/>
      <c r="F5" s="181"/>
      <c r="G5" s="181"/>
      <c r="H5" s="181"/>
      <c r="I5" s="181"/>
      <c r="J5" s="181"/>
      <c r="K5" s="182"/>
    </row>
    <row r="6" spans="1:11" ht="90" thickBot="1" x14ac:dyDescent="0.3">
      <c r="A6" s="36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1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25">
      <c r="A8" s="29" t="s">
        <v>165</v>
      </c>
      <c r="B8" s="38"/>
      <c r="C8" s="38"/>
      <c r="D8" s="38"/>
      <c r="E8" s="39">
        <f>+E9+E10+E11+E12</f>
        <v>0</v>
      </c>
      <c r="F8" s="38"/>
      <c r="G8" s="39">
        <f t="shared" ref="G8:K8" si="0">+G9+G10+G11+G12</f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</row>
    <row r="9" spans="1:11" x14ac:dyDescent="0.25">
      <c r="A9" s="37" t="s">
        <v>166</v>
      </c>
      <c r="B9" s="38"/>
      <c r="C9" s="38"/>
      <c r="D9" s="38"/>
      <c r="E9" s="32">
        <v>0</v>
      </c>
      <c r="F9" s="38"/>
      <c r="G9" s="32">
        <v>0</v>
      </c>
      <c r="H9" s="32">
        <v>0</v>
      </c>
      <c r="I9" s="32">
        <v>0</v>
      </c>
      <c r="J9" s="32">
        <v>0</v>
      </c>
      <c r="K9" s="32">
        <f>+E9-J9</f>
        <v>0</v>
      </c>
    </row>
    <row r="10" spans="1:11" x14ac:dyDescent="0.25">
      <c r="A10" s="37" t="s">
        <v>167</v>
      </c>
      <c r="B10" s="38"/>
      <c r="C10" s="38"/>
      <c r="D10" s="38"/>
      <c r="E10" s="32">
        <v>0</v>
      </c>
      <c r="F10" s="38"/>
      <c r="G10" s="32">
        <v>0</v>
      </c>
      <c r="H10" s="32">
        <v>0</v>
      </c>
      <c r="I10" s="32">
        <v>0</v>
      </c>
      <c r="J10" s="32">
        <v>0</v>
      </c>
      <c r="K10" s="32">
        <f t="shared" ref="K10:K12" si="1">+E10-J10</f>
        <v>0</v>
      </c>
    </row>
    <row r="11" spans="1:11" x14ac:dyDescent="0.25">
      <c r="A11" s="37" t="s">
        <v>168</v>
      </c>
      <c r="B11" s="38"/>
      <c r="C11" s="38"/>
      <c r="D11" s="38"/>
      <c r="E11" s="32">
        <v>0</v>
      </c>
      <c r="F11" s="38"/>
      <c r="G11" s="32">
        <v>0</v>
      </c>
      <c r="H11" s="32">
        <v>0</v>
      </c>
      <c r="I11" s="32">
        <v>0</v>
      </c>
      <c r="J11" s="32">
        <v>0</v>
      </c>
      <c r="K11" s="32">
        <f t="shared" si="1"/>
        <v>0</v>
      </c>
    </row>
    <row r="12" spans="1:11" x14ac:dyDescent="0.25">
      <c r="A12" s="37" t="s">
        <v>169</v>
      </c>
      <c r="B12" s="38"/>
      <c r="C12" s="38"/>
      <c r="D12" s="38"/>
      <c r="E12" s="32">
        <v>0</v>
      </c>
      <c r="F12" s="38"/>
      <c r="G12" s="32">
        <v>0</v>
      </c>
      <c r="H12" s="32">
        <v>0</v>
      </c>
      <c r="I12" s="32">
        <v>0</v>
      </c>
      <c r="J12" s="32">
        <v>0</v>
      </c>
      <c r="K12" s="32">
        <f t="shared" si="1"/>
        <v>0</v>
      </c>
    </row>
    <row r="13" spans="1:11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5">
      <c r="A14" s="29" t="s">
        <v>170</v>
      </c>
      <c r="B14" s="38"/>
      <c r="C14" s="38"/>
      <c r="D14" s="38"/>
      <c r="E14" s="39">
        <f>+E15+E16+E17+E18</f>
        <v>0</v>
      </c>
      <c r="F14" s="38"/>
      <c r="G14" s="39">
        <f t="shared" ref="G14" si="2">+G15+G16+G17+G18</f>
        <v>0</v>
      </c>
      <c r="H14" s="39">
        <f t="shared" ref="H14" si="3">+H15+H16+H17+H18</f>
        <v>0</v>
      </c>
      <c r="I14" s="39">
        <f t="shared" ref="I14" si="4">+I15+I16+I17+I18</f>
        <v>0</v>
      </c>
      <c r="J14" s="39">
        <f t="shared" ref="J14" si="5">+J15+J16+J17+J18</f>
        <v>0</v>
      </c>
      <c r="K14" s="39">
        <f t="shared" ref="K14" si="6">+K15+K16+K17+K18</f>
        <v>0</v>
      </c>
    </row>
    <row r="15" spans="1:11" x14ac:dyDescent="0.25">
      <c r="A15" s="37" t="s">
        <v>171</v>
      </c>
      <c r="B15" s="38"/>
      <c r="C15" s="38"/>
      <c r="D15" s="38"/>
      <c r="E15" s="32">
        <v>0</v>
      </c>
      <c r="F15" s="38"/>
      <c r="G15" s="32">
        <v>0</v>
      </c>
      <c r="H15" s="32">
        <v>0</v>
      </c>
      <c r="I15" s="32">
        <v>0</v>
      </c>
      <c r="J15" s="32">
        <v>0</v>
      </c>
      <c r="K15" s="32">
        <f>+E15-J15</f>
        <v>0</v>
      </c>
    </row>
    <row r="16" spans="1:11" x14ac:dyDescent="0.25">
      <c r="A16" s="37" t="s">
        <v>172</v>
      </c>
      <c r="B16" s="38"/>
      <c r="C16" s="38"/>
      <c r="D16" s="38"/>
      <c r="E16" s="32">
        <v>0</v>
      </c>
      <c r="F16" s="38"/>
      <c r="G16" s="32">
        <v>0</v>
      </c>
      <c r="H16" s="32">
        <v>0</v>
      </c>
      <c r="I16" s="32">
        <v>0</v>
      </c>
      <c r="J16" s="32">
        <v>0</v>
      </c>
      <c r="K16" s="32">
        <f t="shared" ref="K16:K18" si="7">+E16-J16</f>
        <v>0</v>
      </c>
    </row>
    <row r="17" spans="1:11" x14ac:dyDescent="0.25">
      <c r="A17" s="37" t="s">
        <v>173</v>
      </c>
      <c r="B17" s="38"/>
      <c r="C17" s="38"/>
      <c r="D17" s="38"/>
      <c r="E17" s="32">
        <v>0</v>
      </c>
      <c r="F17" s="38"/>
      <c r="G17" s="32">
        <v>0</v>
      </c>
      <c r="H17" s="32">
        <v>0</v>
      </c>
      <c r="I17" s="32">
        <v>0</v>
      </c>
      <c r="J17" s="32">
        <v>0</v>
      </c>
      <c r="K17" s="32">
        <f t="shared" si="7"/>
        <v>0</v>
      </c>
    </row>
    <row r="18" spans="1:11" x14ac:dyDescent="0.25">
      <c r="A18" s="37" t="s">
        <v>174</v>
      </c>
      <c r="B18" s="38"/>
      <c r="C18" s="38"/>
      <c r="D18" s="38"/>
      <c r="E18" s="32">
        <v>0</v>
      </c>
      <c r="F18" s="38"/>
      <c r="G18" s="32">
        <v>0</v>
      </c>
      <c r="H18" s="32">
        <v>0</v>
      </c>
      <c r="I18" s="32">
        <v>0</v>
      </c>
      <c r="J18" s="32">
        <v>0</v>
      </c>
      <c r="K18" s="32">
        <f t="shared" si="7"/>
        <v>0</v>
      </c>
    </row>
    <row r="19" spans="1:11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5.5" x14ac:dyDescent="0.25">
      <c r="A20" s="29" t="s">
        <v>175</v>
      </c>
      <c r="B20" s="38"/>
      <c r="C20" s="38"/>
      <c r="D20" s="38"/>
      <c r="E20" s="39">
        <f>+E8+E14</f>
        <v>0</v>
      </c>
      <c r="F20" s="38"/>
      <c r="G20" s="39">
        <f t="shared" ref="G20:K20" si="8">+G8+G14</f>
        <v>0</v>
      </c>
      <c r="H20" s="39">
        <f t="shared" si="8"/>
        <v>0</v>
      </c>
      <c r="I20" s="39">
        <f t="shared" si="8"/>
        <v>0</v>
      </c>
      <c r="J20" s="39">
        <f t="shared" si="8"/>
        <v>0</v>
      </c>
      <c r="K20" s="39">
        <f t="shared" si="8"/>
        <v>0</v>
      </c>
    </row>
    <row r="21" spans="1:11" ht="15.75" thickBot="1" x14ac:dyDescent="0.3">
      <c r="A21" s="19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7" spans="1:11" x14ac:dyDescent="0.25">
      <c r="A27" s="185" t="s">
        <v>462</v>
      </c>
      <c r="B27" s="185"/>
      <c r="C27" s="185"/>
      <c r="D27" s="185"/>
      <c r="E27" s="185"/>
      <c r="G27" s="185" t="s">
        <v>452</v>
      </c>
      <c r="H27" s="185"/>
      <c r="I27" s="185"/>
      <c r="J27" s="185"/>
      <c r="K27" s="185"/>
    </row>
    <row r="28" spans="1:11" x14ac:dyDescent="0.25">
      <c r="A28" s="185" t="s">
        <v>448</v>
      </c>
      <c r="B28" s="185"/>
      <c r="C28" s="185"/>
      <c r="D28" s="185"/>
      <c r="E28" s="185"/>
      <c r="G28" s="185" t="s">
        <v>453</v>
      </c>
      <c r="H28" s="185"/>
      <c r="I28" s="185"/>
      <c r="J28" s="185"/>
      <c r="K28" s="185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7"/>
  <sheetViews>
    <sheetView zoomScale="80" zoomScaleNormal="80" workbookViewId="0">
      <selection activeCell="G64" sqref="G64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43" t="s">
        <v>119</v>
      </c>
      <c r="B2" s="144"/>
      <c r="C2" s="144"/>
      <c r="D2" s="144"/>
      <c r="E2" s="145"/>
    </row>
    <row r="3" spans="1:7" x14ac:dyDescent="0.25">
      <c r="A3" s="162" t="s">
        <v>179</v>
      </c>
      <c r="B3" s="188"/>
      <c r="C3" s="188"/>
      <c r="D3" s="188"/>
      <c r="E3" s="163"/>
    </row>
    <row r="4" spans="1:7" x14ac:dyDescent="0.25">
      <c r="A4" s="162" t="s">
        <v>465</v>
      </c>
      <c r="B4" s="188"/>
      <c r="C4" s="188"/>
      <c r="D4" s="188"/>
      <c r="E4" s="163"/>
    </row>
    <row r="5" spans="1:7" ht="15.75" thickBot="1" x14ac:dyDescent="0.3">
      <c r="A5" s="164" t="s">
        <v>1</v>
      </c>
      <c r="B5" s="189"/>
      <c r="C5" s="189"/>
      <c r="D5" s="189"/>
      <c r="E5" s="165"/>
    </row>
    <row r="6" spans="1:7" ht="15.75" thickBot="1" x14ac:dyDescent="0.3">
      <c r="A6" s="40"/>
      <c r="B6" s="24"/>
      <c r="C6" s="24"/>
      <c r="D6" s="24"/>
      <c r="E6" s="24"/>
    </row>
    <row r="7" spans="1:7" x14ac:dyDescent="0.25">
      <c r="A7" s="198" t="s">
        <v>180</v>
      </c>
      <c r="B7" s="199"/>
      <c r="C7" s="27" t="s">
        <v>181</v>
      </c>
      <c r="D7" s="152" t="s">
        <v>183</v>
      </c>
      <c r="E7" s="27" t="s">
        <v>184</v>
      </c>
    </row>
    <row r="8" spans="1:7" ht="15.75" thickBot="1" x14ac:dyDescent="0.3">
      <c r="A8" s="200"/>
      <c r="B8" s="201"/>
      <c r="C8" s="4" t="s">
        <v>182</v>
      </c>
      <c r="D8" s="154"/>
      <c r="E8" s="4" t="s">
        <v>185</v>
      </c>
    </row>
    <row r="9" spans="1:7" x14ac:dyDescent="0.25">
      <c r="A9" s="41"/>
      <c r="B9" s="42"/>
      <c r="C9" s="42"/>
      <c r="D9" s="42"/>
      <c r="E9" s="42"/>
    </row>
    <row r="10" spans="1:7" x14ac:dyDescent="0.25">
      <c r="A10" s="41"/>
      <c r="B10" s="43" t="s">
        <v>186</v>
      </c>
      <c r="C10" s="84">
        <f>+C11+C12+C13</f>
        <v>69914795</v>
      </c>
      <c r="D10" s="84">
        <f>+D11+D12+D13</f>
        <v>51835267.060000002</v>
      </c>
      <c r="E10" s="84">
        <f>+E11+E12+E13</f>
        <v>51835267.060000002</v>
      </c>
      <c r="G10" s="126">
        <f>+D10-E10</f>
        <v>0</v>
      </c>
    </row>
    <row r="11" spans="1:7" x14ac:dyDescent="0.25">
      <c r="A11" s="41"/>
      <c r="B11" s="44" t="s">
        <v>187</v>
      </c>
      <c r="C11" s="85">
        <v>16324685</v>
      </c>
      <c r="D11" s="85">
        <v>14516820.699999999</v>
      </c>
      <c r="E11" s="85">
        <v>14516820.699999999</v>
      </c>
      <c r="G11" s="138"/>
    </row>
    <row r="12" spans="1:7" x14ac:dyDescent="0.25">
      <c r="A12" s="41"/>
      <c r="B12" s="44" t="s">
        <v>188</v>
      </c>
      <c r="C12" s="85">
        <v>53590110</v>
      </c>
      <c r="D12" s="85">
        <v>37318446.359999999</v>
      </c>
      <c r="E12" s="85">
        <v>37318446.359999999</v>
      </c>
      <c r="G12" s="126"/>
    </row>
    <row r="13" spans="1:7" x14ac:dyDescent="0.25">
      <c r="A13" s="41"/>
      <c r="B13" s="44" t="s">
        <v>189</v>
      </c>
      <c r="C13" s="85">
        <f>+'FORMATO 5'!D71</f>
        <v>0</v>
      </c>
      <c r="D13" s="85">
        <f>+'FORMATO 5'!G71</f>
        <v>0</v>
      </c>
      <c r="E13" s="85">
        <f>+'FORMATO 5'!H71</f>
        <v>0</v>
      </c>
    </row>
    <row r="14" spans="1:7" x14ac:dyDescent="0.25">
      <c r="A14" s="41"/>
      <c r="B14" s="42"/>
      <c r="C14" s="85"/>
      <c r="D14" s="85"/>
      <c r="E14" s="85"/>
    </row>
    <row r="15" spans="1:7" x14ac:dyDescent="0.25">
      <c r="A15" s="45"/>
      <c r="B15" s="43" t="s">
        <v>221</v>
      </c>
      <c r="C15" s="84">
        <f>+C16+C17</f>
        <v>69914795</v>
      </c>
      <c r="D15" s="84">
        <f>+D16+D17</f>
        <v>42462570.690000005</v>
      </c>
      <c r="E15" s="84">
        <f>+E16+E17</f>
        <v>42462570.690000005</v>
      </c>
    </row>
    <row r="16" spans="1:7" x14ac:dyDescent="0.25">
      <c r="A16" s="41"/>
      <c r="B16" s="44" t="s">
        <v>190</v>
      </c>
      <c r="C16" s="85">
        <v>16324685</v>
      </c>
      <c r="D16" s="85">
        <v>8361088.8099999996</v>
      </c>
      <c r="E16" s="85">
        <v>8361088.8099999996</v>
      </c>
      <c r="G16" s="126">
        <f>+D10-D15</f>
        <v>9372696.3699999973</v>
      </c>
    </row>
    <row r="17" spans="1:7" x14ac:dyDescent="0.25">
      <c r="A17" s="41"/>
      <c r="B17" s="44" t="s">
        <v>191</v>
      </c>
      <c r="C17" s="85">
        <v>53590110</v>
      </c>
      <c r="D17" s="85">
        <v>34101481.880000003</v>
      </c>
      <c r="E17" s="85">
        <v>34101481.880000003</v>
      </c>
      <c r="G17" s="126"/>
    </row>
    <row r="18" spans="1:7" x14ac:dyDescent="0.25">
      <c r="A18" s="41"/>
      <c r="B18" s="42"/>
      <c r="C18" s="85"/>
      <c r="D18" s="85"/>
      <c r="E18" s="85"/>
    </row>
    <row r="19" spans="1:7" x14ac:dyDescent="0.25">
      <c r="A19" s="41"/>
      <c r="B19" s="43" t="s">
        <v>192</v>
      </c>
      <c r="C19" s="86">
        <f>+C20+C21</f>
        <v>0</v>
      </c>
      <c r="D19" s="84">
        <f>+D20+D21</f>
        <v>304699.36</v>
      </c>
      <c r="E19" s="84">
        <f>+E20+E21</f>
        <v>304699.36</v>
      </c>
    </row>
    <row r="20" spans="1:7" x14ac:dyDescent="0.25">
      <c r="A20" s="41"/>
      <c r="B20" s="44" t="s">
        <v>193</v>
      </c>
      <c r="C20" s="87">
        <v>0</v>
      </c>
      <c r="D20" s="85">
        <v>304699.36</v>
      </c>
      <c r="E20" s="85">
        <v>304699.36</v>
      </c>
    </row>
    <row r="21" spans="1:7" x14ac:dyDescent="0.25">
      <c r="A21" s="41"/>
      <c r="B21" s="44" t="s">
        <v>194</v>
      </c>
      <c r="C21" s="87">
        <v>0</v>
      </c>
      <c r="D21" s="85">
        <v>0</v>
      </c>
      <c r="E21" s="85">
        <v>0</v>
      </c>
    </row>
    <row r="22" spans="1:7" x14ac:dyDescent="0.25">
      <c r="A22" s="41"/>
      <c r="B22" s="42"/>
      <c r="C22" s="85"/>
      <c r="D22" s="85"/>
      <c r="E22" s="85"/>
    </row>
    <row r="23" spans="1:7" x14ac:dyDescent="0.25">
      <c r="A23" s="41"/>
      <c r="B23" s="43" t="s">
        <v>195</v>
      </c>
      <c r="C23" s="85">
        <f>+C10-C15+C19</f>
        <v>0</v>
      </c>
      <c r="D23" s="85">
        <f>+D10-D15+D19</f>
        <v>9677395.7299999967</v>
      </c>
      <c r="E23" s="85">
        <f>+E10-E15+E19</f>
        <v>9677395.7299999967</v>
      </c>
    </row>
    <row r="24" spans="1:7" x14ac:dyDescent="0.25">
      <c r="A24" s="41"/>
      <c r="B24" s="43" t="s">
        <v>196</v>
      </c>
      <c r="C24" s="85">
        <f>+C23-C13</f>
        <v>0</v>
      </c>
      <c r="D24" s="85">
        <f>+D23-D13</f>
        <v>9677395.7299999967</v>
      </c>
      <c r="E24" s="85">
        <f>+E23-E13</f>
        <v>9677395.7299999967</v>
      </c>
    </row>
    <row r="25" spans="1:7" x14ac:dyDescent="0.25">
      <c r="A25" s="41"/>
      <c r="B25" s="43" t="s">
        <v>197</v>
      </c>
      <c r="C25" s="85">
        <f>+C24-C19</f>
        <v>0</v>
      </c>
      <c r="D25" s="85">
        <f>+D24-D19</f>
        <v>9372696.3699999973</v>
      </c>
      <c r="E25" s="85">
        <f>+E24-E19</f>
        <v>9372696.3699999973</v>
      </c>
    </row>
    <row r="26" spans="1:7" ht="15.75" thickBot="1" x14ac:dyDescent="0.3">
      <c r="A26" s="46"/>
      <c r="B26" s="47"/>
      <c r="C26" s="47"/>
      <c r="D26" s="47"/>
      <c r="E26" s="47"/>
    </row>
    <row r="27" spans="1:7" ht="15.75" thickBot="1" x14ac:dyDescent="0.3">
      <c r="A27" s="40"/>
      <c r="B27" s="24"/>
      <c r="C27" s="24"/>
      <c r="D27" s="24"/>
      <c r="E27" s="24"/>
    </row>
    <row r="28" spans="1:7" ht="15.75" thickBot="1" x14ac:dyDescent="0.3">
      <c r="A28" s="204" t="s">
        <v>198</v>
      </c>
      <c r="B28" s="205"/>
      <c r="C28" s="48" t="s">
        <v>199</v>
      </c>
      <c r="D28" s="48" t="s">
        <v>183</v>
      </c>
      <c r="E28" s="48" t="s">
        <v>200</v>
      </c>
    </row>
    <row r="29" spans="1:7" x14ac:dyDescent="0.25">
      <c r="A29" s="41"/>
      <c r="B29" s="42"/>
      <c r="C29" s="42"/>
      <c r="D29" s="42"/>
      <c r="E29" s="42"/>
    </row>
    <row r="30" spans="1:7" x14ac:dyDescent="0.25">
      <c r="A30" s="45"/>
      <c r="B30" s="43" t="s">
        <v>201</v>
      </c>
      <c r="C30" s="84">
        <f>+C31+C32</f>
        <v>0</v>
      </c>
      <c r="D30" s="84">
        <f t="shared" ref="D30:E30" si="0">+D31+D32</f>
        <v>0</v>
      </c>
      <c r="E30" s="84">
        <f t="shared" si="0"/>
        <v>0</v>
      </c>
    </row>
    <row r="31" spans="1:7" x14ac:dyDescent="0.25">
      <c r="A31" s="41"/>
      <c r="B31" s="49" t="s">
        <v>202</v>
      </c>
      <c r="C31" s="85">
        <v>0</v>
      </c>
      <c r="D31" s="85">
        <v>0</v>
      </c>
      <c r="E31" s="85">
        <v>0</v>
      </c>
    </row>
    <row r="32" spans="1:7" x14ac:dyDescent="0.25">
      <c r="A32" s="41"/>
      <c r="B32" s="49" t="s">
        <v>203</v>
      </c>
      <c r="C32" s="85">
        <v>0</v>
      </c>
      <c r="D32" s="85">
        <v>0</v>
      </c>
      <c r="E32" s="85">
        <v>0</v>
      </c>
    </row>
    <row r="33" spans="1:5" x14ac:dyDescent="0.25">
      <c r="A33" s="41"/>
      <c r="B33" s="42"/>
      <c r="C33" s="85"/>
      <c r="D33" s="85"/>
      <c r="E33" s="85"/>
    </row>
    <row r="34" spans="1:5" x14ac:dyDescent="0.25">
      <c r="A34" s="45"/>
      <c r="B34" s="43" t="s">
        <v>204</v>
      </c>
      <c r="C34" s="84">
        <f>+C25+C30</f>
        <v>0</v>
      </c>
      <c r="D34" s="84">
        <f t="shared" ref="D34:E34" si="1">+D25+D30</f>
        <v>9372696.3699999973</v>
      </c>
      <c r="E34" s="84">
        <f t="shared" si="1"/>
        <v>9372696.3699999973</v>
      </c>
    </row>
    <row r="35" spans="1:5" ht="15.75" thickBot="1" x14ac:dyDescent="0.3">
      <c r="A35" s="46"/>
      <c r="B35" s="47"/>
      <c r="C35" s="47"/>
      <c r="D35" s="47"/>
      <c r="E35" s="47"/>
    </row>
    <row r="36" spans="1:5" ht="15.75" thickBot="1" x14ac:dyDescent="0.3">
      <c r="A36" s="40"/>
      <c r="B36" s="24"/>
      <c r="C36" s="24"/>
      <c r="D36" s="24"/>
      <c r="E36" s="24"/>
    </row>
    <row r="37" spans="1:5" x14ac:dyDescent="0.25">
      <c r="A37" s="198" t="s">
        <v>198</v>
      </c>
      <c r="B37" s="199"/>
      <c r="C37" s="202" t="s">
        <v>205</v>
      </c>
      <c r="D37" s="202" t="s">
        <v>183</v>
      </c>
      <c r="E37" s="2" t="s">
        <v>184</v>
      </c>
    </row>
    <row r="38" spans="1:5" ht="15.75" thickBot="1" x14ac:dyDescent="0.3">
      <c r="A38" s="200"/>
      <c r="B38" s="201"/>
      <c r="C38" s="203"/>
      <c r="D38" s="203"/>
      <c r="E38" s="50" t="s">
        <v>200</v>
      </c>
    </row>
    <row r="39" spans="1:5" x14ac:dyDescent="0.25">
      <c r="A39" s="51"/>
      <c r="B39" s="52"/>
      <c r="C39" s="52"/>
      <c r="D39" s="52"/>
      <c r="E39" s="52"/>
    </row>
    <row r="40" spans="1:5" x14ac:dyDescent="0.25">
      <c r="A40" s="53"/>
      <c r="B40" s="54" t="s">
        <v>206</v>
      </c>
      <c r="C40" s="54">
        <f>+C41+C42</f>
        <v>0</v>
      </c>
      <c r="D40" s="54">
        <f t="shared" ref="D40:E40" si="2">+D41+D42</f>
        <v>0</v>
      </c>
      <c r="E40" s="54">
        <f t="shared" si="2"/>
        <v>0</v>
      </c>
    </row>
    <row r="41" spans="1:5" x14ac:dyDescent="0.25">
      <c r="A41" s="51"/>
      <c r="B41" s="55" t="s">
        <v>207</v>
      </c>
      <c r="C41" s="52">
        <v>0</v>
      </c>
      <c r="D41" s="52">
        <v>0</v>
      </c>
      <c r="E41" s="52">
        <v>0</v>
      </c>
    </row>
    <row r="42" spans="1:5" x14ac:dyDescent="0.25">
      <c r="A42" s="51"/>
      <c r="B42" s="55" t="s">
        <v>208</v>
      </c>
      <c r="C42" s="52">
        <v>0</v>
      </c>
      <c r="D42" s="52">
        <v>0</v>
      </c>
      <c r="E42" s="52">
        <v>0</v>
      </c>
    </row>
    <row r="43" spans="1:5" x14ac:dyDescent="0.25">
      <c r="A43" s="53"/>
      <c r="B43" s="54" t="s">
        <v>209</v>
      </c>
      <c r="C43" s="54">
        <f>+C44+C45</f>
        <v>0</v>
      </c>
      <c r="D43" s="54">
        <f t="shared" ref="D43:E43" si="3">+D44+D45</f>
        <v>0</v>
      </c>
      <c r="E43" s="54">
        <f t="shared" si="3"/>
        <v>0</v>
      </c>
    </row>
    <row r="44" spans="1:5" x14ac:dyDescent="0.25">
      <c r="A44" s="51"/>
      <c r="B44" s="55" t="s">
        <v>210</v>
      </c>
      <c r="C44" s="52">
        <v>0</v>
      </c>
      <c r="D44" s="52">
        <v>0</v>
      </c>
      <c r="E44" s="52">
        <v>0</v>
      </c>
    </row>
    <row r="45" spans="1:5" x14ac:dyDescent="0.25">
      <c r="A45" s="51"/>
      <c r="B45" s="55" t="s">
        <v>211</v>
      </c>
      <c r="C45" s="52">
        <v>0</v>
      </c>
      <c r="D45" s="52">
        <v>0</v>
      </c>
      <c r="E45" s="52">
        <v>0</v>
      </c>
    </row>
    <row r="46" spans="1:5" x14ac:dyDescent="0.25">
      <c r="A46" s="51"/>
      <c r="B46" s="52"/>
      <c r="C46" s="52"/>
      <c r="D46" s="52"/>
      <c r="E46" s="52"/>
    </row>
    <row r="47" spans="1:5" x14ac:dyDescent="0.25">
      <c r="A47" s="192"/>
      <c r="B47" s="194" t="s">
        <v>212</v>
      </c>
      <c r="C47" s="196">
        <f>+C40-C43</f>
        <v>0</v>
      </c>
      <c r="D47" s="196">
        <f t="shared" ref="D47:E47" si="4">+D40-D43</f>
        <v>0</v>
      </c>
      <c r="E47" s="196">
        <f t="shared" si="4"/>
        <v>0</v>
      </c>
    </row>
    <row r="48" spans="1:5" ht="15.75" thickBot="1" x14ac:dyDescent="0.3">
      <c r="A48" s="193"/>
      <c r="B48" s="195"/>
      <c r="C48" s="197"/>
      <c r="D48" s="197"/>
      <c r="E48" s="197"/>
    </row>
    <row r="49" spans="1:7" ht="15.75" thickBot="1" x14ac:dyDescent="0.3">
      <c r="A49" s="40"/>
      <c r="B49" s="24"/>
      <c r="C49" s="24"/>
      <c r="D49" s="24"/>
      <c r="E49" s="24"/>
    </row>
    <row r="50" spans="1:7" x14ac:dyDescent="0.25">
      <c r="A50" s="198" t="s">
        <v>198</v>
      </c>
      <c r="B50" s="199"/>
      <c r="C50" s="2" t="s">
        <v>181</v>
      </c>
      <c r="D50" s="202" t="s">
        <v>183</v>
      </c>
      <c r="E50" s="2" t="s">
        <v>184</v>
      </c>
    </row>
    <row r="51" spans="1:7" ht="15.75" thickBot="1" x14ac:dyDescent="0.3">
      <c r="A51" s="200"/>
      <c r="B51" s="201"/>
      <c r="C51" s="50" t="s">
        <v>199</v>
      </c>
      <c r="D51" s="203"/>
      <c r="E51" s="50" t="s">
        <v>200</v>
      </c>
    </row>
    <row r="52" spans="1:7" x14ac:dyDescent="0.25">
      <c r="A52" s="190"/>
      <c r="B52" s="191"/>
      <c r="C52" s="52"/>
      <c r="D52" s="52"/>
      <c r="E52" s="52"/>
    </row>
    <row r="53" spans="1:7" x14ac:dyDescent="0.25">
      <c r="A53" s="51"/>
      <c r="B53" s="52" t="s">
        <v>213</v>
      </c>
      <c r="C53" s="88">
        <v>16324685</v>
      </c>
      <c r="D53" s="88">
        <v>14516820.699999999</v>
      </c>
      <c r="E53" s="88">
        <f>+E11</f>
        <v>14516820.699999999</v>
      </c>
    </row>
    <row r="54" spans="1:7" x14ac:dyDescent="0.25">
      <c r="A54" s="51"/>
      <c r="B54" s="52" t="s">
        <v>214</v>
      </c>
      <c r="C54" s="89">
        <f>+C55-C56</f>
        <v>0</v>
      </c>
      <c r="D54" s="89">
        <f t="shared" ref="D54:E54" si="5">+D55-D56</f>
        <v>0</v>
      </c>
      <c r="E54" s="89">
        <f t="shared" si="5"/>
        <v>0</v>
      </c>
    </row>
    <row r="55" spans="1:7" x14ac:dyDescent="0.25">
      <c r="A55" s="51"/>
      <c r="B55" s="55" t="s">
        <v>207</v>
      </c>
      <c r="C55" s="88">
        <v>0</v>
      </c>
      <c r="D55" s="88">
        <v>0</v>
      </c>
      <c r="E55" s="88">
        <v>0</v>
      </c>
    </row>
    <row r="56" spans="1:7" x14ac:dyDescent="0.25">
      <c r="A56" s="51"/>
      <c r="B56" s="55" t="s">
        <v>210</v>
      </c>
      <c r="C56" s="88">
        <v>0</v>
      </c>
      <c r="D56" s="88">
        <v>0</v>
      </c>
      <c r="E56" s="88">
        <v>0</v>
      </c>
    </row>
    <row r="57" spans="1:7" x14ac:dyDescent="0.25">
      <c r="A57" s="51"/>
      <c r="B57" s="52"/>
      <c r="C57" s="88"/>
      <c r="D57" s="88"/>
      <c r="E57" s="88"/>
    </row>
    <row r="58" spans="1:7" x14ac:dyDescent="0.25">
      <c r="A58" s="51"/>
      <c r="B58" s="52" t="s">
        <v>190</v>
      </c>
      <c r="C58" s="88">
        <f>+C16</f>
        <v>16324685</v>
      </c>
      <c r="D58" s="88">
        <f>+D16</f>
        <v>8361088.8099999996</v>
      </c>
      <c r="E58" s="88">
        <f>+E16</f>
        <v>8361088.8099999996</v>
      </c>
    </row>
    <row r="59" spans="1:7" x14ac:dyDescent="0.25">
      <c r="A59" s="51"/>
      <c r="B59" s="52"/>
      <c r="C59" s="88"/>
      <c r="D59" s="88"/>
      <c r="E59" s="88"/>
    </row>
    <row r="60" spans="1:7" x14ac:dyDescent="0.25">
      <c r="A60" s="51"/>
      <c r="B60" s="52" t="s">
        <v>193</v>
      </c>
      <c r="C60" s="90">
        <f>+C20</f>
        <v>0</v>
      </c>
      <c r="D60" s="88">
        <f>+D20</f>
        <v>304699.36</v>
      </c>
      <c r="E60" s="88">
        <f>+E20</f>
        <v>304699.36</v>
      </c>
      <c r="G60" s="126">
        <f>+D53-D58</f>
        <v>6155731.8899999997</v>
      </c>
    </row>
    <row r="61" spans="1:7" x14ac:dyDescent="0.25">
      <c r="A61" s="51"/>
      <c r="B61" s="52"/>
      <c r="C61" s="88"/>
      <c r="D61" s="88"/>
      <c r="E61" s="88"/>
    </row>
    <row r="62" spans="1:7" x14ac:dyDescent="0.25">
      <c r="A62" s="53"/>
      <c r="B62" s="54" t="s">
        <v>215</v>
      </c>
      <c r="C62" s="89">
        <f>+C53+C54-C58+C60</f>
        <v>0</v>
      </c>
      <c r="D62" s="89">
        <f>+D53+D54-D58+D60</f>
        <v>6460431.25</v>
      </c>
      <c r="E62" s="89">
        <f>+E53+E54-E58+E60</f>
        <v>6460431.25</v>
      </c>
    </row>
    <row r="63" spans="1:7" x14ac:dyDescent="0.25">
      <c r="A63" s="53"/>
      <c r="B63" s="54" t="s">
        <v>216</v>
      </c>
      <c r="C63" s="89">
        <f>+C62-C54</f>
        <v>0</v>
      </c>
      <c r="D63" s="89">
        <f>+D62-D54</f>
        <v>6460431.25</v>
      </c>
      <c r="E63" s="89">
        <f>+E62-E54</f>
        <v>6460431.25</v>
      </c>
    </row>
    <row r="64" spans="1:7" ht="15.75" thickBot="1" x14ac:dyDescent="0.3">
      <c r="A64" s="56"/>
      <c r="B64" s="57"/>
      <c r="C64" s="57"/>
      <c r="D64" s="57"/>
      <c r="E64" s="57"/>
    </row>
    <row r="65" spans="1:5" ht="15.75" thickBot="1" x14ac:dyDescent="0.3">
      <c r="A65" s="40"/>
      <c r="B65" s="24"/>
      <c r="C65" s="24"/>
      <c r="D65" s="24"/>
      <c r="E65" s="24"/>
    </row>
    <row r="66" spans="1:5" x14ac:dyDescent="0.25">
      <c r="A66" s="198" t="s">
        <v>198</v>
      </c>
      <c r="B66" s="199"/>
      <c r="C66" s="202" t="s">
        <v>205</v>
      </c>
      <c r="D66" s="202" t="s">
        <v>183</v>
      </c>
      <c r="E66" s="2" t="s">
        <v>184</v>
      </c>
    </row>
    <row r="67" spans="1:5" ht="15.75" thickBot="1" x14ac:dyDescent="0.3">
      <c r="A67" s="200"/>
      <c r="B67" s="201"/>
      <c r="C67" s="203"/>
      <c r="D67" s="203"/>
      <c r="E67" s="50" t="s">
        <v>200</v>
      </c>
    </row>
    <row r="68" spans="1:5" x14ac:dyDescent="0.25">
      <c r="A68" s="190"/>
      <c r="B68" s="191"/>
      <c r="C68" s="52"/>
      <c r="D68" s="52"/>
      <c r="E68" s="52"/>
    </row>
    <row r="69" spans="1:5" x14ac:dyDescent="0.25">
      <c r="A69" s="51"/>
      <c r="B69" s="52" t="s">
        <v>188</v>
      </c>
      <c r="C69" s="88">
        <f>+C12</f>
        <v>53590110</v>
      </c>
      <c r="D69" s="88">
        <f t="shared" ref="D69:E69" si="6">+D12</f>
        <v>37318446.359999999</v>
      </c>
      <c r="E69" s="88">
        <f t="shared" si="6"/>
        <v>37318446.359999999</v>
      </c>
    </row>
    <row r="70" spans="1:5" x14ac:dyDescent="0.25">
      <c r="A70" s="51"/>
      <c r="B70" s="52" t="s">
        <v>217</v>
      </c>
      <c r="C70" s="88">
        <f>+C71-C72</f>
        <v>0</v>
      </c>
      <c r="D70" s="88">
        <f t="shared" ref="D70:E70" si="7">+D71-D72</f>
        <v>0</v>
      </c>
      <c r="E70" s="88">
        <f t="shared" si="7"/>
        <v>0</v>
      </c>
    </row>
    <row r="71" spans="1:5" x14ac:dyDescent="0.25">
      <c r="A71" s="51"/>
      <c r="B71" s="55" t="s">
        <v>208</v>
      </c>
      <c r="C71" s="88">
        <v>0</v>
      </c>
      <c r="D71" s="88">
        <v>0</v>
      </c>
      <c r="E71" s="88">
        <v>0</v>
      </c>
    </row>
    <row r="72" spans="1:5" x14ac:dyDescent="0.25">
      <c r="A72" s="51"/>
      <c r="B72" s="55" t="s">
        <v>211</v>
      </c>
      <c r="C72" s="88">
        <v>0</v>
      </c>
      <c r="D72" s="88">
        <v>0</v>
      </c>
      <c r="E72" s="88">
        <v>0</v>
      </c>
    </row>
    <row r="73" spans="1:5" x14ac:dyDescent="0.25">
      <c r="A73" s="51"/>
      <c r="B73" s="52"/>
      <c r="C73" s="88"/>
      <c r="D73" s="88"/>
      <c r="E73" s="88"/>
    </row>
    <row r="74" spans="1:5" x14ac:dyDescent="0.25">
      <c r="A74" s="51"/>
      <c r="B74" s="52" t="s">
        <v>218</v>
      </c>
      <c r="C74" s="88">
        <f>+C17</f>
        <v>53590110</v>
      </c>
      <c r="D74" s="88">
        <f t="shared" ref="D74:E74" si="8">+D17</f>
        <v>34101481.880000003</v>
      </c>
      <c r="E74" s="88">
        <f t="shared" si="8"/>
        <v>34101481.880000003</v>
      </c>
    </row>
    <row r="75" spans="1:5" x14ac:dyDescent="0.25">
      <c r="A75" s="51"/>
      <c r="B75" s="52"/>
      <c r="C75" s="88"/>
      <c r="D75" s="88"/>
      <c r="E75" s="88"/>
    </row>
    <row r="76" spans="1:5" x14ac:dyDescent="0.25">
      <c r="A76" s="51"/>
      <c r="B76" s="52" t="s">
        <v>194</v>
      </c>
      <c r="C76" s="90">
        <f>+C21</f>
        <v>0</v>
      </c>
      <c r="D76" s="88">
        <f>+D21</f>
        <v>0</v>
      </c>
      <c r="E76" s="88">
        <f>+E21</f>
        <v>0</v>
      </c>
    </row>
    <row r="77" spans="1:5" x14ac:dyDescent="0.25">
      <c r="A77" s="51"/>
      <c r="B77" s="52"/>
      <c r="C77" s="88"/>
      <c r="D77" s="88"/>
      <c r="E77" s="88"/>
    </row>
    <row r="78" spans="1:5" x14ac:dyDescent="0.25">
      <c r="A78" s="53"/>
      <c r="B78" s="54" t="s">
        <v>219</v>
      </c>
      <c r="C78" s="89">
        <f>+C69+C70-C74+C76</f>
        <v>0</v>
      </c>
      <c r="D78" s="89">
        <f t="shared" ref="D78:E78" si="9">+D69+D70-D74+D76</f>
        <v>3216964.4799999967</v>
      </c>
      <c r="E78" s="89">
        <f t="shared" si="9"/>
        <v>3216964.4799999967</v>
      </c>
    </row>
    <row r="79" spans="1:5" x14ac:dyDescent="0.25">
      <c r="A79" s="192"/>
      <c r="B79" s="194" t="s">
        <v>220</v>
      </c>
      <c r="C79" s="186">
        <f>+C78-C70</f>
        <v>0</v>
      </c>
      <c r="D79" s="186">
        <f>+D78-D70</f>
        <v>3216964.4799999967</v>
      </c>
      <c r="E79" s="186">
        <f>+E78-E70</f>
        <v>3216964.4799999967</v>
      </c>
    </row>
    <row r="80" spans="1:5" ht="15.75" thickBot="1" x14ac:dyDescent="0.3">
      <c r="A80" s="193"/>
      <c r="B80" s="195"/>
      <c r="C80" s="187"/>
      <c r="D80" s="187"/>
      <c r="E80" s="187"/>
    </row>
    <row r="82" spans="1:5" x14ac:dyDescent="0.25">
      <c r="D82" s="126"/>
    </row>
    <row r="86" spans="1:5" x14ac:dyDescent="0.25">
      <c r="A86" s="185" t="s">
        <v>462</v>
      </c>
      <c r="B86" s="185"/>
      <c r="C86" s="185" t="s">
        <v>452</v>
      </c>
      <c r="D86" s="185"/>
      <c r="E86" s="185"/>
    </row>
    <row r="87" spans="1:5" x14ac:dyDescent="0.25">
      <c r="A87" s="185" t="s">
        <v>448</v>
      </c>
      <c r="B87" s="185"/>
      <c r="C87" s="185" t="s">
        <v>453</v>
      </c>
      <c r="D87" s="185"/>
      <c r="E87" s="185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tabSelected="1" zoomScaleNormal="100" workbookViewId="0">
      <selection activeCell="F78" sqref="F78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2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43" t="s">
        <v>119</v>
      </c>
      <c r="B2" s="144"/>
      <c r="C2" s="144"/>
      <c r="D2" s="144"/>
      <c r="E2" s="144"/>
      <c r="F2" s="144"/>
      <c r="G2" s="144"/>
      <c r="H2" s="144"/>
      <c r="I2" s="145"/>
    </row>
    <row r="3" spans="1:10" x14ac:dyDescent="0.2">
      <c r="A3" s="162" t="s">
        <v>222</v>
      </c>
      <c r="B3" s="188"/>
      <c r="C3" s="188"/>
      <c r="D3" s="188"/>
      <c r="E3" s="188"/>
      <c r="F3" s="188"/>
      <c r="G3" s="188"/>
      <c r="H3" s="188"/>
      <c r="I3" s="163"/>
    </row>
    <row r="4" spans="1:10" x14ac:dyDescent="0.2">
      <c r="A4" s="162" t="s">
        <v>466</v>
      </c>
      <c r="B4" s="188"/>
      <c r="C4" s="188"/>
      <c r="D4" s="188"/>
      <c r="E4" s="188"/>
      <c r="F4" s="188"/>
      <c r="G4" s="188"/>
      <c r="H4" s="188"/>
      <c r="I4" s="163"/>
    </row>
    <row r="5" spans="1:10" ht="13.5" thickBot="1" x14ac:dyDescent="0.25">
      <c r="A5" s="164" t="s">
        <v>1</v>
      </c>
      <c r="B5" s="189"/>
      <c r="C5" s="189"/>
      <c r="D5" s="189"/>
      <c r="E5" s="189"/>
      <c r="F5" s="189"/>
      <c r="G5" s="189"/>
      <c r="H5" s="189"/>
      <c r="I5" s="165"/>
    </row>
    <row r="6" spans="1:10" ht="13.5" thickBot="1" x14ac:dyDescent="0.25">
      <c r="A6" s="143"/>
      <c r="B6" s="144"/>
      <c r="C6" s="145"/>
      <c r="D6" s="207" t="s">
        <v>223</v>
      </c>
      <c r="E6" s="208"/>
      <c r="F6" s="208"/>
      <c r="G6" s="208"/>
      <c r="H6" s="209"/>
      <c r="I6" s="210" t="s">
        <v>224</v>
      </c>
    </row>
    <row r="7" spans="1:10" x14ac:dyDescent="0.2">
      <c r="A7" s="162" t="s">
        <v>198</v>
      </c>
      <c r="B7" s="188"/>
      <c r="C7" s="163"/>
      <c r="D7" s="210" t="s">
        <v>226</v>
      </c>
      <c r="E7" s="215" t="s">
        <v>227</v>
      </c>
      <c r="F7" s="210" t="s">
        <v>228</v>
      </c>
      <c r="G7" s="210" t="s">
        <v>183</v>
      </c>
      <c r="H7" s="210" t="s">
        <v>229</v>
      </c>
      <c r="I7" s="211"/>
    </row>
    <row r="8" spans="1:10" ht="13.5" thickBot="1" x14ac:dyDescent="0.25">
      <c r="A8" s="164" t="s">
        <v>225</v>
      </c>
      <c r="B8" s="189"/>
      <c r="C8" s="165"/>
      <c r="D8" s="212"/>
      <c r="E8" s="216"/>
      <c r="F8" s="212"/>
      <c r="G8" s="212"/>
      <c r="H8" s="212"/>
      <c r="I8" s="212"/>
    </row>
    <row r="9" spans="1:10" x14ac:dyDescent="0.2">
      <c r="A9" s="217"/>
      <c r="B9" s="218"/>
      <c r="C9" s="219"/>
      <c r="D9" s="73"/>
      <c r="E9" s="73"/>
      <c r="F9" s="73"/>
      <c r="G9" s="73"/>
      <c r="H9" s="73"/>
      <c r="I9" s="73"/>
    </row>
    <row r="10" spans="1:10" x14ac:dyDescent="0.2">
      <c r="A10" s="220" t="s">
        <v>230</v>
      </c>
      <c r="B10" s="221"/>
      <c r="C10" s="222"/>
      <c r="D10" s="73"/>
      <c r="E10" s="73"/>
      <c r="F10" s="73"/>
      <c r="G10" s="73"/>
      <c r="H10" s="73"/>
      <c r="I10" s="73"/>
    </row>
    <row r="11" spans="1:10" x14ac:dyDescent="0.2">
      <c r="A11" s="58"/>
      <c r="B11" s="213" t="s">
        <v>231</v>
      </c>
      <c r="C11" s="214"/>
      <c r="D11" s="77">
        <v>0</v>
      </c>
      <c r="E11" s="78">
        <v>0</v>
      </c>
      <c r="F11" s="78">
        <f>+D11+E11</f>
        <v>0</v>
      </c>
      <c r="G11" s="78">
        <v>0</v>
      </c>
      <c r="H11" s="78">
        <v>0</v>
      </c>
      <c r="I11" s="78">
        <f>+H11-D11</f>
        <v>0</v>
      </c>
    </row>
    <row r="12" spans="1:10" x14ac:dyDescent="0.2">
      <c r="A12" s="58"/>
      <c r="B12" s="213" t="s">
        <v>232</v>
      </c>
      <c r="C12" s="214"/>
      <c r="D12" s="77">
        <v>0</v>
      </c>
      <c r="E12" s="78">
        <v>0</v>
      </c>
      <c r="F12" s="78">
        <f t="shared" ref="F12:F16" si="0">+D12+E12</f>
        <v>0</v>
      </c>
      <c r="G12" s="78">
        <v>0</v>
      </c>
      <c r="H12" s="78">
        <v>0</v>
      </c>
      <c r="I12" s="78">
        <f t="shared" ref="I12:I16" si="1">+H12-D12</f>
        <v>0</v>
      </c>
    </row>
    <row r="13" spans="1:10" x14ac:dyDescent="0.2">
      <c r="A13" s="58"/>
      <c r="B13" s="213" t="s">
        <v>233</v>
      </c>
      <c r="C13" s="214"/>
      <c r="D13" s="77">
        <v>0</v>
      </c>
      <c r="E13" s="78">
        <v>0</v>
      </c>
      <c r="F13" s="78">
        <f t="shared" si="0"/>
        <v>0</v>
      </c>
      <c r="G13" s="78">
        <v>0</v>
      </c>
      <c r="H13" s="78">
        <v>0</v>
      </c>
      <c r="I13" s="78">
        <f t="shared" si="1"/>
        <v>0</v>
      </c>
    </row>
    <row r="14" spans="1:10" x14ac:dyDescent="0.2">
      <c r="A14" s="58"/>
      <c r="B14" s="213" t="s">
        <v>234</v>
      </c>
      <c r="C14" s="214"/>
      <c r="D14" s="77">
        <v>0</v>
      </c>
      <c r="E14" s="78">
        <v>0</v>
      </c>
      <c r="F14" s="78">
        <f t="shared" si="0"/>
        <v>0</v>
      </c>
      <c r="G14" s="78">
        <v>0</v>
      </c>
      <c r="H14" s="78">
        <v>0</v>
      </c>
      <c r="I14" s="78">
        <f t="shared" si="1"/>
        <v>0</v>
      </c>
    </row>
    <row r="15" spans="1:10" x14ac:dyDescent="0.2">
      <c r="A15" s="58"/>
      <c r="B15" s="213" t="s">
        <v>235</v>
      </c>
      <c r="C15" s="214"/>
      <c r="D15" s="77">
        <v>0</v>
      </c>
      <c r="E15" s="78">
        <v>0</v>
      </c>
      <c r="F15" s="78">
        <v>0</v>
      </c>
      <c r="G15" s="78">
        <v>10713.7</v>
      </c>
      <c r="H15" s="78">
        <v>10713.7</v>
      </c>
      <c r="I15" s="78">
        <f>+H15-D15</f>
        <v>10713.7</v>
      </c>
      <c r="J15" s="67" t="s">
        <v>377</v>
      </c>
    </row>
    <row r="16" spans="1:10" x14ac:dyDescent="0.2">
      <c r="A16" s="58"/>
      <c r="B16" s="213" t="s">
        <v>236</v>
      </c>
      <c r="C16" s="214"/>
      <c r="D16" s="77">
        <v>0</v>
      </c>
      <c r="E16" s="78">
        <v>0</v>
      </c>
      <c r="F16" s="78">
        <f t="shared" si="0"/>
        <v>0</v>
      </c>
      <c r="G16" s="78">
        <v>0</v>
      </c>
      <c r="H16" s="78">
        <v>0</v>
      </c>
      <c r="I16" s="78">
        <f t="shared" si="1"/>
        <v>0</v>
      </c>
    </row>
    <row r="17" spans="1:13" x14ac:dyDescent="0.2">
      <c r="A17" s="58"/>
      <c r="B17" s="213" t="s">
        <v>237</v>
      </c>
      <c r="C17" s="214"/>
      <c r="D17" s="77">
        <v>0</v>
      </c>
      <c r="E17" s="78">
        <v>54000</v>
      </c>
      <c r="F17" s="78">
        <v>54000</v>
      </c>
      <c r="G17" s="78">
        <v>54000</v>
      </c>
      <c r="H17" s="78">
        <v>54000</v>
      </c>
      <c r="I17" s="78">
        <f>+H17-D17</f>
        <v>54000</v>
      </c>
      <c r="J17" s="67"/>
      <c r="L17" s="72"/>
    </row>
    <row r="18" spans="1:13" x14ac:dyDescent="0.2">
      <c r="A18" s="223"/>
      <c r="B18" s="213" t="s">
        <v>238</v>
      </c>
      <c r="C18" s="214"/>
      <c r="D18" s="224">
        <v>0</v>
      </c>
      <c r="E18" s="224">
        <v>0</v>
      </c>
      <c r="F18" s="224">
        <v>0</v>
      </c>
      <c r="G18" s="224">
        <v>0</v>
      </c>
      <c r="H18" s="224">
        <v>0</v>
      </c>
      <c r="I18" s="225">
        <v>0</v>
      </c>
      <c r="L18" s="72"/>
    </row>
    <row r="19" spans="1:13" x14ac:dyDescent="0.2">
      <c r="A19" s="223"/>
      <c r="B19" s="213" t="s">
        <v>239</v>
      </c>
      <c r="C19" s="214"/>
      <c r="D19" s="224"/>
      <c r="E19" s="224"/>
      <c r="F19" s="224"/>
      <c r="G19" s="224"/>
      <c r="H19" s="224"/>
      <c r="I19" s="225"/>
      <c r="L19" s="72">
        <f>+G18-H18</f>
        <v>0</v>
      </c>
    </row>
    <row r="20" spans="1:13" x14ac:dyDescent="0.2">
      <c r="A20" s="58"/>
      <c r="B20" s="59"/>
      <c r="C20" s="60" t="s">
        <v>240</v>
      </c>
      <c r="D20" s="78">
        <v>0</v>
      </c>
      <c r="E20" s="78">
        <v>0</v>
      </c>
      <c r="F20" s="78">
        <f>+D20+E20</f>
        <v>0</v>
      </c>
      <c r="G20" s="78">
        <v>0</v>
      </c>
      <c r="H20" s="78">
        <v>0</v>
      </c>
      <c r="I20" s="78">
        <f t="shared" ref="I20:I35" si="2">+H20-D20</f>
        <v>0</v>
      </c>
      <c r="J20" s="67"/>
    </row>
    <row r="21" spans="1:13" x14ac:dyDescent="0.2">
      <c r="A21" s="58"/>
      <c r="B21" s="59"/>
      <c r="C21" s="60" t="s">
        <v>241</v>
      </c>
      <c r="D21" s="78">
        <v>0</v>
      </c>
      <c r="E21" s="78">
        <v>0</v>
      </c>
      <c r="F21" s="78">
        <f t="shared" ref="F21:F36" si="3">+D21+E21</f>
        <v>0</v>
      </c>
      <c r="G21" s="78">
        <v>0</v>
      </c>
      <c r="H21" s="78">
        <v>0</v>
      </c>
      <c r="I21" s="78">
        <f t="shared" si="2"/>
        <v>0</v>
      </c>
    </row>
    <row r="22" spans="1:13" x14ac:dyDescent="0.2">
      <c r="A22" s="58"/>
      <c r="B22" s="59"/>
      <c r="C22" s="60" t="s">
        <v>242</v>
      </c>
      <c r="D22" s="78">
        <v>0</v>
      </c>
      <c r="E22" s="78">
        <v>0</v>
      </c>
      <c r="F22" s="78">
        <f t="shared" si="3"/>
        <v>0</v>
      </c>
      <c r="G22" s="78">
        <v>0</v>
      </c>
      <c r="H22" s="78">
        <v>0</v>
      </c>
      <c r="I22" s="78">
        <f t="shared" si="2"/>
        <v>0</v>
      </c>
    </row>
    <row r="23" spans="1:13" x14ac:dyDescent="0.2">
      <c r="A23" s="58"/>
      <c r="B23" s="59"/>
      <c r="C23" s="60" t="s">
        <v>243</v>
      </c>
      <c r="D23" s="78">
        <v>0</v>
      </c>
      <c r="E23" s="78">
        <v>0</v>
      </c>
      <c r="F23" s="78">
        <f t="shared" si="3"/>
        <v>0</v>
      </c>
      <c r="G23" s="78">
        <v>0</v>
      </c>
      <c r="H23" s="78">
        <v>0</v>
      </c>
      <c r="I23" s="78">
        <f t="shared" si="2"/>
        <v>0</v>
      </c>
      <c r="K23" s="72"/>
    </row>
    <row r="24" spans="1:13" x14ac:dyDescent="0.2">
      <c r="A24" s="58"/>
      <c r="B24" s="59"/>
      <c r="C24" s="60" t="s">
        <v>244</v>
      </c>
      <c r="D24" s="78">
        <v>0</v>
      </c>
      <c r="E24" s="78">
        <v>0</v>
      </c>
      <c r="F24" s="78">
        <f t="shared" si="3"/>
        <v>0</v>
      </c>
      <c r="G24" s="78">
        <v>0</v>
      </c>
      <c r="H24" s="78">
        <v>0</v>
      </c>
      <c r="I24" s="78">
        <f t="shared" si="2"/>
        <v>0</v>
      </c>
    </row>
    <row r="25" spans="1:13" x14ac:dyDescent="0.2">
      <c r="A25" s="58"/>
      <c r="B25" s="59"/>
      <c r="C25" s="60" t="s">
        <v>245</v>
      </c>
      <c r="D25" s="78">
        <v>0</v>
      </c>
      <c r="E25" s="78">
        <v>0</v>
      </c>
      <c r="F25" s="78">
        <f t="shared" si="3"/>
        <v>0</v>
      </c>
      <c r="G25" s="78">
        <v>0</v>
      </c>
      <c r="H25" s="78">
        <v>0</v>
      </c>
      <c r="I25" s="78">
        <f t="shared" si="2"/>
        <v>0</v>
      </c>
    </row>
    <row r="26" spans="1:13" x14ac:dyDescent="0.2">
      <c r="A26" s="58"/>
      <c r="B26" s="59"/>
      <c r="C26" s="60" t="s">
        <v>246</v>
      </c>
      <c r="D26" s="78">
        <v>0</v>
      </c>
      <c r="E26" s="78">
        <v>0</v>
      </c>
      <c r="F26" s="78">
        <f t="shared" si="3"/>
        <v>0</v>
      </c>
      <c r="G26" s="78">
        <v>0</v>
      </c>
      <c r="H26" s="78">
        <v>0</v>
      </c>
      <c r="I26" s="78">
        <f t="shared" si="2"/>
        <v>0</v>
      </c>
    </row>
    <row r="27" spans="1:13" x14ac:dyDescent="0.2">
      <c r="A27" s="58"/>
      <c r="B27" s="59"/>
      <c r="C27" s="60" t="s">
        <v>247</v>
      </c>
      <c r="D27" s="78">
        <v>0</v>
      </c>
      <c r="E27" s="78">
        <v>0</v>
      </c>
      <c r="F27" s="78">
        <f t="shared" si="3"/>
        <v>0</v>
      </c>
      <c r="G27" s="78">
        <v>0</v>
      </c>
      <c r="H27" s="78">
        <v>0</v>
      </c>
      <c r="I27" s="78">
        <f t="shared" si="2"/>
        <v>0</v>
      </c>
    </row>
    <row r="28" spans="1:13" x14ac:dyDescent="0.2">
      <c r="A28" s="58"/>
      <c r="B28" s="59"/>
      <c r="C28" s="60" t="s">
        <v>248</v>
      </c>
      <c r="D28" s="78">
        <v>0</v>
      </c>
      <c r="E28" s="78">
        <v>0</v>
      </c>
      <c r="F28" s="78">
        <f t="shared" si="3"/>
        <v>0</v>
      </c>
      <c r="G28" s="78">
        <v>0</v>
      </c>
      <c r="H28" s="78">
        <v>0</v>
      </c>
      <c r="I28" s="78">
        <f t="shared" si="2"/>
        <v>0</v>
      </c>
      <c r="M28" s="72"/>
    </row>
    <row r="29" spans="1:13" x14ac:dyDescent="0.2">
      <c r="A29" s="58"/>
      <c r="B29" s="59"/>
      <c r="C29" s="60" t="s">
        <v>249</v>
      </c>
      <c r="D29" s="78">
        <v>0</v>
      </c>
      <c r="E29" s="78">
        <v>0</v>
      </c>
      <c r="F29" s="78">
        <f t="shared" si="3"/>
        <v>0</v>
      </c>
      <c r="G29" s="78">
        <v>0</v>
      </c>
      <c r="H29" s="78">
        <v>0</v>
      </c>
      <c r="I29" s="78">
        <f t="shared" si="2"/>
        <v>0</v>
      </c>
    </row>
    <row r="30" spans="1:13" x14ac:dyDescent="0.2">
      <c r="A30" s="58"/>
      <c r="B30" s="59"/>
      <c r="C30" s="60" t="s">
        <v>250</v>
      </c>
      <c r="D30" s="78">
        <v>0</v>
      </c>
      <c r="E30" s="78">
        <v>0</v>
      </c>
      <c r="F30" s="78">
        <f t="shared" si="3"/>
        <v>0</v>
      </c>
      <c r="G30" s="78">
        <v>0</v>
      </c>
      <c r="H30" s="78">
        <v>0</v>
      </c>
      <c r="I30" s="78">
        <f t="shared" si="2"/>
        <v>0</v>
      </c>
    </row>
    <row r="31" spans="1:13" x14ac:dyDescent="0.2">
      <c r="A31" s="58"/>
      <c r="B31" s="226" t="s">
        <v>251</v>
      </c>
      <c r="C31" s="227"/>
      <c r="D31" s="77">
        <f>SUM(D32:D36)</f>
        <v>0</v>
      </c>
      <c r="E31" s="77">
        <f t="shared" ref="E31:I31" si="4">SUM(E32:E36)</f>
        <v>0</v>
      </c>
      <c r="F31" s="77">
        <f t="shared" si="4"/>
        <v>0</v>
      </c>
      <c r="G31" s="77">
        <f t="shared" si="4"/>
        <v>0</v>
      </c>
      <c r="H31" s="77">
        <f t="shared" si="4"/>
        <v>0</v>
      </c>
      <c r="I31" s="77">
        <f t="shared" si="4"/>
        <v>0</v>
      </c>
    </row>
    <row r="32" spans="1:13" x14ac:dyDescent="0.2">
      <c r="A32" s="58"/>
      <c r="B32" s="59"/>
      <c r="C32" s="60" t="s">
        <v>252</v>
      </c>
      <c r="D32" s="78">
        <v>0</v>
      </c>
      <c r="E32" s="78">
        <v>0</v>
      </c>
      <c r="F32" s="78">
        <f t="shared" si="3"/>
        <v>0</v>
      </c>
      <c r="G32" s="78">
        <v>0</v>
      </c>
      <c r="H32" s="78">
        <v>0</v>
      </c>
      <c r="I32" s="78">
        <f t="shared" si="2"/>
        <v>0</v>
      </c>
    </row>
    <row r="33" spans="1:12" x14ac:dyDescent="0.2">
      <c r="A33" s="58"/>
      <c r="B33" s="59"/>
      <c r="C33" s="60" t="s">
        <v>253</v>
      </c>
      <c r="D33" s="78">
        <v>0</v>
      </c>
      <c r="E33" s="78">
        <v>0</v>
      </c>
      <c r="F33" s="78">
        <f t="shared" si="3"/>
        <v>0</v>
      </c>
      <c r="G33" s="78">
        <v>0</v>
      </c>
      <c r="H33" s="78">
        <v>0</v>
      </c>
      <c r="I33" s="78">
        <f t="shared" si="2"/>
        <v>0</v>
      </c>
    </row>
    <row r="34" spans="1:12" x14ac:dyDescent="0.2">
      <c r="A34" s="58"/>
      <c r="B34" s="59"/>
      <c r="C34" s="60" t="s">
        <v>254</v>
      </c>
      <c r="D34" s="78">
        <v>0</v>
      </c>
      <c r="E34" s="78">
        <v>0</v>
      </c>
      <c r="F34" s="78">
        <f t="shared" si="3"/>
        <v>0</v>
      </c>
      <c r="G34" s="78">
        <v>0</v>
      </c>
      <c r="H34" s="78">
        <v>0</v>
      </c>
      <c r="I34" s="78">
        <f t="shared" si="2"/>
        <v>0</v>
      </c>
    </row>
    <row r="35" spans="1:12" x14ac:dyDescent="0.2">
      <c r="A35" s="58"/>
      <c r="B35" s="59"/>
      <c r="C35" s="60" t="s">
        <v>255</v>
      </c>
      <c r="D35" s="78">
        <v>0</v>
      </c>
      <c r="E35" s="78">
        <v>0</v>
      </c>
      <c r="F35" s="78">
        <f t="shared" si="3"/>
        <v>0</v>
      </c>
      <c r="G35" s="78">
        <v>0</v>
      </c>
      <c r="H35" s="78">
        <v>0</v>
      </c>
      <c r="I35" s="78">
        <f t="shared" si="2"/>
        <v>0</v>
      </c>
    </row>
    <row r="36" spans="1:12" x14ac:dyDescent="0.2">
      <c r="A36" s="58"/>
      <c r="B36" s="59"/>
      <c r="C36" s="60" t="s">
        <v>256</v>
      </c>
      <c r="D36" s="78">
        <v>0</v>
      </c>
      <c r="E36" s="78">
        <v>0</v>
      </c>
      <c r="F36" s="78">
        <f t="shared" si="3"/>
        <v>0</v>
      </c>
      <c r="G36" s="78">
        <v>0</v>
      </c>
      <c r="H36" s="78">
        <v>0</v>
      </c>
      <c r="I36" s="78">
        <f>+H36-D36</f>
        <v>0</v>
      </c>
    </row>
    <row r="37" spans="1:12" x14ac:dyDescent="0.2">
      <c r="A37" s="58"/>
      <c r="B37" s="213" t="s">
        <v>257</v>
      </c>
      <c r="C37" s="214"/>
      <c r="D37" s="77">
        <v>16324685</v>
      </c>
      <c r="E37" s="77">
        <v>0</v>
      </c>
      <c r="F37" s="77">
        <v>16324685</v>
      </c>
      <c r="G37" s="77">
        <v>14452107</v>
      </c>
      <c r="H37" s="77">
        <v>14452107</v>
      </c>
      <c r="I37" s="77">
        <f>+H37-D37</f>
        <v>-1872578</v>
      </c>
      <c r="J37" s="67"/>
      <c r="L37" s="68"/>
    </row>
    <row r="38" spans="1:12" x14ac:dyDescent="0.2">
      <c r="A38" s="58"/>
      <c r="B38" s="213" t="s">
        <v>258</v>
      </c>
      <c r="C38" s="214"/>
      <c r="D38" s="77">
        <f>+D39</f>
        <v>0</v>
      </c>
      <c r="E38" s="77">
        <f t="shared" ref="E38:I38" si="5">+E39</f>
        <v>0</v>
      </c>
      <c r="F38" s="77">
        <f t="shared" si="5"/>
        <v>0</v>
      </c>
      <c r="G38" s="77">
        <f t="shared" si="5"/>
        <v>0</v>
      </c>
      <c r="H38" s="77">
        <f t="shared" si="5"/>
        <v>0</v>
      </c>
      <c r="I38" s="77">
        <f t="shared" si="5"/>
        <v>0</v>
      </c>
    </row>
    <row r="39" spans="1:12" x14ac:dyDescent="0.2">
      <c r="A39" s="58"/>
      <c r="B39" s="59"/>
      <c r="C39" s="60" t="s">
        <v>259</v>
      </c>
      <c r="D39" s="78">
        <v>0</v>
      </c>
      <c r="E39" s="78">
        <v>0</v>
      </c>
      <c r="F39" s="78">
        <f t="shared" ref="F39:F42" si="6">+D39+E39</f>
        <v>0</v>
      </c>
      <c r="G39" s="78">
        <v>0</v>
      </c>
      <c r="H39" s="78">
        <v>0</v>
      </c>
      <c r="I39" s="78">
        <f>+H39-D39</f>
        <v>0</v>
      </c>
    </row>
    <row r="40" spans="1:12" x14ac:dyDescent="0.2">
      <c r="A40" s="58"/>
      <c r="B40" s="213" t="s">
        <v>260</v>
      </c>
      <c r="C40" s="214"/>
      <c r="D40" s="77">
        <f>+D41+D42</f>
        <v>0</v>
      </c>
      <c r="E40" s="77">
        <f t="shared" ref="E40:I40" si="7">+E41+E42</f>
        <v>0</v>
      </c>
      <c r="F40" s="77">
        <f t="shared" si="7"/>
        <v>0</v>
      </c>
      <c r="G40" s="77">
        <f t="shared" si="7"/>
        <v>0</v>
      </c>
      <c r="H40" s="77">
        <f t="shared" si="7"/>
        <v>0</v>
      </c>
      <c r="I40" s="77">
        <f t="shared" si="7"/>
        <v>0</v>
      </c>
    </row>
    <row r="41" spans="1:12" x14ac:dyDescent="0.2">
      <c r="A41" s="58"/>
      <c r="B41" s="59"/>
      <c r="C41" s="60" t="s">
        <v>261</v>
      </c>
      <c r="D41" s="78">
        <v>0</v>
      </c>
      <c r="E41" s="78">
        <v>0</v>
      </c>
      <c r="F41" s="78">
        <f t="shared" si="6"/>
        <v>0</v>
      </c>
      <c r="G41" s="78">
        <v>0</v>
      </c>
      <c r="H41" s="78">
        <v>0</v>
      </c>
      <c r="I41" s="78">
        <f t="shared" ref="I41:I42" si="8">+H41-D41</f>
        <v>0</v>
      </c>
    </row>
    <row r="42" spans="1:12" x14ac:dyDescent="0.2">
      <c r="A42" s="58"/>
      <c r="B42" s="59"/>
      <c r="C42" s="60" t="s">
        <v>262</v>
      </c>
      <c r="D42" s="78">
        <v>0</v>
      </c>
      <c r="E42" s="78">
        <v>0</v>
      </c>
      <c r="F42" s="78">
        <f t="shared" si="6"/>
        <v>0</v>
      </c>
      <c r="G42" s="78">
        <v>0</v>
      </c>
      <c r="H42" s="78">
        <v>0</v>
      </c>
      <c r="I42" s="78">
        <f t="shared" si="8"/>
        <v>0</v>
      </c>
    </row>
    <row r="43" spans="1:12" x14ac:dyDescent="0.2">
      <c r="A43" s="61"/>
      <c r="B43" s="62"/>
      <c r="C43" s="63"/>
      <c r="D43" s="78"/>
      <c r="E43" s="78"/>
      <c r="F43" s="78"/>
      <c r="G43" s="78"/>
      <c r="H43" s="78"/>
      <c r="I43" s="78"/>
    </row>
    <row r="44" spans="1:12" x14ac:dyDescent="0.2">
      <c r="A44" s="220" t="s">
        <v>263</v>
      </c>
      <c r="B44" s="221"/>
      <c r="C44" s="230"/>
      <c r="D44" s="79">
        <f>+D11+D12+D13+D14+D15+D16+D17+D18+D31+D37+D38+D40</f>
        <v>16324685</v>
      </c>
      <c r="E44" s="79">
        <f>+E11+E12+E13+E14+E15+E16+E17+E18+E31+E37+E38+E40</f>
        <v>54000</v>
      </c>
      <c r="F44" s="79">
        <f t="shared" ref="F44" si="9">+F11+F12+F13+F14+F15+F16+F17+F18+F31+F37+F38+F40</f>
        <v>16378685</v>
      </c>
      <c r="G44" s="79">
        <f>+G11+G12+G13+G14+G15+G16+G17+G18+G31+G37+G38+G40</f>
        <v>14516820.699999999</v>
      </c>
      <c r="H44" s="79">
        <f>+H11+H12+H13+H14+H15+H16+H17+H18+H31+H37+H38+H40</f>
        <v>14516820.699999999</v>
      </c>
      <c r="I44" s="79">
        <f>+I11+I12+I13+I14+I15+I16+I17+I18+I31+I37+I38+I40</f>
        <v>-1807864.3</v>
      </c>
    </row>
    <row r="45" spans="1:12" x14ac:dyDescent="0.2">
      <c r="A45" s="220" t="s">
        <v>264</v>
      </c>
      <c r="B45" s="221"/>
      <c r="C45" s="230"/>
      <c r="D45" s="74"/>
      <c r="E45" s="74"/>
      <c r="F45" s="74"/>
      <c r="G45" s="74"/>
      <c r="H45" s="74"/>
      <c r="I45" s="74"/>
    </row>
    <row r="46" spans="1:12" x14ac:dyDescent="0.2">
      <c r="A46" s="220" t="s">
        <v>265</v>
      </c>
      <c r="B46" s="221"/>
      <c r="C46" s="230"/>
      <c r="D46" s="75"/>
      <c r="E46" s="75"/>
      <c r="F46" s="75"/>
      <c r="G46" s="75"/>
      <c r="H46" s="75"/>
      <c r="I46" s="132" t="str">
        <f>IF(I44&gt;0,(I44),(""))</f>
        <v/>
      </c>
      <c r="J46" s="1" t="s">
        <v>294</v>
      </c>
    </row>
    <row r="47" spans="1:12" x14ac:dyDescent="0.2">
      <c r="A47" s="61"/>
      <c r="B47" s="62"/>
      <c r="C47" s="63"/>
      <c r="D47" s="73"/>
      <c r="E47" s="73"/>
      <c r="F47" s="73"/>
      <c r="G47" s="73"/>
      <c r="H47" s="73"/>
      <c r="I47" s="73"/>
    </row>
    <row r="48" spans="1:12" x14ac:dyDescent="0.2">
      <c r="A48" s="220" t="s">
        <v>266</v>
      </c>
      <c r="B48" s="221"/>
      <c r="C48" s="230"/>
      <c r="D48" s="73"/>
      <c r="E48" s="73"/>
      <c r="F48" s="73"/>
      <c r="G48" s="73"/>
      <c r="H48" s="73"/>
      <c r="I48" s="73"/>
    </row>
    <row r="49" spans="1:12" x14ac:dyDescent="0.2">
      <c r="A49" s="58"/>
      <c r="B49" s="213" t="s">
        <v>267</v>
      </c>
      <c r="C49" s="214"/>
      <c r="D49" s="77">
        <f>+D50+D51+D52+D53+D54+D55+D56+D57</f>
        <v>0</v>
      </c>
      <c r="E49" s="77">
        <f t="shared" ref="E49:I49" si="10">+E50+E51+E52+E53+E54+E55+E56+E57</f>
        <v>0</v>
      </c>
      <c r="F49" s="77">
        <f>+F50+F51+F52+F53+F54+F55+F56+F57</f>
        <v>0</v>
      </c>
      <c r="G49" s="77">
        <f>+G50+G51+G52+G53+G54+G55+G56+G57</f>
        <v>0</v>
      </c>
      <c r="H49" s="77">
        <f>+H50+H51+H52+H53+H54+H55+H56+H57</f>
        <v>0</v>
      </c>
      <c r="I49" s="77">
        <f t="shared" si="10"/>
        <v>0</v>
      </c>
      <c r="J49" s="72"/>
    </row>
    <row r="50" spans="1:12" x14ac:dyDescent="0.2">
      <c r="A50" s="58"/>
      <c r="B50" s="59"/>
      <c r="C50" s="66" t="s">
        <v>268</v>
      </c>
      <c r="D50" s="78">
        <v>0</v>
      </c>
      <c r="E50" s="78">
        <v>0</v>
      </c>
      <c r="F50" s="78">
        <f>+D50+E50</f>
        <v>0</v>
      </c>
      <c r="G50" s="78">
        <v>0</v>
      </c>
      <c r="H50" s="78">
        <v>0</v>
      </c>
      <c r="I50" s="78">
        <f t="shared" ref="I50:I57" si="11">+H50-D50</f>
        <v>0</v>
      </c>
    </row>
    <row r="51" spans="1:12" x14ac:dyDescent="0.2">
      <c r="A51" s="58"/>
      <c r="B51" s="59"/>
      <c r="C51" s="66" t="s">
        <v>269</v>
      </c>
      <c r="D51" s="78">
        <v>0</v>
      </c>
      <c r="E51" s="78">
        <v>0</v>
      </c>
      <c r="F51" s="78">
        <f t="shared" ref="F51:F66" si="12">+D51+E51</f>
        <v>0</v>
      </c>
      <c r="G51" s="78">
        <v>0</v>
      </c>
      <c r="H51" s="78">
        <v>0</v>
      </c>
      <c r="I51" s="78">
        <f t="shared" si="11"/>
        <v>0</v>
      </c>
    </row>
    <row r="52" spans="1:12" x14ac:dyDescent="0.2">
      <c r="A52" s="58"/>
      <c r="B52" s="59"/>
      <c r="C52" s="66" t="s">
        <v>270</v>
      </c>
      <c r="D52" s="78">
        <v>0</v>
      </c>
      <c r="E52" s="78">
        <v>0</v>
      </c>
      <c r="F52" s="78">
        <f t="shared" si="12"/>
        <v>0</v>
      </c>
      <c r="G52" s="78">
        <v>0</v>
      </c>
      <c r="H52" s="78">
        <v>0</v>
      </c>
      <c r="I52" s="78">
        <f t="shared" si="11"/>
        <v>0</v>
      </c>
    </row>
    <row r="53" spans="1:12" ht="25.5" x14ac:dyDescent="0.2">
      <c r="A53" s="58"/>
      <c r="B53" s="59"/>
      <c r="C53" s="66" t="s">
        <v>271</v>
      </c>
      <c r="D53" s="78">
        <v>0</v>
      </c>
      <c r="E53" s="78">
        <v>0</v>
      </c>
      <c r="F53" s="78">
        <f t="shared" si="12"/>
        <v>0</v>
      </c>
      <c r="G53" s="78">
        <v>0</v>
      </c>
      <c r="H53" s="78">
        <v>0</v>
      </c>
      <c r="I53" s="78">
        <f t="shared" si="11"/>
        <v>0</v>
      </c>
    </row>
    <row r="54" spans="1:12" x14ac:dyDescent="0.2">
      <c r="A54" s="58"/>
      <c r="B54" s="59"/>
      <c r="C54" s="66" t="s">
        <v>272</v>
      </c>
      <c r="D54" s="78">
        <v>0</v>
      </c>
      <c r="E54" s="78">
        <v>0</v>
      </c>
      <c r="F54" s="78">
        <f t="shared" si="12"/>
        <v>0</v>
      </c>
      <c r="G54" s="78">
        <v>0</v>
      </c>
      <c r="H54" s="78">
        <v>0</v>
      </c>
      <c r="I54" s="78">
        <f t="shared" si="11"/>
        <v>0</v>
      </c>
    </row>
    <row r="55" spans="1:12" x14ac:dyDescent="0.2">
      <c r="A55" s="58"/>
      <c r="B55" s="59"/>
      <c r="C55" s="66" t="s">
        <v>273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  <c r="I55" s="78">
        <f>+H55-D55</f>
        <v>0</v>
      </c>
      <c r="J55" s="67"/>
      <c r="L55" s="68"/>
    </row>
    <row r="56" spans="1:12" ht="25.5" x14ac:dyDescent="0.2">
      <c r="A56" s="58"/>
      <c r="B56" s="59"/>
      <c r="C56" s="66" t="s">
        <v>274</v>
      </c>
      <c r="D56" s="78">
        <v>0</v>
      </c>
      <c r="E56" s="78">
        <v>0</v>
      </c>
      <c r="F56" s="78">
        <f t="shared" si="12"/>
        <v>0</v>
      </c>
      <c r="G56" s="78">
        <v>0</v>
      </c>
      <c r="H56" s="78">
        <v>0</v>
      </c>
      <c r="I56" s="78">
        <f t="shared" si="11"/>
        <v>0</v>
      </c>
    </row>
    <row r="57" spans="1:12" ht="25.5" x14ac:dyDescent="0.2">
      <c r="A57" s="58"/>
      <c r="B57" s="59"/>
      <c r="C57" s="66" t="s">
        <v>275</v>
      </c>
      <c r="D57" s="78">
        <v>0</v>
      </c>
      <c r="E57" s="78">
        <v>0</v>
      </c>
      <c r="F57" s="78">
        <f t="shared" si="12"/>
        <v>0</v>
      </c>
      <c r="G57" s="78">
        <v>0</v>
      </c>
      <c r="H57" s="78">
        <v>0</v>
      </c>
      <c r="I57" s="78">
        <f t="shared" si="11"/>
        <v>0</v>
      </c>
    </row>
    <row r="58" spans="1:12" x14ac:dyDescent="0.2">
      <c r="A58" s="58"/>
      <c r="B58" s="213" t="s">
        <v>276</v>
      </c>
      <c r="C58" s="214"/>
      <c r="D58" s="77">
        <f>SUM(D59:D62)</f>
        <v>0</v>
      </c>
      <c r="E58" s="77">
        <f t="shared" ref="E58:I58" si="13">SUM(E59:E62)</f>
        <v>0</v>
      </c>
      <c r="F58" s="77">
        <f t="shared" si="13"/>
        <v>0</v>
      </c>
      <c r="G58" s="77">
        <f t="shared" si="13"/>
        <v>0</v>
      </c>
      <c r="H58" s="77">
        <f t="shared" si="13"/>
        <v>0</v>
      </c>
      <c r="I58" s="77">
        <f t="shared" si="13"/>
        <v>0</v>
      </c>
    </row>
    <row r="59" spans="1:12" x14ac:dyDescent="0.2">
      <c r="A59" s="58"/>
      <c r="B59" s="59"/>
      <c r="C59" s="60" t="s">
        <v>277</v>
      </c>
      <c r="D59" s="78">
        <v>0</v>
      </c>
      <c r="E59" s="78">
        <v>0</v>
      </c>
      <c r="F59" s="78">
        <f t="shared" si="12"/>
        <v>0</v>
      </c>
      <c r="G59" s="78">
        <v>0</v>
      </c>
      <c r="H59" s="78">
        <v>0</v>
      </c>
      <c r="I59" s="78">
        <f t="shared" ref="I59:I61" si="14">+H59-D59</f>
        <v>0</v>
      </c>
    </row>
    <row r="60" spans="1:12" x14ac:dyDescent="0.2">
      <c r="A60" s="58"/>
      <c r="B60" s="59"/>
      <c r="C60" s="60" t="s">
        <v>278</v>
      </c>
      <c r="D60" s="78">
        <v>0</v>
      </c>
      <c r="E60" s="78">
        <v>0</v>
      </c>
      <c r="F60" s="78">
        <f t="shared" si="12"/>
        <v>0</v>
      </c>
      <c r="G60" s="78">
        <v>0</v>
      </c>
      <c r="H60" s="78">
        <v>0</v>
      </c>
      <c r="I60" s="78">
        <f t="shared" si="14"/>
        <v>0</v>
      </c>
    </row>
    <row r="61" spans="1:12" x14ac:dyDescent="0.2">
      <c r="A61" s="58"/>
      <c r="B61" s="59"/>
      <c r="C61" s="60" t="s">
        <v>279</v>
      </c>
      <c r="D61" s="78">
        <v>0</v>
      </c>
      <c r="E61" s="78">
        <v>0</v>
      </c>
      <c r="F61" s="78">
        <f t="shared" si="12"/>
        <v>0</v>
      </c>
      <c r="G61" s="78">
        <v>0</v>
      </c>
      <c r="H61" s="78">
        <v>0</v>
      </c>
      <c r="I61" s="78">
        <f t="shared" si="14"/>
        <v>0</v>
      </c>
    </row>
    <row r="62" spans="1:12" x14ac:dyDescent="0.2">
      <c r="A62" s="58"/>
      <c r="B62" s="59"/>
      <c r="C62" s="60" t="s">
        <v>280</v>
      </c>
      <c r="D62" s="78">
        <v>0</v>
      </c>
      <c r="E62" s="78">
        <v>0</v>
      </c>
      <c r="F62" s="78">
        <f>+D62+E62</f>
        <v>0</v>
      </c>
      <c r="G62" s="78">
        <v>0</v>
      </c>
      <c r="H62" s="78">
        <v>0</v>
      </c>
      <c r="I62" s="78">
        <f>+H62-D62</f>
        <v>0</v>
      </c>
      <c r="J62" s="67"/>
    </row>
    <row r="63" spans="1:12" x14ac:dyDescent="0.2">
      <c r="A63" s="58"/>
      <c r="B63" s="213" t="s">
        <v>281</v>
      </c>
      <c r="C63" s="214"/>
      <c r="D63" s="77">
        <f>+D64+D65</f>
        <v>0</v>
      </c>
      <c r="E63" s="77">
        <f t="shared" ref="E63:I63" si="15">+E64+E65</f>
        <v>0</v>
      </c>
      <c r="F63" s="77">
        <f t="shared" si="15"/>
        <v>0</v>
      </c>
      <c r="G63" s="77">
        <f t="shared" si="15"/>
        <v>0</v>
      </c>
      <c r="H63" s="77">
        <f t="shared" si="15"/>
        <v>0</v>
      </c>
      <c r="I63" s="77">
        <f t="shared" si="15"/>
        <v>0</v>
      </c>
    </row>
    <row r="64" spans="1:12" ht="25.5" x14ac:dyDescent="0.2">
      <c r="A64" s="58"/>
      <c r="B64" s="59"/>
      <c r="C64" s="66" t="s">
        <v>282</v>
      </c>
      <c r="D64" s="78">
        <v>0</v>
      </c>
      <c r="E64" s="78">
        <v>0</v>
      </c>
      <c r="F64" s="78">
        <f t="shared" si="12"/>
        <v>0</v>
      </c>
      <c r="G64" s="78">
        <v>0</v>
      </c>
      <c r="H64" s="78">
        <v>0</v>
      </c>
      <c r="I64" s="78">
        <f t="shared" ref="I64:I66" si="16">+H64-D64</f>
        <v>0</v>
      </c>
    </row>
    <row r="65" spans="1:12" x14ac:dyDescent="0.2">
      <c r="A65" s="58"/>
      <c r="B65" s="59"/>
      <c r="C65" s="60" t="s">
        <v>283</v>
      </c>
      <c r="D65" s="78">
        <v>0</v>
      </c>
      <c r="E65" s="78">
        <v>0</v>
      </c>
      <c r="F65" s="78">
        <f t="shared" si="12"/>
        <v>0</v>
      </c>
      <c r="G65" s="78">
        <v>0</v>
      </c>
      <c r="H65" s="78">
        <v>0</v>
      </c>
      <c r="I65" s="78">
        <f t="shared" si="16"/>
        <v>0</v>
      </c>
    </row>
    <row r="66" spans="1:12" x14ac:dyDescent="0.2">
      <c r="A66" s="58"/>
      <c r="B66" s="226" t="s">
        <v>284</v>
      </c>
      <c r="C66" s="227"/>
      <c r="D66" s="77">
        <v>53590110</v>
      </c>
      <c r="E66" s="77">
        <v>206746.56</v>
      </c>
      <c r="F66" s="77">
        <f t="shared" si="12"/>
        <v>53796856.560000002</v>
      </c>
      <c r="G66" s="77">
        <v>37309115.560000002</v>
      </c>
      <c r="H66" s="77">
        <v>37309115.560000002</v>
      </c>
      <c r="I66" s="77">
        <f t="shared" si="16"/>
        <v>-16280994.439999998</v>
      </c>
    </row>
    <row r="67" spans="1:12" x14ac:dyDescent="0.2">
      <c r="A67" s="58"/>
      <c r="B67" s="226" t="s">
        <v>285</v>
      </c>
      <c r="C67" s="227"/>
      <c r="D67" s="77">
        <v>0</v>
      </c>
      <c r="E67" s="77">
        <v>0</v>
      </c>
      <c r="F67" s="77">
        <f t="shared" ref="F67" si="17">+D67+E67</f>
        <v>0</v>
      </c>
      <c r="G67" s="77">
        <v>9330.7999999999993</v>
      </c>
      <c r="H67" s="77">
        <v>9330.7999999999993</v>
      </c>
      <c r="I67" s="77">
        <f>+H67-D67</f>
        <v>9330.7999999999993</v>
      </c>
      <c r="L67" s="72"/>
    </row>
    <row r="68" spans="1:12" x14ac:dyDescent="0.2">
      <c r="A68" s="61"/>
      <c r="B68" s="228"/>
      <c r="C68" s="229"/>
      <c r="D68" s="78"/>
      <c r="E68" s="78"/>
      <c r="F68" s="78"/>
      <c r="G68" s="78"/>
      <c r="H68" s="78"/>
      <c r="I68" s="78"/>
    </row>
    <row r="69" spans="1:12" x14ac:dyDescent="0.2">
      <c r="A69" s="233" t="s">
        <v>286</v>
      </c>
      <c r="B69" s="234"/>
      <c r="C69" s="235"/>
      <c r="D69" s="77">
        <f t="shared" ref="D69:F69" si="18">+D49+D58+D63+D66+D67</f>
        <v>53590110</v>
      </c>
      <c r="E69" s="77">
        <f t="shared" si="18"/>
        <v>206746.56</v>
      </c>
      <c r="F69" s="77">
        <f t="shared" si="18"/>
        <v>53796856.560000002</v>
      </c>
      <c r="G69" s="77">
        <f>+G49+G58+G63+G66+G67</f>
        <v>37318446.359999999</v>
      </c>
      <c r="H69" s="77">
        <f>+H49+H58+H63+H66+H67</f>
        <v>37318446.359999999</v>
      </c>
      <c r="I69" s="77">
        <f>+I49+I58+I63+I66+I67</f>
        <v>-16271663.639999997</v>
      </c>
      <c r="K69" s="68"/>
    </row>
    <row r="70" spans="1:12" x14ac:dyDescent="0.2">
      <c r="A70" s="61"/>
      <c r="B70" s="228"/>
      <c r="C70" s="229"/>
      <c r="D70" s="78"/>
      <c r="E70" s="78"/>
      <c r="F70" s="78"/>
      <c r="G70" s="78"/>
      <c r="H70" s="78"/>
      <c r="I70" s="78"/>
    </row>
    <row r="71" spans="1:12" x14ac:dyDescent="0.2">
      <c r="A71" s="220" t="s">
        <v>287</v>
      </c>
      <c r="B71" s="221"/>
      <c r="C71" s="230"/>
      <c r="D71" s="77">
        <f>+D72</f>
        <v>0</v>
      </c>
      <c r="E71" s="77">
        <f t="shared" ref="E71:I71" si="19">+E72</f>
        <v>1800722.98</v>
      </c>
      <c r="F71" s="77">
        <f t="shared" si="19"/>
        <v>1800722.98</v>
      </c>
      <c r="G71" s="77">
        <f t="shared" si="19"/>
        <v>0</v>
      </c>
      <c r="H71" s="77">
        <f t="shared" si="19"/>
        <v>0</v>
      </c>
      <c r="I71" s="77">
        <f t="shared" si="19"/>
        <v>0</v>
      </c>
    </row>
    <row r="72" spans="1:12" x14ac:dyDescent="0.2">
      <c r="A72" s="58"/>
      <c r="B72" s="213" t="s">
        <v>288</v>
      </c>
      <c r="C72" s="214"/>
      <c r="D72" s="78">
        <v>0</v>
      </c>
      <c r="E72" s="78">
        <v>1800722.98</v>
      </c>
      <c r="F72" s="78">
        <v>1800722.98</v>
      </c>
      <c r="G72" s="78">
        <v>0</v>
      </c>
      <c r="H72" s="78">
        <v>0</v>
      </c>
      <c r="I72" s="78">
        <v>0</v>
      </c>
    </row>
    <row r="73" spans="1:12" x14ac:dyDescent="0.2">
      <c r="A73" s="61"/>
      <c r="B73" s="228"/>
      <c r="C73" s="229"/>
      <c r="D73" s="78"/>
      <c r="E73" s="78"/>
      <c r="F73" s="78"/>
      <c r="G73" s="78"/>
      <c r="H73" s="78"/>
      <c r="I73" s="78"/>
    </row>
    <row r="74" spans="1:12" x14ac:dyDescent="0.2">
      <c r="A74" s="220" t="s">
        <v>289</v>
      </c>
      <c r="B74" s="221"/>
      <c r="C74" s="230"/>
      <c r="D74" s="77">
        <f t="shared" ref="D74:H74" si="20">+D44+D69+D71</f>
        <v>69914795</v>
      </c>
      <c r="E74" s="77">
        <f t="shared" si="20"/>
        <v>2061469.54</v>
      </c>
      <c r="F74" s="77">
        <f t="shared" si="20"/>
        <v>71976264.540000007</v>
      </c>
      <c r="G74" s="77">
        <f t="shared" si="20"/>
        <v>51835267.060000002</v>
      </c>
      <c r="H74" s="77">
        <f t="shared" si="20"/>
        <v>51835267.060000002</v>
      </c>
      <c r="I74" s="77">
        <f>+I44+I69+I71</f>
        <v>-18079527.939999998</v>
      </c>
    </row>
    <row r="75" spans="1:12" x14ac:dyDescent="0.2">
      <c r="A75" s="61"/>
      <c r="B75" s="228"/>
      <c r="C75" s="229"/>
      <c r="D75" s="78"/>
      <c r="E75" s="78"/>
      <c r="F75" s="78"/>
      <c r="G75" s="78"/>
      <c r="H75" s="78"/>
      <c r="I75" s="78"/>
      <c r="K75" s="72">
        <f>+D74+E74</f>
        <v>71976264.540000007</v>
      </c>
    </row>
    <row r="76" spans="1:12" x14ac:dyDescent="0.2">
      <c r="A76" s="58"/>
      <c r="B76" s="221" t="s">
        <v>290</v>
      </c>
      <c r="C76" s="230"/>
      <c r="D76" s="78"/>
      <c r="E76" s="78"/>
      <c r="F76" s="78"/>
      <c r="G76" s="78"/>
      <c r="H76" s="78"/>
      <c r="I76" s="78"/>
    </row>
    <row r="77" spans="1:12" x14ac:dyDescent="0.2">
      <c r="A77" s="58"/>
      <c r="B77" s="226" t="s">
        <v>291</v>
      </c>
      <c r="C77" s="227"/>
      <c r="D77" s="78">
        <v>0</v>
      </c>
      <c r="E77" s="78">
        <v>1800722.98</v>
      </c>
      <c r="F77" s="78">
        <v>1800722.98</v>
      </c>
      <c r="G77" s="78">
        <v>0</v>
      </c>
      <c r="H77" s="78">
        <v>0</v>
      </c>
      <c r="I77" s="78">
        <v>0</v>
      </c>
    </row>
    <row r="78" spans="1:12" x14ac:dyDescent="0.2">
      <c r="A78" s="58"/>
      <c r="B78" s="226" t="s">
        <v>292</v>
      </c>
      <c r="C78" s="227"/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</row>
    <row r="79" spans="1:12" x14ac:dyDescent="0.2">
      <c r="A79" s="58"/>
      <c r="B79" s="234" t="s">
        <v>293</v>
      </c>
      <c r="C79" s="235"/>
      <c r="D79" s="77">
        <f>+D77+D78</f>
        <v>0</v>
      </c>
      <c r="E79" s="77">
        <f t="shared" ref="E79:I79" si="21">+E77+E78</f>
        <v>1800722.98</v>
      </c>
      <c r="F79" s="77">
        <f t="shared" si="21"/>
        <v>1800722.98</v>
      </c>
      <c r="G79" s="77">
        <f t="shared" si="21"/>
        <v>0</v>
      </c>
      <c r="H79" s="77">
        <f t="shared" si="21"/>
        <v>0</v>
      </c>
      <c r="I79" s="77">
        <f t="shared" si="21"/>
        <v>0</v>
      </c>
    </row>
    <row r="80" spans="1:12" ht="13.5" thickBot="1" x14ac:dyDescent="0.25">
      <c r="A80" s="65"/>
      <c r="B80" s="231"/>
      <c r="C80" s="232"/>
      <c r="D80" s="76"/>
      <c r="E80" s="76"/>
      <c r="F80" s="76"/>
      <c r="G80" s="76"/>
      <c r="H80" s="76"/>
      <c r="I80" s="76"/>
    </row>
    <row r="82" spans="1:10" x14ac:dyDescent="0.2">
      <c r="D82" s="110"/>
      <c r="E82" s="110"/>
      <c r="F82" s="110"/>
    </row>
    <row r="83" spans="1:10" x14ac:dyDescent="0.2">
      <c r="D83" s="110"/>
      <c r="E83" s="110"/>
      <c r="F83" s="110"/>
    </row>
    <row r="84" spans="1:10" x14ac:dyDescent="0.2">
      <c r="D84" s="110"/>
      <c r="E84" s="110"/>
      <c r="F84" s="110"/>
    </row>
    <row r="87" spans="1:10" x14ac:dyDescent="0.2">
      <c r="A87" s="142" t="s">
        <v>462</v>
      </c>
      <c r="B87" s="142"/>
      <c r="C87" s="142"/>
      <c r="D87" s="142"/>
      <c r="E87" s="206" t="s">
        <v>452</v>
      </c>
      <c r="F87" s="206"/>
      <c r="G87" s="206"/>
      <c r="H87" s="206"/>
      <c r="I87" s="206"/>
    </row>
    <row r="88" spans="1:10" x14ac:dyDescent="0.2">
      <c r="A88" s="142" t="s">
        <v>448</v>
      </c>
      <c r="B88" s="142"/>
      <c r="C88" s="142"/>
      <c r="D88" s="142"/>
      <c r="E88" s="206" t="s">
        <v>453</v>
      </c>
      <c r="F88" s="206"/>
      <c r="G88" s="206"/>
      <c r="H88" s="206"/>
      <c r="I88" s="206"/>
    </row>
    <row r="92" spans="1:10" x14ac:dyDescent="0.2">
      <c r="C92" s="1" t="s">
        <v>458</v>
      </c>
      <c r="D92" s="109">
        <v>66986135</v>
      </c>
      <c r="E92" s="109">
        <v>2464422</v>
      </c>
      <c r="F92" s="109">
        <f>+D92+E92</f>
        <v>69450557</v>
      </c>
      <c r="G92" s="109">
        <v>69450557</v>
      </c>
      <c r="H92" s="109">
        <v>69450557</v>
      </c>
      <c r="I92" s="136">
        <f>+H92-D92</f>
        <v>2464422</v>
      </c>
      <c r="J92" s="72"/>
    </row>
    <row r="94" spans="1:10" x14ac:dyDescent="0.2">
      <c r="C94" s="1" t="s">
        <v>447</v>
      </c>
      <c r="D94" s="72">
        <f t="shared" ref="D94:H94" si="22">+D92-D74</f>
        <v>-2928660</v>
      </c>
      <c r="E94" s="72">
        <f>+E92-E74</f>
        <v>402952.45999999996</v>
      </c>
      <c r="F94" s="72">
        <f t="shared" si="22"/>
        <v>-2525707.5400000066</v>
      </c>
      <c r="G94" s="72">
        <f t="shared" si="22"/>
        <v>17615289.939999998</v>
      </c>
      <c r="H94" s="72">
        <f t="shared" si="22"/>
        <v>17615289.939999998</v>
      </c>
      <c r="I94" s="72">
        <f>+I92-I74</f>
        <v>20543949.939999998</v>
      </c>
    </row>
    <row r="96" spans="1:10" x14ac:dyDescent="0.2">
      <c r="F96" s="68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topLeftCell="A135" zoomScaleNormal="100" zoomScaleSheetLayoutView="100" workbookViewId="0">
      <selection activeCell="E9" sqref="E9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26" customWidth="1"/>
    <col min="10" max="14" width="12.7109375" bestFit="1" customWidth="1"/>
  </cols>
  <sheetData>
    <row r="1" spans="1:15" x14ac:dyDescent="0.25">
      <c r="A1" s="143" t="s">
        <v>119</v>
      </c>
      <c r="B1" s="144"/>
      <c r="C1" s="144"/>
      <c r="D1" s="144"/>
      <c r="E1" s="144"/>
      <c r="F1" s="144"/>
      <c r="G1" s="144"/>
      <c r="H1" s="238"/>
    </row>
    <row r="2" spans="1:15" x14ac:dyDescent="0.25">
      <c r="A2" s="162" t="s">
        <v>295</v>
      </c>
      <c r="B2" s="188"/>
      <c r="C2" s="188"/>
      <c r="D2" s="188"/>
      <c r="E2" s="188"/>
      <c r="F2" s="188"/>
      <c r="G2" s="188"/>
      <c r="H2" s="239"/>
    </row>
    <row r="3" spans="1:15" x14ac:dyDescent="0.25">
      <c r="A3" s="162" t="s">
        <v>296</v>
      </c>
      <c r="B3" s="188"/>
      <c r="C3" s="188"/>
      <c r="D3" s="188"/>
      <c r="E3" s="188"/>
      <c r="F3" s="188"/>
      <c r="G3" s="188"/>
      <c r="H3" s="239"/>
    </row>
    <row r="4" spans="1:15" x14ac:dyDescent="0.25">
      <c r="A4" s="162" t="s">
        <v>465</v>
      </c>
      <c r="B4" s="188"/>
      <c r="C4" s="188"/>
      <c r="D4" s="188"/>
      <c r="E4" s="188"/>
      <c r="F4" s="188"/>
      <c r="G4" s="188"/>
      <c r="H4" s="239"/>
    </row>
    <row r="5" spans="1:15" ht="15.75" thickBot="1" x14ac:dyDescent="0.3">
      <c r="A5" s="164" t="s">
        <v>1</v>
      </c>
      <c r="B5" s="189"/>
      <c r="C5" s="189"/>
      <c r="D5" s="189"/>
      <c r="E5" s="189"/>
      <c r="F5" s="189"/>
      <c r="G5" s="189"/>
      <c r="H5" s="240"/>
    </row>
    <row r="6" spans="1:15" ht="15.75" thickBot="1" x14ac:dyDescent="0.3">
      <c r="A6" s="143" t="s">
        <v>180</v>
      </c>
      <c r="B6" s="145"/>
      <c r="C6" s="207" t="s">
        <v>297</v>
      </c>
      <c r="D6" s="208"/>
      <c r="E6" s="208"/>
      <c r="F6" s="208"/>
      <c r="G6" s="209"/>
      <c r="H6" s="210" t="s">
        <v>298</v>
      </c>
    </row>
    <row r="7" spans="1:15" ht="26.25" thickBot="1" x14ac:dyDescent="0.3">
      <c r="A7" s="164"/>
      <c r="B7" s="165"/>
      <c r="C7" s="127" t="s">
        <v>182</v>
      </c>
      <c r="D7" s="102" t="s">
        <v>299</v>
      </c>
      <c r="E7" s="127" t="s">
        <v>300</v>
      </c>
      <c r="F7" s="127" t="s">
        <v>183</v>
      </c>
      <c r="G7" s="127" t="s">
        <v>185</v>
      </c>
      <c r="H7" s="212"/>
    </row>
    <row r="8" spans="1:15" x14ac:dyDescent="0.25">
      <c r="A8" s="241" t="s">
        <v>301</v>
      </c>
      <c r="B8" s="242"/>
      <c r="C8" s="91">
        <f>+C9+C17+C27+C37+C47+C57+C61+C70+C74</f>
        <v>16324687</v>
      </c>
      <c r="D8" s="91">
        <f>+D9+D17+D27+D37+D47+D57+D61+D70+D74</f>
        <v>1854722.98</v>
      </c>
      <c r="E8" s="91">
        <f>+E9+E17+E27+E37+E47+E57+E61+E70+E74</f>
        <v>18179409.98</v>
      </c>
      <c r="F8" s="91">
        <f>+F9+F17+F27+F37+F47+F57+F61+F70+F74</f>
        <v>8361088.4499999993</v>
      </c>
      <c r="G8" s="91">
        <f>+G9+G17+G27+G37+G47+G57+G61+G70+G74</f>
        <v>8361087.4499999993</v>
      </c>
      <c r="H8" s="91">
        <f t="shared" ref="H8" si="0">+H9+H17+H27+H37+H47+H57+H61+H70+H74</f>
        <v>9818322.5300000012</v>
      </c>
      <c r="I8" s="126"/>
    </row>
    <row r="9" spans="1:15" x14ac:dyDescent="0.25">
      <c r="A9" s="223" t="s">
        <v>302</v>
      </c>
      <c r="B9" s="237"/>
      <c r="C9" s="91">
        <v>8667131</v>
      </c>
      <c r="D9" s="91">
        <f>SUM(D10:D16)</f>
        <v>150000</v>
      </c>
      <c r="E9" s="77">
        <f t="shared" ref="E9:E16" si="1">+C9+D9</f>
        <v>8817131</v>
      </c>
      <c r="F9" s="91">
        <f>SUM(F10:F16)</f>
        <v>4046601.51</v>
      </c>
      <c r="G9" s="91">
        <f>SUM(G10:G16)</f>
        <v>4046601.51</v>
      </c>
      <c r="H9" s="91">
        <f>SUM(H10:H16)</f>
        <v>4770530.49</v>
      </c>
    </row>
    <row r="10" spans="1:15" x14ac:dyDescent="0.25">
      <c r="A10" s="58"/>
      <c r="B10" s="59" t="s">
        <v>303</v>
      </c>
      <c r="C10" s="92">
        <v>0</v>
      </c>
      <c r="D10" s="78">
        <v>0</v>
      </c>
      <c r="E10" s="78">
        <f t="shared" si="1"/>
        <v>0</v>
      </c>
      <c r="F10" s="78">
        <v>0</v>
      </c>
      <c r="G10" s="78">
        <v>0</v>
      </c>
      <c r="H10" s="78">
        <f>+E10-F10</f>
        <v>0</v>
      </c>
      <c r="J10" s="69"/>
    </row>
    <row r="11" spans="1:15" x14ac:dyDescent="0.25">
      <c r="A11" s="58"/>
      <c r="B11" s="59" t="s">
        <v>304</v>
      </c>
      <c r="C11" s="92">
        <v>4400017</v>
      </c>
      <c r="D11" s="78">
        <v>0</v>
      </c>
      <c r="E11" s="78">
        <f t="shared" si="1"/>
        <v>4400017</v>
      </c>
      <c r="F11" s="78">
        <v>2903074.43</v>
      </c>
      <c r="G11" s="78">
        <v>2903074.43</v>
      </c>
      <c r="H11" s="78">
        <f t="shared" ref="H11:H75" si="2">+E11-F11</f>
        <v>1496942.5699999998</v>
      </c>
      <c r="J11" s="69"/>
      <c r="K11" s="69"/>
      <c r="L11" s="69"/>
      <c r="M11" s="69"/>
      <c r="N11" s="69"/>
      <c r="O11" s="69"/>
    </row>
    <row r="12" spans="1:15" x14ac:dyDescent="0.25">
      <c r="A12" s="58"/>
      <c r="B12" s="59" t="s">
        <v>305</v>
      </c>
      <c r="C12" s="92">
        <v>1176040</v>
      </c>
      <c r="D12" s="78">
        <v>0</v>
      </c>
      <c r="E12" s="78">
        <f t="shared" si="1"/>
        <v>1176040</v>
      </c>
      <c r="F12" s="78">
        <v>856657.09</v>
      </c>
      <c r="G12" s="78">
        <v>856657.09</v>
      </c>
      <c r="H12" s="78">
        <f t="shared" si="2"/>
        <v>319382.91000000003</v>
      </c>
      <c r="J12" s="69"/>
    </row>
    <row r="13" spans="1:15" x14ac:dyDescent="0.25">
      <c r="A13" s="58"/>
      <c r="B13" s="59" t="s">
        <v>306</v>
      </c>
      <c r="C13" s="92">
        <v>90000</v>
      </c>
      <c r="D13" s="78">
        <v>0</v>
      </c>
      <c r="E13" s="78">
        <f t="shared" si="1"/>
        <v>90000</v>
      </c>
      <c r="F13" s="78">
        <v>0</v>
      </c>
      <c r="G13" s="78">
        <v>0</v>
      </c>
      <c r="H13" s="78">
        <f t="shared" si="2"/>
        <v>90000</v>
      </c>
      <c r="J13" s="69"/>
    </row>
    <row r="14" spans="1:15" x14ac:dyDescent="0.25">
      <c r="A14" s="58"/>
      <c r="B14" s="59" t="s">
        <v>307</v>
      </c>
      <c r="C14" s="92">
        <v>866149</v>
      </c>
      <c r="D14" s="78">
        <v>150000</v>
      </c>
      <c r="E14" s="78">
        <f t="shared" si="1"/>
        <v>1016149</v>
      </c>
      <c r="F14" s="78">
        <v>286869.99</v>
      </c>
      <c r="G14" s="78">
        <v>286869.99</v>
      </c>
      <c r="H14" s="78">
        <f t="shared" si="2"/>
        <v>729279.01</v>
      </c>
      <c r="J14" s="69"/>
    </row>
    <row r="15" spans="1:15" x14ac:dyDescent="0.25">
      <c r="A15" s="58"/>
      <c r="B15" s="59" t="s">
        <v>308</v>
      </c>
      <c r="C15" s="92">
        <v>0</v>
      </c>
      <c r="D15" s="78">
        <v>0</v>
      </c>
      <c r="E15" s="78">
        <f t="shared" si="1"/>
        <v>0</v>
      </c>
      <c r="F15" s="78">
        <v>0</v>
      </c>
      <c r="G15" s="78">
        <v>0</v>
      </c>
      <c r="H15" s="78">
        <f t="shared" si="2"/>
        <v>0</v>
      </c>
      <c r="J15" s="69"/>
    </row>
    <row r="16" spans="1:15" x14ac:dyDescent="0.25">
      <c r="A16" s="58"/>
      <c r="B16" s="59" t="s">
        <v>309</v>
      </c>
      <c r="C16" s="92">
        <v>2134926</v>
      </c>
      <c r="D16" s="78">
        <v>0</v>
      </c>
      <c r="E16" s="78">
        <f t="shared" si="1"/>
        <v>2134926</v>
      </c>
      <c r="F16" s="78">
        <v>0</v>
      </c>
      <c r="G16" s="78">
        <v>0</v>
      </c>
      <c r="H16" s="78">
        <f t="shared" si="2"/>
        <v>2134926</v>
      </c>
      <c r="J16" s="69"/>
      <c r="K16" s="69"/>
      <c r="L16" s="69"/>
      <c r="M16" s="69"/>
      <c r="N16" s="69"/>
      <c r="O16" s="69"/>
    </row>
    <row r="17" spans="1:12" x14ac:dyDescent="0.25">
      <c r="A17" s="223" t="s">
        <v>310</v>
      </c>
      <c r="B17" s="237"/>
      <c r="C17" s="91">
        <f t="shared" ref="C17:G17" si="3">SUM(C18:C26)</f>
        <v>2544456</v>
      </c>
      <c r="D17" s="91">
        <f>SUM(D18:D26)</f>
        <v>141104.29999999999</v>
      </c>
      <c r="E17" s="91">
        <f>SUM(E18:E26)</f>
        <v>2685560.3</v>
      </c>
      <c r="F17" s="91">
        <f>SUM(F18:F26)</f>
        <v>1382871.14</v>
      </c>
      <c r="G17" s="91">
        <f t="shared" si="3"/>
        <v>1382871.14</v>
      </c>
      <c r="H17" s="91">
        <f>SUM(H18:H26)</f>
        <v>1302689.1600000001</v>
      </c>
    </row>
    <row r="18" spans="1:12" ht="25.5" x14ac:dyDescent="0.25">
      <c r="A18" s="58"/>
      <c r="B18" s="122" t="s">
        <v>311</v>
      </c>
      <c r="C18" s="92">
        <v>1210548</v>
      </c>
      <c r="D18" s="78">
        <v>20000</v>
      </c>
      <c r="E18" s="78">
        <f t="shared" ref="E18:E26" si="4">+C18+D18</f>
        <v>1230548</v>
      </c>
      <c r="F18" s="78">
        <v>712501.53</v>
      </c>
      <c r="G18" s="78">
        <v>712501.53</v>
      </c>
      <c r="H18" s="78">
        <f>+E18-F18</f>
        <v>518046.47</v>
      </c>
      <c r="J18" s="69"/>
    </row>
    <row r="19" spans="1:12" x14ac:dyDescent="0.25">
      <c r="A19" s="58"/>
      <c r="B19" s="59" t="s">
        <v>312</v>
      </c>
      <c r="C19" s="92">
        <v>392907</v>
      </c>
      <c r="D19" s="78">
        <v>0</v>
      </c>
      <c r="E19" s="78">
        <f t="shared" si="4"/>
        <v>392907</v>
      </c>
      <c r="F19" s="78">
        <v>224658.76</v>
      </c>
      <c r="G19" s="78">
        <v>224658.76</v>
      </c>
      <c r="H19" s="78">
        <f t="shared" si="2"/>
        <v>168248.24</v>
      </c>
      <c r="J19" s="69"/>
    </row>
    <row r="20" spans="1:12" x14ac:dyDescent="0.25">
      <c r="A20" s="58"/>
      <c r="B20" s="59" t="s">
        <v>313</v>
      </c>
      <c r="C20" s="92">
        <v>0</v>
      </c>
      <c r="D20" s="78">
        <v>0</v>
      </c>
      <c r="E20" s="78">
        <f t="shared" si="4"/>
        <v>0</v>
      </c>
      <c r="F20" s="78">
        <v>0</v>
      </c>
      <c r="G20" s="78">
        <v>0</v>
      </c>
      <c r="H20" s="78">
        <f t="shared" si="2"/>
        <v>0</v>
      </c>
      <c r="J20" s="69"/>
    </row>
    <row r="21" spans="1:12" x14ac:dyDescent="0.25">
      <c r="A21" s="58"/>
      <c r="B21" s="59" t="s">
        <v>314</v>
      </c>
      <c r="C21" s="92">
        <v>299526</v>
      </c>
      <c r="D21" s="78">
        <v>121104.3</v>
      </c>
      <c r="E21" s="78">
        <f t="shared" si="4"/>
        <v>420630.3</v>
      </c>
      <c r="F21" s="78">
        <v>159594.93</v>
      </c>
      <c r="G21" s="78">
        <v>159594.93</v>
      </c>
      <c r="H21" s="78">
        <f t="shared" si="2"/>
        <v>261035.37</v>
      </c>
      <c r="J21" s="69"/>
    </row>
    <row r="22" spans="1:12" x14ac:dyDescent="0.25">
      <c r="A22" s="58"/>
      <c r="B22" s="59" t="s">
        <v>315</v>
      </c>
      <c r="C22" s="92">
        <v>137853</v>
      </c>
      <c r="D22" s="78">
        <v>0</v>
      </c>
      <c r="E22" s="78">
        <f t="shared" si="4"/>
        <v>137853</v>
      </c>
      <c r="F22" s="78">
        <v>6087</v>
      </c>
      <c r="G22" s="78">
        <v>6087</v>
      </c>
      <c r="H22" s="78">
        <f t="shared" si="2"/>
        <v>131766</v>
      </c>
      <c r="I22" s="139">
        <v>0</v>
      </c>
      <c r="J22" s="69"/>
    </row>
    <row r="23" spans="1:12" x14ac:dyDescent="0.25">
      <c r="A23" s="58"/>
      <c r="B23" s="59" t="s">
        <v>316</v>
      </c>
      <c r="C23" s="92">
        <v>232840</v>
      </c>
      <c r="D23" s="78">
        <v>0</v>
      </c>
      <c r="E23" s="78">
        <f t="shared" si="4"/>
        <v>232840</v>
      </c>
      <c r="F23" s="78">
        <v>164275.03</v>
      </c>
      <c r="G23" s="78">
        <v>164275.03</v>
      </c>
      <c r="H23" s="78">
        <f t="shared" si="2"/>
        <v>68564.97</v>
      </c>
      <c r="J23" s="69"/>
    </row>
    <row r="24" spans="1:12" x14ac:dyDescent="0.25">
      <c r="A24" s="58"/>
      <c r="B24" s="59" t="s">
        <v>317</v>
      </c>
      <c r="C24" s="92">
        <v>53700</v>
      </c>
      <c r="D24" s="78">
        <v>0</v>
      </c>
      <c r="E24" s="78">
        <f t="shared" si="4"/>
        <v>53700</v>
      </c>
      <c r="F24" s="78">
        <v>23435.16</v>
      </c>
      <c r="G24" s="78">
        <v>23435.16</v>
      </c>
      <c r="H24" s="78">
        <f t="shared" si="2"/>
        <v>30264.84</v>
      </c>
      <c r="J24" s="69"/>
    </row>
    <row r="25" spans="1:12" x14ac:dyDescent="0.25">
      <c r="A25" s="58"/>
      <c r="B25" s="59" t="s">
        <v>318</v>
      </c>
      <c r="C25" s="92">
        <v>0</v>
      </c>
      <c r="D25" s="78">
        <v>0</v>
      </c>
      <c r="E25" s="78">
        <f t="shared" si="4"/>
        <v>0</v>
      </c>
      <c r="F25" s="78">
        <v>0</v>
      </c>
      <c r="G25" s="78">
        <v>0</v>
      </c>
      <c r="H25" s="78">
        <f t="shared" si="2"/>
        <v>0</v>
      </c>
      <c r="J25" s="69"/>
    </row>
    <row r="26" spans="1:12" x14ac:dyDescent="0.25">
      <c r="A26" s="58"/>
      <c r="B26" s="59" t="s">
        <v>319</v>
      </c>
      <c r="C26" s="92">
        <v>217082</v>
      </c>
      <c r="D26" s="78">
        <v>0</v>
      </c>
      <c r="E26" s="78">
        <f t="shared" si="4"/>
        <v>217082</v>
      </c>
      <c r="F26" s="78">
        <v>92318.73</v>
      </c>
      <c r="G26" s="78">
        <v>92318.73</v>
      </c>
      <c r="H26" s="78">
        <f t="shared" si="2"/>
        <v>124763.27</v>
      </c>
      <c r="J26" s="69"/>
      <c r="L26" s="69"/>
    </row>
    <row r="27" spans="1:12" x14ac:dyDescent="0.25">
      <c r="A27" s="223" t="s">
        <v>320</v>
      </c>
      <c r="B27" s="237"/>
      <c r="C27" s="91">
        <f>SUM(C28:C36)</f>
        <v>5031687</v>
      </c>
      <c r="D27" s="91">
        <f t="shared" ref="D27" si="5">SUM(D28:D36)</f>
        <v>1364618.68</v>
      </c>
      <c r="E27" s="91">
        <f>SUM(E28:E36)</f>
        <v>6396305.6799999997</v>
      </c>
      <c r="F27" s="91">
        <f>SUM(F28:F36)</f>
        <v>2877615.8</v>
      </c>
      <c r="G27" s="91">
        <f>SUM(G28:G36)</f>
        <v>2877614.8</v>
      </c>
      <c r="H27" s="91">
        <f>SUM(H28:H36)</f>
        <v>3518689.88</v>
      </c>
      <c r="L27" s="69"/>
    </row>
    <row r="28" spans="1:12" x14ac:dyDescent="0.25">
      <c r="A28" s="58"/>
      <c r="B28" s="59" t="s">
        <v>321</v>
      </c>
      <c r="C28" s="92">
        <v>625869</v>
      </c>
      <c r="D28" s="78">
        <v>13084</v>
      </c>
      <c r="E28" s="78">
        <f t="shared" ref="E28:E36" si="6">+C28+D28</f>
        <v>638953</v>
      </c>
      <c r="F28" s="78">
        <v>240696.37</v>
      </c>
      <c r="G28" s="78">
        <v>240696.37</v>
      </c>
      <c r="H28" s="78">
        <f t="shared" ref="H28:H36" si="7">+E28-F28</f>
        <v>398256.63</v>
      </c>
    </row>
    <row r="29" spans="1:12" x14ac:dyDescent="0.25">
      <c r="A29" s="58"/>
      <c r="B29" s="59" t="s">
        <v>322</v>
      </c>
      <c r="C29" s="92">
        <v>55300</v>
      </c>
      <c r="D29" s="78">
        <v>5000</v>
      </c>
      <c r="E29" s="78">
        <f t="shared" si="6"/>
        <v>60300</v>
      </c>
      <c r="F29" s="78">
        <v>47831</v>
      </c>
      <c r="G29" s="78">
        <v>47831</v>
      </c>
      <c r="H29" s="78">
        <f t="shared" si="7"/>
        <v>12469</v>
      </c>
    </row>
    <row r="30" spans="1:12" x14ac:dyDescent="0.25">
      <c r="A30" s="58"/>
      <c r="B30" s="59" t="s">
        <v>323</v>
      </c>
      <c r="C30" s="92">
        <v>322474</v>
      </c>
      <c r="D30" s="78">
        <v>1141534.68</v>
      </c>
      <c r="E30" s="78">
        <f>+C30+D30</f>
        <v>1464008.68</v>
      </c>
      <c r="F30" s="78">
        <v>57432.38</v>
      </c>
      <c r="G30" s="78">
        <v>57432.38</v>
      </c>
      <c r="H30" s="78">
        <f t="shared" si="7"/>
        <v>1406576.3</v>
      </c>
    </row>
    <row r="31" spans="1:12" x14ac:dyDescent="0.25">
      <c r="A31" s="58"/>
      <c r="B31" s="59" t="s">
        <v>324</v>
      </c>
      <c r="C31" s="92">
        <v>888646</v>
      </c>
      <c r="D31" s="78">
        <v>0</v>
      </c>
      <c r="E31" s="78">
        <f t="shared" si="6"/>
        <v>888646</v>
      </c>
      <c r="F31" s="78">
        <v>882066.53</v>
      </c>
      <c r="G31" s="78">
        <v>882066.53</v>
      </c>
      <c r="H31" s="78">
        <f t="shared" si="7"/>
        <v>6579.4699999999721</v>
      </c>
    </row>
    <row r="32" spans="1:12" ht="25.5" x14ac:dyDescent="0.25">
      <c r="A32" s="58"/>
      <c r="B32" s="122" t="s">
        <v>325</v>
      </c>
      <c r="C32" s="92">
        <v>706451</v>
      </c>
      <c r="D32" s="78">
        <v>205000</v>
      </c>
      <c r="E32" s="78">
        <f t="shared" si="6"/>
        <v>911451</v>
      </c>
      <c r="F32" s="78">
        <v>384052.82</v>
      </c>
      <c r="G32" s="78">
        <v>384052.82</v>
      </c>
      <c r="H32" s="78">
        <f t="shared" si="7"/>
        <v>527398.17999999993</v>
      </c>
    </row>
    <row r="33" spans="1:8" x14ac:dyDescent="0.25">
      <c r="A33" s="58"/>
      <c r="B33" s="59" t="s">
        <v>326</v>
      </c>
      <c r="C33" s="92">
        <v>107800</v>
      </c>
      <c r="D33" s="78">
        <v>0</v>
      </c>
      <c r="E33" s="78">
        <f t="shared" si="6"/>
        <v>107800</v>
      </c>
      <c r="F33" s="78">
        <v>62302.41</v>
      </c>
      <c r="G33" s="78">
        <v>62301.41</v>
      </c>
      <c r="H33" s="78">
        <f t="shared" si="7"/>
        <v>45497.59</v>
      </c>
    </row>
    <row r="34" spans="1:8" x14ac:dyDescent="0.25">
      <c r="A34" s="58"/>
      <c r="B34" s="59" t="s">
        <v>327</v>
      </c>
      <c r="C34" s="92">
        <v>142390</v>
      </c>
      <c r="D34" s="78">
        <v>0</v>
      </c>
      <c r="E34" s="78">
        <f t="shared" si="6"/>
        <v>142390</v>
      </c>
      <c r="F34" s="78">
        <v>92805.13</v>
      </c>
      <c r="G34" s="78">
        <v>92805.13</v>
      </c>
      <c r="H34" s="78">
        <f t="shared" si="7"/>
        <v>49584.869999999995</v>
      </c>
    </row>
    <row r="35" spans="1:8" x14ac:dyDescent="0.25">
      <c r="A35" s="58"/>
      <c r="B35" s="59" t="s">
        <v>328</v>
      </c>
      <c r="C35" s="92">
        <v>594121</v>
      </c>
      <c r="D35" s="78">
        <v>0</v>
      </c>
      <c r="E35" s="78">
        <f t="shared" si="6"/>
        <v>594121</v>
      </c>
      <c r="F35" s="78">
        <v>234220.16</v>
      </c>
      <c r="G35" s="78">
        <v>234220.16</v>
      </c>
      <c r="H35" s="78">
        <f t="shared" si="7"/>
        <v>359900.83999999997</v>
      </c>
    </row>
    <row r="36" spans="1:8" x14ac:dyDescent="0.25">
      <c r="A36" s="58"/>
      <c r="B36" s="59" t="s">
        <v>329</v>
      </c>
      <c r="C36" s="92">
        <v>1588636</v>
      </c>
      <c r="D36" s="78">
        <v>0</v>
      </c>
      <c r="E36" s="78">
        <f t="shared" si="6"/>
        <v>1588636</v>
      </c>
      <c r="F36" s="78">
        <v>876209</v>
      </c>
      <c r="G36" s="78">
        <v>876209</v>
      </c>
      <c r="H36" s="78">
        <f t="shared" si="7"/>
        <v>712427</v>
      </c>
    </row>
    <row r="37" spans="1:8" ht="30" customHeight="1" x14ac:dyDescent="0.25">
      <c r="A37" s="158" t="s">
        <v>330</v>
      </c>
      <c r="B37" s="159"/>
      <c r="C37" s="91">
        <f>SUM(C38:C46)</f>
        <v>0</v>
      </c>
      <c r="D37" s="91">
        <f t="shared" ref="D37:H37" si="8">SUM(D38:D46)</f>
        <v>54000</v>
      </c>
      <c r="E37" s="91">
        <f t="shared" si="8"/>
        <v>54000</v>
      </c>
      <c r="F37" s="91">
        <f t="shared" si="8"/>
        <v>54000</v>
      </c>
      <c r="G37" s="91">
        <f t="shared" si="8"/>
        <v>54000</v>
      </c>
      <c r="H37" s="91">
        <f t="shared" si="8"/>
        <v>0</v>
      </c>
    </row>
    <row r="38" spans="1:8" x14ac:dyDescent="0.25">
      <c r="A38" s="58"/>
      <c r="B38" s="59" t="s">
        <v>331</v>
      </c>
      <c r="C38" s="92">
        <v>0</v>
      </c>
      <c r="D38" s="92">
        <v>0</v>
      </c>
      <c r="E38" s="78">
        <f t="shared" ref="E38:E75" si="9">+C38+D38</f>
        <v>0</v>
      </c>
      <c r="F38" s="92">
        <v>0</v>
      </c>
      <c r="G38" s="92">
        <v>0</v>
      </c>
      <c r="H38" s="78">
        <f t="shared" si="2"/>
        <v>0</v>
      </c>
    </row>
    <row r="39" spans="1:8" x14ac:dyDescent="0.25">
      <c r="A39" s="58"/>
      <c r="B39" s="59" t="s">
        <v>332</v>
      </c>
      <c r="C39" s="92">
        <v>0</v>
      </c>
      <c r="D39" s="92">
        <v>0</v>
      </c>
      <c r="E39" s="78">
        <f t="shared" si="9"/>
        <v>0</v>
      </c>
      <c r="F39" s="92">
        <v>0</v>
      </c>
      <c r="G39" s="92">
        <v>0</v>
      </c>
      <c r="H39" s="78">
        <f t="shared" si="2"/>
        <v>0</v>
      </c>
    </row>
    <row r="40" spans="1:8" x14ac:dyDescent="0.25">
      <c r="A40" s="58"/>
      <c r="B40" s="59" t="s">
        <v>333</v>
      </c>
      <c r="C40" s="92">
        <v>0</v>
      </c>
      <c r="D40" s="92">
        <v>0</v>
      </c>
      <c r="E40" s="78">
        <f t="shared" si="9"/>
        <v>0</v>
      </c>
      <c r="F40" s="92">
        <v>0</v>
      </c>
      <c r="G40" s="92">
        <v>0</v>
      </c>
      <c r="H40" s="78">
        <f t="shared" si="2"/>
        <v>0</v>
      </c>
    </row>
    <row r="41" spans="1:8" x14ac:dyDescent="0.25">
      <c r="A41" s="58"/>
      <c r="B41" s="59" t="s">
        <v>334</v>
      </c>
      <c r="C41" s="92">
        <v>0</v>
      </c>
      <c r="D41" s="92">
        <v>54000</v>
      </c>
      <c r="E41" s="78">
        <f t="shared" si="9"/>
        <v>54000</v>
      </c>
      <c r="F41" s="92">
        <v>54000</v>
      </c>
      <c r="G41" s="92">
        <v>54000</v>
      </c>
      <c r="H41" s="78">
        <f t="shared" si="2"/>
        <v>0</v>
      </c>
    </row>
    <row r="42" spans="1:8" x14ac:dyDescent="0.25">
      <c r="A42" s="58"/>
      <c r="B42" s="59" t="s">
        <v>335</v>
      </c>
      <c r="C42" s="92">
        <v>0</v>
      </c>
      <c r="D42" s="92">
        <v>0</v>
      </c>
      <c r="E42" s="78">
        <f t="shared" si="9"/>
        <v>0</v>
      </c>
      <c r="F42" s="92">
        <v>0</v>
      </c>
      <c r="G42" s="92">
        <v>0</v>
      </c>
      <c r="H42" s="78">
        <f t="shared" si="2"/>
        <v>0</v>
      </c>
    </row>
    <row r="43" spans="1:8" x14ac:dyDescent="0.25">
      <c r="A43" s="58"/>
      <c r="B43" s="59" t="s">
        <v>336</v>
      </c>
      <c r="C43" s="92">
        <v>0</v>
      </c>
      <c r="D43" s="92">
        <v>0</v>
      </c>
      <c r="E43" s="78">
        <f t="shared" si="9"/>
        <v>0</v>
      </c>
      <c r="F43" s="92">
        <v>0</v>
      </c>
      <c r="G43" s="92">
        <v>0</v>
      </c>
      <c r="H43" s="78">
        <f t="shared" si="2"/>
        <v>0</v>
      </c>
    </row>
    <row r="44" spans="1:8" x14ac:dyDescent="0.25">
      <c r="A44" s="58"/>
      <c r="B44" s="59" t="s">
        <v>337</v>
      </c>
      <c r="C44" s="92">
        <v>0</v>
      </c>
      <c r="D44" s="92">
        <v>0</v>
      </c>
      <c r="E44" s="78">
        <f t="shared" si="9"/>
        <v>0</v>
      </c>
      <c r="F44" s="92">
        <v>0</v>
      </c>
      <c r="G44" s="92">
        <v>0</v>
      </c>
      <c r="H44" s="78">
        <f t="shared" si="2"/>
        <v>0</v>
      </c>
    </row>
    <row r="45" spans="1:8" x14ac:dyDescent="0.25">
      <c r="A45" s="58"/>
      <c r="B45" s="59" t="s">
        <v>338</v>
      </c>
      <c r="C45" s="92">
        <v>0</v>
      </c>
      <c r="D45" s="92">
        <v>0</v>
      </c>
      <c r="E45" s="78">
        <f t="shared" si="9"/>
        <v>0</v>
      </c>
      <c r="F45" s="92">
        <v>0</v>
      </c>
      <c r="G45" s="92">
        <v>0</v>
      </c>
      <c r="H45" s="78">
        <f t="shared" si="2"/>
        <v>0</v>
      </c>
    </row>
    <row r="46" spans="1:8" x14ac:dyDescent="0.25">
      <c r="A46" s="58"/>
      <c r="B46" s="59" t="s">
        <v>339</v>
      </c>
      <c r="C46" s="92">
        <v>0</v>
      </c>
      <c r="D46" s="92">
        <v>0</v>
      </c>
      <c r="E46" s="78">
        <f t="shared" si="9"/>
        <v>0</v>
      </c>
      <c r="F46" s="92">
        <v>0</v>
      </c>
      <c r="G46" s="92">
        <v>0</v>
      </c>
      <c r="H46" s="78">
        <f t="shared" si="2"/>
        <v>0</v>
      </c>
    </row>
    <row r="47" spans="1:8" ht="28.5" customHeight="1" x14ac:dyDescent="0.25">
      <c r="A47" s="158" t="s">
        <v>340</v>
      </c>
      <c r="B47" s="159"/>
      <c r="C47" s="91">
        <f>SUM(C48:C56)</f>
        <v>81413</v>
      </c>
      <c r="D47" s="91">
        <f t="shared" ref="D47:H47" si="10">SUM(D48:D56)</f>
        <v>145000</v>
      </c>
      <c r="E47" s="91">
        <f t="shared" si="10"/>
        <v>226413</v>
      </c>
      <c r="F47" s="91">
        <f t="shared" si="10"/>
        <v>0</v>
      </c>
      <c r="G47" s="91">
        <f t="shared" si="10"/>
        <v>0</v>
      </c>
      <c r="H47" s="91">
        <f t="shared" si="10"/>
        <v>226413</v>
      </c>
    </row>
    <row r="48" spans="1:8" x14ac:dyDescent="0.25">
      <c r="A48" s="58"/>
      <c r="B48" s="59" t="s">
        <v>341</v>
      </c>
      <c r="C48" s="92">
        <v>69000</v>
      </c>
      <c r="D48" s="78">
        <v>145000</v>
      </c>
      <c r="E48" s="78">
        <f>+C48+D48</f>
        <v>214000</v>
      </c>
      <c r="F48" s="78">
        <v>0</v>
      </c>
      <c r="G48" s="78">
        <v>0</v>
      </c>
      <c r="H48" s="78">
        <f>+E48-F48</f>
        <v>214000</v>
      </c>
    </row>
    <row r="49" spans="1:8" x14ac:dyDescent="0.25">
      <c r="A49" s="58"/>
      <c r="B49" s="59" t="s">
        <v>342</v>
      </c>
      <c r="C49" s="92">
        <v>0</v>
      </c>
      <c r="D49" s="78">
        <v>0</v>
      </c>
      <c r="E49" s="78">
        <f t="shared" ref="E49:E56" si="11">+C49+D49</f>
        <v>0</v>
      </c>
      <c r="F49" s="78">
        <v>0</v>
      </c>
      <c r="G49" s="78">
        <v>0</v>
      </c>
      <c r="H49" s="78">
        <f t="shared" ref="H49:H56" si="12">+E49-F49</f>
        <v>0</v>
      </c>
    </row>
    <row r="50" spans="1:8" x14ac:dyDescent="0.25">
      <c r="A50" s="58"/>
      <c r="B50" s="59" t="s">
        <v>343</v>
      </c>
      <c r="C50" s="92">
        <v>0</v>
      </c>
      <c r="D50" s="78">
        <v>0</v>
      </c>
      <c r="E50" s="78">
        <f t="shared" si="11"/>
        <v>0</v>
      </c>
      <c r="F50" s="78">
        <v>0</v>
      </c>
      <c r="G50" s="78">
        <v>0</v>
      </c>
      <c r="H50" s="78">
        <f t="shared" si="12"/>
        <v>0</v>
      </c>
    </row>
    <row r="51" spans="1:8" x14ac:dyDescent="0.25">
      <c r="A51" s="58"/>
      <c r="B51" s="59" t="s">
        <v>344</v>
      </c>
      <c r="C51" s="92">
        <v>0</v>
      </c>
      <c r="D51" s="78">
        <v>0</v>
      </c>
      <c r="E51" s="78">
        <v>0</v>
      </c>
      <c r="F51" s="78">
        <v>0</v>
      </c>
      <c r="G51" s="78">
        <v>0</v>
      </c>
      <c r="H51" s="78">
        <f t="shared" si="12"/>
        <v>0</v>
      </c>
    </row>
    <row r="52" spans="1:8" x14ac:dyDescent="0.25">
      <c r="A52" s="58"/>
      <c r="B52" s="59" t="s">
        <v>345</v>
      </c>
      <c r="C52" s="92">
        <v>0</v>
      </c>
      <c r="D52" s="78">
        <v>0</v>
      </c>
      <c r="E52" s="78">
        <f t="shared" si="11"/>
        <v>0</v>
      </c>
      <c r="F52" s="78">
        <v>0</v>
      </c>
      <c r="G52" s="78">
        <v>0</v>
      </c>
      <c r="H52" s="78">
        <f t="shared" si="12"/>
        <v>0</v>
      </c>
    </row>
    <row r="53" spans="1:8" x14ac:dyDescent="0.25">
      <c r="A53" s="58"/>
      <c r="B53" s="59" t="s">
        <v>346</v>
      </c>
      <c r="C53" s="92">
        <v>12413</v>
      </c>
      <c r="D53" s="78">
        <v>0</v>
      </c>
      <c r="E53" s="78">
        <f t="shared" si="11"/>
        <v>12413</v>
      </c>
      <c r="F53" s="78">
        <v>0</v>
      </c>
      <c r="G53" s="78">
        <v>0</v>
      </c>
      <c r="H53" s="78">
        <f t="shared" si="12"/>
        <v>12413</v>
      </c>
    </row>
    <row r="54" spans="1:8" x14ac:dyDescent="0.25">
      <c r="A54" s="58"/>
      <c r="B54" s="59" t="s">
        <v>347</v>
      </c>
      <c r="C54" s="92">
        <v>0</v>
      </c>
      <c r="D54" s="92">
        <v>0</v>
      </c>
      <c r="E54" s="78">
        <f t="shared" si="11"/>
        <v>0</v>
      </c>
      <c r="F54" s="92">
        <v>0</v>
      </c>
      <c r="G54" s="92">
        <v>0</v>
      </c>
      <c r="H54" s="78">
        <f t="shared" si="12"/>
        <v>0</v>
      </c>
    </row>
    <row r="55" spans="1:8" x14ac:dyDescent="0.25">
      <c r="A55" s="58"/>
      <c r="B55" s="59" t="s">
        <v>348</v>
      </c>
      <c r="C55" s="92">
        <v>0</v>
      </c>
      <c r="D55" s="92">
        <v>0</v>
      </c>
      <c r="E55" s="78">
        <f t="shared" si="11"/>
        <v>0</v>
      </c>
      <c r="F55" s="92">
        <v>0</v>
      </c>
      <c r="G55" s="92">
        <v>0</v>
      </c>
      <c r="H55" s="78">
        <f t="shared" si="12"/>
        <v>0</v>
      </c>
    </row>
    <row r="56" spans="1:8" x14ac:dyDescent="0.25">
      <c r="A56" s="58"/>
      <c r="B56" s="59" t="s">
        <v>349</v>
      </c>
      <c r="C56" s="92">
        <v>0</v>
      </c>
      <c r="D56" s="92">
        <v>0</v>
      </c>
      <c r="E56" s="78">
        <f t="shared" si="11"/>
        <v>0</v>
      </c>
      <c r="F56" s="92">
        <v>0</v>
      </c>
      <c r="G56" s="92">
        <v>0</v>
      </c>
      <c r="H56" s="78">
        <f t="shared" si="12"/>
        <v>0</v>
      </c>
    </row>
    <row r="57" spans="1:8" x14ac:dyDescent="0.25">
      <c r="A57" s="223" t="s">
        <v>350</v>
      </c>
      <c r="B57" s="237"/>
      <c r="C57" s="91">
        <f>SUM(C58:C60)</f>
        <v>0</v>
      </c>
      <c r="D57" s="91">
        <f t="shared" ref="D57:H57" si="13">SUM(D58:D60)</f>
        <v>0</v>
      </c>
      <c r="E57" s="91">
        <f t="shared" si="13"/>
        <v>0</v>
      </c>
      <c r="F57" s="91">
        <f t="shared" si="13"/>
        <v>0</v>
      </c>
      <c r="G57" s="91">
        <f t="shared" si="13"/>
        <v>0</v>
      </c>
      <c r="H57" s="91">
        <f t="shared" si="13"/>
        <v>0</v>
      </c>
    </row>
    <row r="58" spans="1:8" x14ac:dyDescent="0.25">
      <c r="A58" s="58"/>
      <c r="B58" s="59" t="s">
        <v>351</v>
      </c>
      <c r="C58" s="92">
        <v>0</v>
      </c>
      <c r="D58" s="92">
        <v>0</v>
      </c>
      <c r="E58" s="78">
        <f t="shared" si="9"/>
        <v>0</v>
      </c>
      <c r="F58" s="92">
        <v>0</v>
      </c>
      <c r="G58" s="92">
        <v>0</v>
      </c>
      <c r="H58" s="78">
        <f t="shared" si="2"/>
        <v>0</v>
      </c>
    </row>
    <row r="59" spans="1:8" x14ac:dyDescent="0.25">
      <c r="A59" s="58"/>
      <c r="B59" s="59" t="s">
        <v>352</v>
      </c>
      <c r="C59" s="92">
        <v>0</v>
      </c>
      <c r="D59" s="92">
        <v>0</v>
      </c>
      <c r="E59" s="78">
        <f t="shared" si="9"/>
        <v>0</v>
      </c>
      <c r="F59" s="92">
        <v>0</v>
      </c>
      <c r="G59" s="92">
        <v>0</v>
      </c>
      <c r="H59" s="78">
        <f t="shared" si="2"/>
        <v>0</v>
      </c>
    </row>
    <row r="60" spans="1:8" x14ac:dyDescent="0.25">
      <c r="A60" s="58"/>
      <c r="B60" s="59" t="s">
        <v>353</v>
      </c>
      <c r="C60" s="92">
        <v>0</v>
      </c>
      <c r="D60" s="92">
        <v>0</v>
      </c>
      <c r="E60" s="78">
        <f t="shared" si="9"/>
        <v>0</v>
      </c>
      <c r="F60" s="92">
        <v>0</v>
      </c>
      <c r="G60" s="92">
        <v>0</v>
      </c>
      <c r="H60" s="78">
        <f t="shared" si="2"/>
        <v>0</v>
      </c>
    </row>
    <row r="61" spans="1:8" ht="27" customHeight="1" x14ac:dyDescent="0.25">
      <c r="A61" s="158" t="s">
        <v>354</v>
      </c>
      <c r="B61" s="159"/>
      <c r="C61" s="91">
        <f>SUM(C62:C69)</f>
        <v>0</v>
      </c>
      <c r="D61" s="91">
        <f t="shared" ref="D61:H61" si="14">SUM(D62:D69)</f>
        <v>0</v>
      </c>
      <c r="E61" s="91">
        <f t="shared" si="14"/>
        <v>0</v>
      </c>
      <c r="F61" s="91">
        <f t="shared" si="14"/>
        <v>0</v>
      </c>
      <c r="G61" s="91">
        <f t="shared" si="14"/>
        <v>0</v>
      </c>
      <c r="H61" s="91">
        <f t="shared" si="14"/>
        <v>0</v>
      </c>
    </row>
    <row r="62" spans="1:8" x14ac:dyDescent="0.25">
      <c r="A62" s="58"/>
      <c r="B62" s="59" t="s">
        <v>355</v>
      </c>
      <c r="C62" s="92">
        <v>0</v>
      </c>
      <c r="D62" s="92">
        <v>0</v>
      </c>
      <c r="E62" s="78">
        <f t="shared" si="9"/>
        <v>0</v>
      </c>
      <c r="F62" s="92">
        <v>0</v>
      </c>
      <c r="G62" s="92">
        <v>0</v>
      </c>
      <c r="H62" s="78">
        <f t="shared" si="2"/>
        <v>0</v>
      </c>
    </row>
    <row r="63" spans="1:8" x14ac:dyDescent="0.25">
      <c r="A63" s="58"/>
      <c r="B63" s="59" t="s">
        <v>356</v>
      </c>
      <c r="C63" s="92">
        <v>0</v>
      </c>
      <c r="D63" s="92">
        <v>0</v>
      </c>
      <c r="E63" s="78">
        <f t="shared" si="9"/>
        <v>0</v>
      </c>
      <c r="F63" s="92">
        <v>0</v>
      </c>
      <c r="G63" s="92">
        <v>0</v>
      </c>
      <c r="H63" s="78">
        <f t="shared" si="2"/>
        <v>0</v>
      </c>
    </row>
    <row r="64" spans="1:8" x14ac:dyDescent="0.25">
      <c r="A64" s="58"/>
      <c r="B64" s="59" t="s">
        <v>357</v>
      </c>
      <c r="C64" s="92">
        <v>0</v>
      </c>
      <c r="D64" s="92">
        <v>0</v>
      </c>
      <c r="E64" s="78">
        <f t="shared" si="9"/>
        <v>0</v>
      </c>
      <c r="F64" s="92">
        <v>0</v>
      </c>
      <c r="G64" s="92">
        <v>0</v>
      </c>
      <c r="H64" s="78">
        <f t="shared" si="2"/>
        <v>0</v>
      </c>
    </row>
    <row r="65" spans="1:8" x14ac:dyDescent="0.25">
      <c r="A65" s="58"/>
      <c r="B65" s="59" t="s">
        <v>358</v>
      </c>
      <c r="C65" s="92">
        <v>0</v>
      </c>
      <c r="D65" s="92">
        <v>0</v>
      </c>
      <c r="E65" s="78">
        <f t="shared" si="9"/>
        <v>0</v>
      </c>
      <c r="F65" s="92">
        <v>0</v>
      </c>
      <c r="G65" s="92">
        <v>0</v>
      </c>
      <c r="H65" s="78">
        <f t="shared" si="2"/>
        <v>0</v>
      </c>
    </row>
    <row r="66" spans="1:8" x14ac:dyDescent="0.25">
      <c r="A66" s="58"/>
      <c r="B66" s="59" t="s">
        <v>359</v>
      </c>
      <c r="C66" s="92">
        <v>0</v>
      </c>
      <c r="D66" s="92">
        <v>0</v>
      </c>
      <c r="E66" s="78">
        <f t="shared" si="9"/>
        <v>0</v>
      </c>
      <c r="F66" s="92">
        <v>0</v>
      </c>
      <c r="G66" s="92">
        <v>0</v>
      </c>
      <c r="H66" s="78">
        <f t="shared" si="2"/>
        <v>0</v>
      </c>
    </row>
    <row r="67" spans="1:8" x14ac:dyDescent="0.25">
      <c r="A67" s="58"/>
      <c r="B67" s="59" t="s">
        <v>360</v>
      </c>
      <c r="C67" s="92">
        <v>0</v>
      </c>
      <c r="D67" s="92">
        <v>0</v>
      </c>
      <c r="E67" s="78">
        <f t="shared" si="9"/>
        <v>0</v>
      </c>
      <c r="F67" s="92">
        <v>0</v>
      </c>
      <c r="G67" s="92">
        <v>0</v>
      </c>
      <c r="H67" s="78">
        <f t="shared" si="2"/>
        <v>0</v>
      </c>
    </row>
    <row r="68" spans="1:8" x14ac:dyDescent="0.25">
      <c r="A68" s="58"/>
      <c r="B68" s="59" t="s">
        <v>361</v>
      </c>
      <c r="C68" s="92">
        <v>0</v>
      </c>
      <c r="D68" s="92">
        <v>0</v>
      </c>
      <c r="E68" s="78">
        <f t="shared" si="9"/>
        <v>0</v>
      </c>
      <c r="F68" s="92">
        <v>0</v>
      </c>
      <c r="G68" s="92">
        <v>0</v>
      </c>
      <c r="H68" s="78">
        <f t="shared" si="2"/>
        <v>0</v>
      </c>
    </row>
    <row r="69" spans="1:8" x14ac:dyDescent="0.25">
      <c r="A69" s="58"/>
      <c r="B69" s="59" t="s">
        <v>362</v>
      </c>
      <c r="C69" s="92">
        <v>0</v>
      </c>
      <c r="D69" s="92">
        <v>0</v>
      </c>
      <c r="E69" s="78">
        <f t="shared" si="9"/>
        <v>0</v>
      </c>
      <c r="F69" s="92">
        <v>0</v>
      </c>
      <c r="G69" s="92">
        <v>0</v>
      </c>
      <c r="H69" s="78">
        <f t="shared" si="2"/>
        <v>0</v>
      </c>
    </row>
    <row r="70" spans="1:8" x14ac:dyDescent="0.25">
      <c r="A70" s="223" t="s">
        <v>363</v>
      </c>
      <c r="B70" s="237"/>
      <c r="C70" s="91">
        <f>SUM(C71:C73)</f>
        <v>0</v>
      </c>
      <c r="D70" s="91">
        <f t="shared" ref="D70:H70" si="15">SUM(D71:D73)</f>
        <v>0</v>
      </c>
      <c r="E70" s="91">
        <f t="shared" si="15"/>
        <v>0</v>
      </c>
      <c r="F70" s="91">
        <f t="shared" si="15"/>
        <v>0</v>
      </c>
      <c r="G70" s="91">
        <f t="shared" si="15"/>
        <v>0</v>
      </c>
      <c r="H70" s="91">
        <f t="shared" si="15"/>
        <v>0</v>
      </c>
    </row>
    <row r="71" spans="1:8" x14ac:dyDescent="0.25">
      <c r="A71" s="58"/>
      <c r="B71" s="59" t="s">
        <v>364</v>
      </c>
      <c r="C71" s="92">
        <v>0</v>
      </c>
      <c r="D71" s="92">
        <v>0</v>
      </c>
      <c r="E71" s="78">
        <f t="shared" si="9"/>
        <v>0</v>
      </c>
      <c r="F71" s="92">
        <v>0</v>
      </c>
      <c r="G71" s="92">
        <v>0</v>
      </c>
      <c r="H71" s="78">
        <f t="shared" si="2"/>
        <v>0</v>
      </c>
    </row>
    <row r="72" spans="1:8" x14ac:dyDescent="0.25">
      <c r="A72" s="58"/>
      <c r="B72" s="59" t="s">
        <v>365</v>
      </c>
      <c r="C72" s="92">
        <v>0</v>
      </c>
      <c r="D72" s="92">
        <v>0</v>
      </c>
      <c r="E72" s="78">
        <f t="shared" si="9"/>
        <v>0</v>
      </c>
      <c r="F72" s="92">
        <v>0</v>
      </c>
      <c r="G72" s="92">
        <v>0</v>
      </c>
      <c r="H72" s="78">
        <f t="shared" si="2"/>
        <v>0</v>
      </c>
    </row>
    <row r="73" spans="1:8" x14ac:dyDescent="0.25">
      <c r="A73" s="58"/>
      <c r="B73" s="59" t="s">
        <v>366</v>
      </c>
      <c r="C73" s="92">
        <v>0</v>
      </c>
      <c r="D73" s="92">
        <v>0</v>
      </c>
      <c r="E73" s="78">
        <f t="shared" si="9"/>
        <v>0</v>
      </c>
      <c r="F73" s="92">
        <v>0</v>
      </c>
      <c r="G73" s="92">
        <v>0</v>
      </c>
      <c r="H73" s="78">
        <f t="shared" si="2"/>
        <v>0</v>
      </c>
    </row>
    <row r="74" spans="1:8" x14ac:dyDescent="0.25">
      <c r="A74" s="223" t="s">
        <v>367</v>
      </c>
      <c r="B74" s="237"/>
      <c r="C74" s="91">
        <f>SUM(C75:C81)</f>
        <v>0</v>
      </c>
      <c r="D74" s="91">
        <f t="shared" ref="D74:H74" si="16">SUM(D75:D81)</f>
        <v>0</v>
      </c>
      <c r="E74" s="91">
        <f t="shared" si="16"/>
        <v>0</v>
      </c>
      <c r="F74" s="91">
        <f t="shared" si="16"/>
        <v>0</v>
      </c>
      <c r="G74" s="91">
        <f t="shared" si="16"/>
        <v>0</v>
      </c>
      <c r="H74" s="91">
        <f t="shared" si="16"/>
        <v>0</v>
      </c>
    </row>
    <row r="75" spans="1:8" x14ac:dyDescent="0.25">
      <c r="A75" s="58"/>
      <c r="B75" s="59" t="s">
        <v>368</v>
      </c>
      <c r="C75" s="92">
        <v>0</v>
      </c>
      <c r="D75" s="92">
        <v>0</v>
      </c>
      <c r="E75" s="78">
        <f t="shared" si="9"/>
        <v>0</v>
      </c>
      <c r="F75" s="92">
        <v>0</v>
      </c>
      <c r="G75" s="92">
        <v>0</v>
      </c>
      <c r="H75" s="78">
        <f t="shared" si="2"/>
        <v>0</v>
      </c>
    </row>
    <row r="76" spans="1:8" x14ac:dyDescent="0.25">
      <c r="A76" s="58"/>
      <c r="B76" s="59" t="s">
        <v>369</v>
      </c>
      <c r="C76" s="92">
        <v>0</v>
      </c>
      <c r="D76" s="92">
        <v>0</v>
      </c>
      <c r="E76" s="78">
        <f t="shared" ref="E76:E81" si="17">+C76+D76</f>
        <v>0</v>
      </c>
      <c r="F76" s="92">
        <v>0</v>
      </c>
      <c r="G76" s="92">
        <v>0</v>
      </c>
      <c r="H76" s="78">
        <f t="shared" ref="H76:H81" si="18">+E76-F76</f>
        <v>0</v>
      </c>
    </row>
    <row r="77" spans="1:8" x14ac:dyDescent="0.25">
      <c r="A77" s="58"/>
      <c r="B77" s="59" t="s">
        <v>370</v>
      </c>
      <c r="C77" s="92">
        <v>0</v>
      </c>
      <c r="D77" s="92">
        <v>0</v>
      </c>
      <c r="E77" s="78">
        <f t="shared" si="17"/>
        <v>0</v>
      </c>
      <c r="F77" s="92">
        <v>0</v>
      </c>
      <c r="G77" s="92">
        <v>0</v>
      </c>
      <c r="H77" s="78">
        <f t="shared" si="18"/>
        <v>0</v>
      </c>
    </row>
    <row r="78" spans="1:8" x14ac:dyDescent="0.25">
      <c r="A78" s="58"/>
      <c r="B78" s="59" t="s">
        <v>371</v>
      </c>
      <c r="C78" s="92">
        <v>0</v>
      </c>
      <c r="D78" s="92">
        <v>0</v>
      </c>
      <c r="E78" s="78">
        <f t="shared" si="17"/>
        <v>0</v>
      </c>
      <c r="F78" s="92">
        <v>0</v>
      </c>
      <c r="G78" s="92">
        <v>0</v>
      </c>
      <c r="H78" s="78">
        <f t="shared" si="18"/>
        <v>0</v>
      </c>
    </row>
    <row r="79" spans="1:8" x14ac:dyDescent="0.25">
      <c r="A79" s="58"/>
      <c r="B79" s="59" t="s">
        <v>372</v>
      </c>
      <c r="C79" s="92">
        <v>0</v>
      </c>
      <c r="D79" s="92">
        <v>0</v>
      </c>
      <c r="E79" s="78">
        <f t="shared" si="17"/>
        <v>0</v>
      </c>
      <c r="F79" s="92">
        <v>0</v>
      </c>
      <c r="G79" s="92">
        <v>0</v>
      </c>
      <c r="H79" s="78">
        <f t="shared" si="18"/>
        <v>0</v>
      </c>
    </row>
    <row r="80" spans="1:8" x14ac:dyDescent="0.25">
      <c r="A80" s="58"/>
      <c r="B80" s="59" t="s">
        <v>373</v>
      </c>
      <c r="C80" s="92">
        <v>0</v>
      </c>
      <c r="D80" s="92">
        <v>0</v>
      </c>
      <c r="E80" s="78">
        <f t="shared" si="17"/>
        <v>0</v>
      </c>
      <c r="F80" s="92">
        <v>0</v>
      </c>
      <c r="G80" s="92">
        <v>0</v>
      </c>
      <c r="H80" s="78">
        <f t="shared" si="18"/>
        <v>0</v>
      </c>
    </row>
    <row r="81" spans="1:11" x14ac:dyDescent="0.25">
      <c r="A81" s="58"/>
      <c r="B81" s="59" t="s">
        <v>374</v>
      </c>
      <c r="C81" s="92">
        <v>0</v>
      </c>
      <c r="D81" s="92">
        <v>0</v>
      </c>
      <c r="E81" s="78">
        <f t="shared" si="17"/>
        <v>0</v>
      </c>
      <c r="F81" s="92">
        <v>0</v>
      </c>
      <c r="G81" s="92">
        <v>0</v>
      </c>
      <c r="H81" s="78">
        <f t="shared" si="18"/>
        <v>0</v>
      </c>
    </row>
    <row r="82" spans="1:11" ht="15.75" thickBot="1" x14ac:dyDescent="0.3">
      <c r="A82" s="70"/>
      <c r="B82" s="71"/>
      <c r="C82" s="129"/>
      <c r="D82" s="129"/>
      <c r="E82" s="129"/>
      <c r="F82" s="129"/>
      <c r="G82" s="129"/>
      <c r="H82" s="129"/>
    </row>
    <row r="83" spans="1:11" x14ac:dyDescent="0.25">
      <c r="A83" s="220" t="s">
        <v>375</v>
      </c>
      <c r="B83" s="222"/>
      <c r="C83" s="91">
        <f>+C84+C92+C102+C112+C122+C132+C136+C145+C149</f>
        <v>53590110.380000003</v>
      </c>
      <c r="D83" s="91">
        <f t="shared" ref="D83:H83" si="19">+D84+D92+D102+D112+D122+D132+D136+D145+D149</f>
        <v>206746.56</v>
      </c>
      <c r="E83" s="91">
        <f t="shared" si="19"/>
        <v>53796856.940000005</v>
      </c>
      <c r="F83" s="91">
        <f t="shared" si="19"/>
        <v>34101481.600000001</v>
      </c>
      <c r="G83" s="91">
        <f t="shared" si="19"/>
        <v>34101481.600000001</v>
      </c>
      <c r="H83" s="91">
        <f t="shared" si="19"/>
        <v>19695375.34</v>
      </c>
      <c r="J83" s="69"/>
      <c r="K83" s="69"/>
    </row>
    <row r="84" spans="1:11" x14ac:dyDescent="0.25">
      <c r="A84" s="223" t="s">
        <v>302</v>
      </c>
      <c r="B84" s="237"/>
      <c r="C84" s="91">
        <f t="shared" ref="C84:H84" si="20">SUM(C85:C91)</f>
        <v>52396541.380000003</v>
      </c>
      <c r="D84" s="91">
        <f t="shared" si="20"/>
        <v>206746.56</v>
      </c>
      <c r="E84" s="91">
        <f t="shared" si="20"/>
        <v>52603287.940000005</v>
      </c>
      <c r="F84" s="91">
        <f t="shared" si="20"/>
        <v>33205752.879999999</v>
      </c>
      <c r="G84" s="91">
        <f t="shared" si="20"/>
        <v>33205752.879999999</v>
      </c>
      <c r="H84" s="91">
        <f t="shared" si="20"/>
        <v>19397535.059999999</v>
      </c>
    </row>
    <row r="85" spans="1:11" x14ac:dyDescent="0.25">
      <c r="A85" s="58"/>
      <c r="B85" s="59" t="s">
        <v>303</v>
      </c>
      <c r="C85" s="92">
        <v>11386749.380000001</v>
      </c>
      <c r="D85" s="78">
        <v>0</v>
      </c>
      <c r="E85" s="78">
        <f>+C85+D85</f>
        <v>11386749.380000001</v>
      </c>
      <c r="F85" s="78">
        <v>8255650.5199999996</v>
      </c>
      <c r="G85" s="78">
        <v>8255650.5199999996</v>
      </c>
      <c r="H85" s="78">
        <f t="shared" ref="H85:H88" si="21">+E85-F85</f>
        <v>3131098.8600000013</v>
      </c>
    </row>
    <row r="86" spans="1:11" x14ac:dyDescent="0.25">
      <c r="A86" s="58"/>
      <c r="B86" s="59" t="s">
        <v>304</v>
      </c>
      <c r="C86" s="92">
        <v>17156599</v>
      </c>
      <c r="D86" s="78">
        <v>0</v>
      </c>
      <c r="E86" s="78">
        <v>17156599</v>
      </c>
      <c r="F86" s="78">
        <v>12805472.310000001</v>
      </c>
      <c r="G86" s="78">
        <v>12805472.310000001</v>
      </c>
      <c r="H86" s="78">
        <f t="shared" si="21"/>
        <v>4351126.6899999995</v>
      </c>
    </row>
    <row r="87" spans="1:11" x14ac:dyDescent="0.25">
      <c r="A87" s="58"/>
      <c r="B87" s="59" t="s">
        <v>305</v>
      </c>
      <c r="C87" s="92">
        <v>7816122</v>
      </c>
      <c r="D87" s="78">
        <v>0</v>
      </c>
      <c r="E87" s="78">
        <f t="shared" ref="E87:E91" si="22">+C87+D87</f>
        <v>7816122</v>
      </c>
      <c r="F87" s="78">
        <v>3119224.64</v>
      </c>
      <c r="G87" s="78">
        <v>3119224.64</v>
      </c>
      <c r="H87" s="78">
        <f t="shared" si="21"/>
        <v>4696897.3599999994</v>
      </c>
    </row>
    <row r="88" spans="1:11" x14ac:dyDescent="0.25">
      <c r="A88" s="58"/>
      <c r="B88" s="59" t="s">
        <v>306</v>
      </c>
      <c r="C88" s="92">
        <v>5972860</v>
      </c>
      <c r="D88" s="78">
        <v>0</v>
      </c>
      <c r="E88" s="78">
        <f t="shared" si="22"/>
        <v>5972860</v>
      </c>
      <c r="F88" s="78">
        <v>4220756.28</v>
      </c>
      <c r="G88" s="78">
        <v>4220756.28</v>
      </c>
      <c r="H88" s="78">
        <f t="shared" si="21"/>
        <v>1752103.7199999997</v>
      </c>
    </row>
    <row r="89" spans="1:11" x14ac:dyDescent="0.25">
      <c r="A89" s="58"/>
      <c r="B89" s="59" t="s">
        <v>307</v>
      </c>
      <c r="C89" s="92">
        <v>7427798</v>
      </c>
      <c r="D89" s="92">
        <v>103805.28</v>
      </c>
      <c r="E89" s="78">
        <f t="shared" si="22"/>
        <v>7531603.2800000003</v>
      </c>
      <c r="F89" s="92">
        <v>3562084.98</v>
      </c>
      <c r="G89" s="92">
        <v>3562084.98</v>
      </c>
      <c r="H89" s="78">
        <f>+E89-F89</f>
        <v>3969518.3000000003</v>
      </c>
    </row>
    <row r="90" spans="1:11" x14ac:dyDescent="0.25">
      <c r="A90" s="58"/>
      <c r="B90" s="59" t="s">
        <v>308</v>
      </c>
      <c r="C90" s="92">
        <v>326400</v>
      </c>
      <c r="D90" s="78">
        <v>0</v>
      </c>
      <c r="E90" s="78">
        <f t="shared" si="22"/>
        <v>326400</v>
      </c>
      <c r="F90" s="78">
        <v>237000</v>
      </c>
      <c r="G90" s="78">
        <v>237000</v>
      </c>
      <c r="H90" s="78">
        <f t="shared" ref="H90:H91" si="23">+E90-F90</f>
        <v>89400</v>
      </c>
    </row>
    <row r="91" spans="1:11" x14ac:dyDescent="0.25">
      <c r="A91" s="58"/>
      <c r="B91" s="59" t="s">
        <v>309</v>
      </c>
      <c r="C91" s="92">
        <v>2310013</v>
      </c>
      <c r="D91" s="78">
        <v>102941.28</v>
      </c>
      <c r="E91" s="78">
        <f t="shared" si="22"/>
        <v>2412954.2799999998</v>
      </c>
      <c r="F91" s="78">
        <v>1005564.15</v>
      </c>
      <c r="G91" s="78">
        <v>1005564.15</v>
      </c>
      <c r="H91" s="78">
        <f t="shared" si="23"/>
        <v>1407390.13</v>
      </c>
    </row>
    <row r="92" spans="1:11" x14ac:dyDescent="0.25">
      <c r="A92" s="223" t="s">
        <v>310</v>
      </c>
      <c r="B92" s="237"/>
      <c r="C92" s="91">
        <f>SUM(C93:C101)</f>
        <v>0</v>
      </c>
      <c r="D92" s="91">
        <f t="shared" ref="D92:H92" si="24">SUM(D93:D101)</f>
        <v>0</v>
      </c>
      <c r="E92" s="91">
        <f t="shared" si="24"/>
        <v>0</v>
      </c>
      <c r="F92" s="91">
        <f t="shared" si="24"/>
        <v>0</v>
      </c>
      <c r="G92" s="91">
        <f t="shared" si="24"/>
        <v>0</v>
      </c>
      <c r="H92" s="91">
        <f t="shared" si="24"/>
        <v>0</v>
      </c>
    </row>
    <row r="93" spans="1:11" ht="25.5" x14ac:dyDescent="0.25">
      <c r="A93" s="58"/>
      <c r="B93" s="122" t="s">
        <v>311</v>
      </c>
      <c r="C93" s="92">
        <v>0</v>
      </c>
      <c r="D93" s="92">
        <v>0</v>
      </c>
      <c r="E93" s="78">
        <f t="shared" ref="E93:E105" si="25">+C93+D93</f>
        <v>0</v>
      </c>
      <c r="F93" s="92">
        <v>0</v>
      </c>
      <c r="G93" s="92">
        <v>0</v>
      </c>
      <c r="H93" s="78">
        <f t="shared" ref="H93:H105" si="26">+E93-F93</f>
        <v>0</v>
      </c>
    </row>
    <row r="94" spans="1:11" x14ac:dyDescent="0.25">
      <c r="A94" s="58"/>
      <c r="B94" s="59" t="s">
        <v>312</v>
      </c>
      <c r="C94" s="92">
        <v>0</v>
      </c>
      <c r="D94" s="92">
        <v>0</v>
      </c>
      <c r="E94" s="78">
        <f t="shared" si="25"/>
        <v>0</v>
      </c>
      <c r="F94" s="92">
        <v>0</v>
      </c>
      <c r="G94" s="92">
        <v>0</v>
      </c>
      <c r="H94" s="78">
        <f t="shared" si="26"/>
        <v>0</v>
      </c>
    </row>
    <row r="95" spans="1:11" x14ac:dyDescent="0.25">
      <c r="A95" s="58"/>
      <c r="B95" s="59" t="s">
        <v>313</v>
      </c>
      <c r="C95" s="92">
        <v>0</v>
      </c>
      <c r="D95" s="92">
        <v>0</v>
      </c>
      <c r="E95" s="78">
        <f t="shared" si="25"/>
        <v>0</v>
      </c>
      <c r="F95" s="92">
        <v>0</v>
      </c>
      <c r="G95" s="92">
        <v>0</v>
      </c>
      <c r="H95" s="78">
        <f t="shared" si="26"/>
        <v>0</v>
      </c>
    </row>
    <row r="96" spans="1:11" x14ac:dyDescent="0.25">
      <c r="A96" s="58"/>
      <c r="B96" s="59" t="s">
        <v>314</v>
      </c>
      <c r="C96" s="92">
        <v>0</v>
      </c>
      <c r="D96" s="92">
        <v>0</v>
      </c>
      <c r="E96" s="78">
        <f>+C96+D96</f>
        <v>0</v>
      </c>
      <c r="F96" s="92">
        <v>0</v>
      </c>
      <c r="G96" s="92">
        <v>0</v>
      </c>
      <c r="H96" s="78">
        <f t="shared" si="26"/>
        <v>0</v>
      </c>
    </row>
    <row r="97" spans="1:13" x14ac:dyDescent="0.25">
      <c r="A97" s="58"/>
      <c r="B97" s="59" t="s">
        <v>315</v>
      </c>
      <c r="C97" s="92">
        <v>0</v>
      </c>
      <c r="D97" s="92">
        <v>0</v>
      </c>
      <c r="E97" s="78">
        <f t="shared" si="25"/>
        <v>0</v>
      </c>
      <c r="F97" s="92">
        <v>0</v>
      </c>
      <c r="G97" s="92">
        <v>0</v>
      </c>
      <c r="H97" s="78">
        <f t="shared" si="26"/>
        <v>0</v>
      </c>
    </row>
    <row r="98" spans="1:13" x14ac:dyDescent="0.25">
      <c r="A98" s="58"/>
      <c r="B98" s="59" t="s">
        <v>316</v>
      </c>
      <c r="C98" s="92">
        <v>0</v>
      </c>
      <c r="D98" s="92">
        <v>0</v>
      </c>
      <c r="E98" s="78">
        <f t="shared" si="25"/>
        <v>0</v>
      </c>
      <c r="F98" s="92">
        <v>0</v>
      </c>
      <c r="G98" s="92">
        <v>0</v>
      </c>
      <c r="H98" s="78">
        <f t="shared" si="26"/>
        <v>0</v>
      </c>
    </row>
    <row r="99" spans="1:13" x14ac:dyDescent="0.25">
      <c r="A99" s="58"/>
      <c r="B99" s="59" t="s">
        <v>317</v>
      </c>
      <c r="C99" s="92">
        <v>0</v>
      </c>
      <c r="D99" s="92">
        <v>0</v>
      </c>
      <c r="E99" s="78">
        <f t="shared" si="25"/>
        <v>0</v>
      </c>
      <c r="F99" s="92">
        <v>0</v>
      </c>
      <c r="G99" s="92">
        <v>0</v>
      </c>
      <c r="H99" s="78">
        <f t="shared" si="26"/>
        <v>0</v>
      </c>
    </row>
    <row r="100" spans="1:13" x14ac:dyDescent="0.25">
      <c r="A100" s="58"/>
      <c r="B100" s="59" t="s">
        <v>318</v>
      </c>
      <c r="C100" s="92">
        <v>0</v>
      </c>
      <c r="D100" s="92">
        <v>0</v>
      </c>
      <c r="E100" s="78">
        <f t="shared" si="25"/>
        <v>0</v>
      </c>
      <c r="F100" s="92">
        <v>0</v>
      </c>
      <c r="G100" s="92">
        <v>0</v>
      </c>
      <c r="H100" s="78">
        <f t="shared" si="26"/>
        <v>0</v>
      </c>
      <c r="K100" s="126"/>
    </row>
    <row r="101" spans="1:13" x14ac:dyDescent="0.25">
      <c r="A101" s="58"/>
      <c r="B101" s="59" t="s">
        <v>319</v>
      </c>
      <c r="C101" s="92">
        <v>0</v>
      </c>
      <c r="D101" s="92"/>
      <c r="E101" s="78">
        <f t="shared" si="25"/>
        <v>0</v>
      </c>
      <c r="F101" s="92"/>
      <c r="G101" s="92"/>
      <c r="H101" s="78">
        <f t="shared" si="26"/>
        <v>0</v>
      </c>
      <c r="L101" s="126"/>
      <c r="M101" s="126"/>
    </row>
    <row r="102" spans="1:13" x14ac:dyDescent="0.25">
      <c r="A102" s="223" t="s">
        <v>320</v>
      </c>
      <c r="B102" s="237"/>
      <c r="C102" s="91">
        <f>SUM(C103:C111)</f>
        <v>1193569</v>
      </c>
      <c r="D102" s="91">
        <f t="shared" ref="D102:H102" si="27">SUM(D103:D111)</f>
        <v>0</v>
      </c>
      <c r="E102" s="91">
        <f t="shared" si="27"/>
        <v>1193569</v>
      </c>
      <c r="F102" s="91">
        <f t="shared" si="27"/>
        <v>895728.72</v>
      </c>
      <c r="G102" s="91">
        <f t="shared" si="27"/>
        <v>895728.72</v>
      </c>
      <c r="H102" s="91">
        <f t="shared" si="27"/>
        <v>297840.28000000003</v>
      </c>
      <c r="L102" s="126"/>
      <c r="M102" s="126"/>
    </row>
    <row r="103" spans="1:13" x14ac:dyDescent="0.25">
      <c r="A103" s="58"/>
      <c r="B103" s="59" t="s">
        <v>321</v>
      </c>
      <c r="C103" s="92">
        <v>0</v>
      </c>
      <c r="D103" s="78">
        <v>0</v>
      </c>
      <c r="E103" s="78">
        <f t="shared" si="25"/>
        <v>0</v>
      </c>
      <c r="F103" s="78">
        <v>0</v>
      </c>
      <c r="G103" s="78">
        <v>0</v>
      </c>
      <c r="H103" s="78">
        <f t="shared" si="26"/>
        <v>0</v>
      </c>
      <c r="L103" s="126"/>
      <c r="M103" s="126"/>
    </row>
    <row r="104" spans="1:13" x14ac:dyDescent="0.25">
      <c r="A104" s="58"/>
      <c r="B104" s="59" t="s">
        <v>322</v>
      </c>
      <c r="C104" s="92">
        <v>0</v>
      </c>
      <c r="D104" s="78">
        <v>0</v>
      </c>
      <c r="E104" s="78">
        <f t="shared" si="25"/>
        <v>0</v>
      </c>
      <c r="F104" s="78">
        <v>0</v>
      </c>
      <c r="G104" s="78">
        <v>0</v>
      </c>
      <c r="H104" s="78">
        <f t="shared" si="26"/>
        <v>0</v>
      </c>
    </row>
    <row r="105" spans="1:13" x14ac:dyDescent="0.25">
      <c r="A105" s="58"/>
      <c r="B105" s="59" t="s">
        <v>323</v>
      </c>
      <c r="C105" s="92">
        <v>894940</v>
      </c>
      <c r="D105" s="78">
        <v>0</v>
      </c>
      <c r="E105" s="78">
        <f t="shared" si="25"/>
        <v>894940</v>
      </c>
      <c r="F105" s="78">
        <v>596626.72</v>
      </c>
      <c r="G105" s="78">
        <v>596626.72</v>
      </c>
      <c r="H105" s="78">
        <f t="shared" si="26"/>
        <v>298313.28000000003</v>
      </c>
    </row>
    <row r="106" spans="1:13" x14ac:dyDescent="0.25">
      <c r="A106" s="58"/>
      <c r="B106" s="59" t="s">
        <v>324</v>
      </c>
      <c r="C106" s="92">
        <v>0</v>
      </c>
      <c r="D106" s="78">
        <v>0</v>
      </c>
      <c r="E106" s="78">
        <f t="shared" ref="E106:E107" si="28">+C106+D106</f>
        <v>0</v>
      </c>
      <c r="F106" s="78">
        <v>473</v>
      </c>
      <c r="G106" s="78">
        <v>473</v>
      </c>
      <c r="H106" s="78">
        <f t="shared" ref="H106:H107" si="29">+E106-F106</f>
        <v>-473</v>
      </c>
    </row>
    <row r="107" spans="1:13" ht="25.5" x14ac:dyDescent="0.25">
      <c r="A107" s="58"/>
      <c r="B107" s="122" t="s">
        <v>325</v>
      </c>
      <c r="C107" s="92">
        <v>298629</v>
      </c>
      <c r="D107" s="78">
        <v>0</v>
      </c>
      <c r="E107" s="78">
        <f t="shared" si="28"/>
        <v>298629</v>
      </c>
      <c r="F107" s="78">
        <v>298629</v>
      </c>
      <c r="G107" s="78">
        <v>298629</v>
      </c>
      <c r="H107" s="78">
        <f t="shared" si="29"/>
        <v>0</v>
      </c>
    </row>
    <row r="108" spans="1:13" x14ac:dyDescent="0.25">
      <c r="A108" s="58"/>
      <c r="B108" s="59" t="s">
        <v>326</v>
      </c>
      <c r="C108" s="92">
        <v>0</v>
      </c>
      <c r="D108" s="78">
        <v>0</v>
      </c>
      <c r="E108" s="78">
        <f t="shared" ref="E108:E111" si="30">+C108+D108</f>
        <v>0</v>
      </c>
      <c r="F108" s="78">
        <v>0</v>
      </c>
      <c r="G108" s="78">
        <v>0</v>
      </c>
      <c r="H108" s="78">
        <f t="shared" ref="H108:H111" si="31">+E108-F108</f>
        <v>0</v>
      </c>
    </row>
    <row r="109" spans="1:13" x14ac:dyDescent="0.25">
      <c r="A109" s="58"/>
      <c r="B109" s="59" t="s">
        <v>327</v>
      </c>
      <c r="C109" s="92">
        <v>0</v>
      </c>
      <c r="D109" s="78">
        <v>0</v>
      </c>
      <c r="E109" s="78">
        <f t="shared" si="30"/>
        <v>0</v>
      </c>
      <c r="F109" s="78">
        <v>0</v>
      </c>
      <c r="G109" s="78">
        <v>0</v>
      </c>
      <c r="H109" s="78">
        <f t="shared" si="31"/>
        <v>0</v>
      </c>
    </row>
    <row r="110" spans="1:13" x14ac:dyDescent="0.25">
      <c r="A110" s="58"/>
      <c r="B110" s="59" t="s">
        <v>328</v>
      </c>
      <c r="C110" s="92">
        <v>0</v>
      </c>
      <c r="D110" s="78">
        <v>0</v>
      </c>
      <c r="E110" s="78">
        <f t="shared" si="30"/>
        <v>0</v>
      </c>
      <c r="F110" s="78">
        <v>0</v>
      </c>
      <c r="G110" s="78">
        <v>0</v>
      </c>
      <c r="H110" s="78">
        <f t="shared" si="31"/>
        <v>0</v>
      </c>
    </row>
    <row r="111" spans="1:13" x14ac:dyDescent="0.25">
      <c r="A111" s="58"/>
      <c r="B111" s="59" t="s">
        <v>329</v>
      </c>
      <c r="C111" s="92">
        <v>0</v>
      </c>
      <c r="D111" s="78">
        <v>0</v>
      </c>
      <c r="E111" s="78">
        <f t="shared" si="30"/>
        <v>0</v>
      </c>
      <c r="F111" s="78">
        <v>0</v>
      </c>
      <c r="G111" s="78">
        <v>0</v>
      </c>
      <c r="H111" s="78">
        <f t="shared" si="31"/>
        <v>0</v>
      </c>
    </row>
    <row r="112" spans="1:13" ht="30.75" customHeight="1" x14ac:dyDescent="0.25">
      <c r="A112" s="158" t="s">
        <v>330</v>
      </c>
      <c r="B112" s="159"/>
      <c r="C112" s="91">
        <f>SUM(C113:C121)</f>
        <v>0</v>
      </c>
      <c r="D112" s="91">
        <f t="shared" ref="D112:H112" si="32">SUM(D113:D121)</f>
        <v>0</v>
      </c>
      <c r="E112" s="91">
        <f t="shared" si="32"/>
        <v>0</v>
      </c>
      <c r="F112" s="91">
        <f t="shared" si="32"/>
        <v>0</v>
      </c>
      <c r="G112" s="91">
        <f t="shared" si="32"/>
        <v>0</v>
      </c>
      <c r="H112" s="91">
        <f t="shared" si="32"/>
        <v>0</v>
      </c>
    </row>
    <row r="113" spans="1:8" x14ac:dyDescent="0.25">
      <c r="A113" s="58"/>
      <c r="B113" s="59" t="s">
        <v>331</v>
      </c>
      <c r="C113" s="92">
        <v>0</v>
      </c>
      <c r="D113" s="78">
        <v>0</v>
      </c>
      <c r="E113" s="78">
        <f t="shared" ref="E113:E121" si="33">+C113+D113</f>
        <v>0</v>
      </c>
      <c r="F113" s="78">
        <v>0</v>
      </c>
      <c r="G113" s="78">
        <v>0</v>
      </c>
      <c r="H113" s="78">
        <f t="shared" ref="H113:H121" si="34">+E113-F113</f>
        <v>0</v>
      </c>
    </row>
    <row r="114" spans="1:8" x14ac:dyDescent="0.25">
      <c r="A114" s="58"/>
      <c r="B114" s="59" t="s">
        <v>332</v>
      </c>
      <c r="C114" s="92">
        <v>0</v>
      </c>
      <c r="D114" s="78">
        <v>0</v>
      </c>
      <c r="E114" s="78">
        <f t="shared" si="33"/>
        <v>0</v>
      </c>
      <c r="F114" s="78">
        <v>0</v>
      </c>
      <c r="G114" s="78">
        <v>0</v>
      </c>
      <c r="H114" s="78">
        <f t="shared" si="34"/>
        <v>0</v>
      </c>
    </row>
    <row r="115" spans="1:8" x14ac:dyDescent="0.25">
      <c r="A115" s="58"/>
      <c r="B115" s="59" t="s">
        <v>333</v>
      </c>
      <c r="C115" s="92">
        <v>0</v>
      </c>
      <c r="D115" s="78">
        <v>0</v>
      </c>
      <c r="E115" s="78">
        <f t="shared" si="33"/>
        <v>0</v>
      </c>
      <c r="F115" s="78">
        <v>0</v>
      </c>
      <c r="G115" s="78">
        <v>0</v>
      </c>
      <c r="H115" s="78">
        <f t="shared" si="34"/>
        <v>0</v>
      </c>
    </row>
    <row r="116" spans="1:8" x14ac:dyDescent="0.25">
      <c r="A116" s="58"/>
      <c r="B116" s="59" t="s">
        <v>334</v>
      </c>
      <c r="C116" s="92">
        <v>0</v>
      </c>
      <c r="D116" s="78">
        <v>0</v>
      </c>
      <c r="E116" s="78">
        <f t="shared" si="33"/>
        <v>0</v>
      </c>
      <c r="F116" s="78">
        <v>0</v>
      </c>
      <c r="G116" s="78">
        <v>0</v>
      </c>
      <c r="H116" s="78">
        <f t="shared" si="34"/>
        <v>0</v>
      </c>
    </row>
    <row r="117" spans="1:8" x14ac:dyDescent="0.25">
      <c r="A117" s="58"/>
      <c r="B117" s="59" t="s">
        <v>335</v>
      </c>
      <c r="C117" s="92">
        <v>0</v>
      </c>
      <c r="D117" s="78">
        <v>0</v>
      </c>
      <c r="E117" s="78">
        <f t="shared" si="33"/>
        <v>0</v>
      </c>
      <c r="F117" s="78">
        <v>0</v>
      </c>
      <c r="G117" s="78">
        <v>0</v>
      </c>
      <c r="H117" s="78">
        <f t="shared" si="34"/>
        <v>0</v>
      </c>
    </row>
    <row r="118" spans="1:8" x14ac:dyDescent="0.25">
      <c r="A118" s="58"/>
      <c r="B118" s="59" t="s">
        <v>336</v>
      </c>
      <c r="C118" s="92">
        <v>0</v>
      </c>
      <c r="D118" s="78">
        <v>0</v>
      </c>
      <c r="E118" s="78">
        <f t="shared" si="33"/>
        <v>0</v>
      </c>
      <c r="F118" s="78">
        <v>0</v>
      </c>
      <c r="G118" s="78">
        <v>0</v>
      </c>
      <c r="H118" s="78">
        <f t="shared" si="34"/>
        <v>0</v>
      </c>
    </row>
    <row r="119" spans="1:8" x14ac:dyDescent="0.25">
      <c r="A119" s="58"/>
      <c r="B119" s="59" t="s">
        <v>337</v>
      </c>
      <c r="C119" s="92">
        <v>0</v>
      </c>
      <c r="D119" s="78">
        <v>0</v>
      </c>
      <c r="E119" s="78">
        <f t="shared" si="33"/>
        <v>0</v>
      </c>
      <c r="F119" s="78">
        <v>0</v>
      </c>
      <c r="G119" s="78">
        <v>0</v>
      </c>
      <c r="H119" s="78">
        <f t="shared" si="34"/>
        <v>0</v>
      </c>
    </row>
    <row r="120" spans="1:8" x14ac:dyDescent="0.25">
      <c r="A120" s="58"/>
      <c r="B120" s="59" t="s">
        <v>338</v>
      </c>
      <c r="C120" s="92">
        <v>0</v>
      </c>
      <c r="D120" s="78">
        <v>0</v>
      </c>
      <c r="E120" s="78">
        <f t="shared" si="33"/>
        <v>0</v>
      </c>
      <c r="F120" s="78">
        <v>0</v>
      </c>
      <c r="G120" s="78">
        <v>0</v>
      </c>
      <c r="H120" s="78">
        <f t="shared" si="34"/>
        <v>0</v>
      </c>
    </row>
    <row r="121" spans="1:8" x14ac:dyDescent="0.25">
      <c r="A121" s="58"/>
      <c r="B121" s="59" t="s">
        <v>339</v>
      </c>
      <c r="C121" s="92">
        <v>0</v>
      </c>
      <c r="D121" s="78">
        <v>0</v>
      </c>
      <c r="E121" s="78">
        <f t="shared" si="33"/>
        <v>0</v>
      </c>
      <c r="F121" s="78">
        <v>0</v>
      </c>
      <c r="G121" s="78">
        <v>0</v>
      </c>
      <c r="H121" s="78">
        <f t="shared" si="34"/>
        <v>0</v>
      </c>
    </row>
    <row r="122" spans="1:8" ht="27.75" customHeight="1" x14ac:dyDescent="0.25">
      <c r="A122" s="158" t="s">
        <v>340</v>
      </c>
      <c r="B122" s="159"/>
      <c r="C122" s="91">
        <f>SUM(C123:C131)</f>
        <v>0</v>
      </c>
      <c r="D122" s="91">
        <f t="shared" ref="D122:H122" si="35">SUM(D123:D131)</f>
        <v>0</v>
      </c>
      <c r="E122" s="91">
        <f t="shared" si="35"/>
        <v>0</v>
      </c>
      <c r="F122" s="91">
        <f t="shared" si="35"/>
        <v>0</v>
      </c>
      <c r="G122" s="91">
        <f t="shared" si="35"/>
        <v>0</v>
      </c>
      <c r="H122" s="91">
        <f t="shared" si="35"/>
        <v>0</v>
      </c>
    </row>
    <row r="123" spans="1:8" x14ac:dyDescent="0.25">
      <c r="A123" s="58"/>
      <c r="B123" s="59" t="s">
        <v>341</v>
      </c>
      <c r="C123" s="92">
        <v>0</v>
      </c>
      <c r="D123" s="78">
        <v>0</v>
      </c>
      <c r="E123" s="78">
        <f>+C123+D123</f>
        <v>0</v>
      </c>
      <c r="F123" s="78">
        <v>0</v>
      </c>
      <c r="G123" s="78">
        <v>0</v>
      </c>
      <c r="H123" s="78">
        <f>+E123-F123</f>
        <v>0</v>
      </c>
    </row>
    <row r="124" spans="1:8" x14ac:dyDescent="0.25">
      <c r="A124" s="58"/>
      <c r="B124" s="59" t="s">
        <v>342</v>
      </c>
      <c r="C124" s="92">
        <v>0</v>
      </c>
      <c r="D124" s="78">
        <v>0</v>
      </c>
      <c r="E124" s="78">
        <f>+C124+D124</f>
        <v>0</v>
      </c>
      <c r="F124" s="78">
        <v>0</v>
      </c>
      <c r="G124" s="78">
        <v>0</v>
      </c>
      <c r="H124" s="78">
        <f>+E124-F124</f>
        <v>0</v>
      </c>
    </row>
    <row r="125" spans="1:8" x14ac:dyDescent="0.25">
      <c r="A125" s="58"/>
      <c r="B125" s="59" t="s">
        <v>343</v>
      </c>
      <c r="C125" s="92">
        <v>0</v>
      </c>
      <c r="D125" s="78">
        <v>0</v>
      </c>
      <c r="E125" s="78">
        <f t="shared" ref="E125:E131" si="36">+C125+D125</f>
        <v>0</v>
      </c>
      <c r="F125" s="78">
        <v>0</v>
      </c>
      <c r="G125" s="78">
        <v>0</v>
      </c>
      <c r="H125" s="78">
        <f t="shared" ref="H125:H131" si="37">+E125-F125</f>
        <v>0</v>
      </c>
    </row>
    <row r="126" spans="1:8" x14ac:dyDescent="0.25">
      <c r="A126" s="58"/>
      <c r="B126" s="59" t="s">
        <v>344</v>
      </c>
      <c r="C126" s="92">
        <v>0</v>
      </c>
      <c r="D126" s="78">
        <v>0</v>
      </c>
      <c r="E126" s="78">
        <f t="shared" si="36"/>
        <v>0</v>
      </c>
      <c r="F126" s="78">
        <v>0</v>
      </c>
      <c r="G126" s="78">
        <v>0</v>
      </c>
      <c r="H126" s="78">
        <f t="shared" si="37"/>
        <v>0</v>
      </c>
    </row>
    <row r="127" spans="1:8" x14ac:dyDescent="0.25">
      <c r="A127" s="58"/>
      <c r="B127" s="59" t="s">
        <v>345</v>
      </c>
      <c r="C127" s="92">
        <v>0</v>
      </c>
      <c r="D127" s="78">
        <v>0</v>
      </c>
      <c r="E127" s="78">
        <f t="shared" si="36"/>
        <v>0</v>
      </c>
      <c r="F127" s="78">
        <v>0</v>
      </c>
      <c r="G127" s="78">
        <v>0</v>
      </c>
      <c r="H127" s="78">
        <f t="shared" si="37"/>
        <v>0</v>
      </c>
    </row>
    <row r="128" spans="1:8" x14ac:dyDescent="0.25">
      <c r="A128" s="58"/>
      <c r="B128" s="59" t="s">
        <v>346</v>
      </c>
      <c r="C128" s="92">
        <v>0</v>
      </c>
      <c r="D128" s="78">
        <v>0</v>
      </c>
      <c r="E128" s="78">
        <f t="shared" si="36"/>
        <v>0</v>
      </c>
      <c r="F128" s="78">
        <v>0</v>
      </c>
      <c r="G128" s="78">
        <v>0</v>
      </c>
      <c r="H128" s="78">
        <f t="shared" si="37"/>
        <v>0</v>
      </c>
    </row>
    <row r="129" spans="1:8" x14ac:dyDescent="0.25">
      <c r="A129" s="58"/>
      <c r="B129" s="59" t="s">
        <v>347</v>
      </c>
      <c r="C129" s="92">
        <v>0</v>
      </c>
      <c r="D129" s="78">
        <v>0</v>
      </c>
      <c r="E129" s="78">
        <f t="shared" si="36"/>
        <v>0</v>
      </c>
      <c r="F129" s="78">
        <v>0</v>
      </c>
      <c r="G129" s="78">
        <v>0</v>
      </c>
      <c r="H129" s="78">
        <f t="shared" si="37"/>
        <v>0</v>
      </c>
    </row>
    <row r="130" spans="1:8" x14ac:dyDescent="0.25">
      <c r="A130" s="58"/>
      <c r="B130" s="59" t="s">
        <v>348</v>
      </c>
      <c r="C130" s="92">
        <v>0</v>
      </c>
      <c r="D130" s="78">
        <v>0</v>
      </c>
      <c r="E130" s="78">
        <f t="shared" si="36"/>
        <v>0</v>
      </c>
      <c r="F130" s="78">
        <v>0</v>
      </c>
      <c r="G130" s="78">
        <v>0</v>
      </c>
      <c r="H130" s="78">
        <f t="shared" si="37"/>
        <v>0</v>
      </c>
    </row>
    <row r="131" spans="1:8" x14ac:dyDescent="0.25">
      <c r="A131" s="58"/>
      <c r="B131" s="59" t="s">
        <v>349</v>
      </c>
      <c r="C131" s="92">
        <v>0</v>
      </c>
      <c r="D131" s="78">
        <v>0</v>
      </c>
      <c r="E131" s="78">
        <f t="shared" si="36"/>
        <v>0</v>
      </c>
      <c r="F131" s="78">
        <v>0</v>
      </c>
      <c r="G131" s="78">
        <v>0</v>
      </c>
      <c r="H131" s="78">
        <f t="shared" si="37"/>
        <v>0</v>
      </c>
    </row>
    <row r="132" spans="1:8" x14ac:dyDescent="0.25">
      <c r="A132" s="223" t="s">
        <v>350</v>
      </c>
      <c r="B132" s="237"/>
      <c r="C132" s="91">
        <f>SUM(C133:C135)</f>
        <v>0</v>
      </c>
      <c r="D132" s="91">
        <f t="shared" ref="D132:H132" si="38">SUM(D133:D135)</f>
        <v>0</v>
      </c>
      <c r="E132" s="91">
        <f t="shared" si="38"/>
        <v>0</v>
      </c>
      <c r="F132" s="91">
        <f t="shared" si="38"/>
        <v>0</v>
      </c>
      <c r="G132" s="91">
        <f t="shared" si="38"/>
        <v>0</v>
      </c>
      <c r="H132" s="91">
        <f t="shared" si="38"/>
        <v>0</v>
      </c>
    </row>
    <row r="133" spans="1:8" x14ac:dyDescent="0.25">
      <c r="A133" s="58"/>
      <c r="B133" s="59" t="s">
        <v>351</v>
      </c>
      <c r="C133" s="92">
        <v>0</v>
      </c>
      <c r="D133" s="78">
        <v>0</v>
      </c>
      <c r="E133" s="78">
        <f t="shared" ref="E133:E135" si="39">+C133+D133</f>
        <v>0</v>
      </c>
      <c r="F133" s="78">
        <v>0</v>
      </c>
      <c r="G133" s="78">
        <v>0</v>
      </c>
      <c r="H133" s="78">
        <f t="shared" ref="H133:H135" si="40">+E133-F133</f>
        <v>0</v>
      </c>
    </row>
    <row r="134" spans="1:8" x14ac:dyDescent="0.25">
      <c r="A134" s="58"/>
      <c r="B134" s="59" t="s">
        <v>352</v>
      </c>
      <c r="C134" s="92">
        <v>0</v>
      </c>
      <c r="D134" s="78">
        <v>0</v>
      </c>
      <c r="E134" s="78">
        <f t="shared" si="39"/>
        <v>0</v>
      </c>
      <c r="F134" s="78">
        <v>0</v>
      </c>
      <c r="G134" s="78">
        <v>0</v>
      </c>
      <c r="H134" s="78">
        <f t="shared" si="40"/>
        <v>0</v>
      </c>
    </row>
    <row r="135" spans="1:8" x14ac:dyDescent="0.25">
      <c r="A135" s="58"/>
      <c r="B135" s="59" t="s">
        <v>353</v>
      </c>
      <c r="C135" s="92">
        <v>0</v>
      </c>
      <c r="D135" s="78">
        <v>0</v>
      </c>
      <c r="E135" s="78">
        <f t="shared" si="39"/>
        <v>0</v>
      </c>
      <c r="F135" s="78">
        <v>0</v>
      </c>
      <c r="G135" s="78">
        <v>0</v>
      </c>
      <c r="H135" s="78">
        <f t="shared" si="40"/>
        <v>0</v>
      </c>
    </row>
    <row r="136" spans="1:8" ht="27" customHeight="1" x14ac:dyDescent="0.25">
      <c r="A136" s="158" t="s">
        <v>354</v>
      </c>
      <c r="B136" s="159"/>
      <c r="C136" s="91">
        <f>SUM(C137:C144)</f>
        <v>0</v>
      </c>
      <c r="D136" s="91">
        <f t="shared" ref="D136:H136" si="41">SUM(D137:D144)</f>
        <v>0</v>
      </c>
      <c r="E136" s="91">
        <f t="shared" si="41"/>
        <v>0</v>
      </c>
      <c r="F136" s="91">
        <f t="shared" si="41"/>
        <v>0</v>
      </c>
      <c r="G136" s="91">
        <f t="shared" si="41"/>
        <v>0</v>
      </c>
      <c r="H136" s="91">
        <f t="shared" si="41"/>
        <v>0</v>
      </c>
    </row>
    <row r="137" spans="1:8" x14ac:dyDescent="0.25">
      <c r="A137" s="58"/>
      <c r="B137" s="59" t="s">
        <v>355</v>
      </c>
      <c r="C137" s="92">
        <v>0</v>
      </c>
      <c r="D137" s="78">
        <v>0</v>
      </c>
      <c r="E137" s="78">
        <f t="shared" ref="E137:E144" si="42">+C137+D137</f>
        <v>0</v>
      </c>
      <c r="F137" s="78">
        <v>0</v>
      </c>
      <c r="G137" s="78">
        <v>0</v>
      </c>
      <c r="H137" s="78">
        <f t="shared" ref="H137:H144" si="43">+E137-F137</f>
        <v>0</v>
      </c>
    </row>
    <row r="138" spans="1:8" x14ac:dyDescent="0.25">
      <c r="A138" s="58"/>
      <c r="B138" s="59" t="s">
        <v>356</v>
      </c>
      <c r="C138" s="92">
        <v>0</v>
      </c>
      <c r="D138" s="78">
        <v>0</v>
      </c>
      <c r="E138" s="78">
        <f t="shared" si="42"/>
        <v>0</v>
      </c>
      <c r="F138" s="78">
        <v>0</v>
      </c>
      <c r="G138" s="78">
        <v>0</v>
      </c>
      <c r="H138" s="78">
        <f t="shared" si="43"/>
        <v>0</v>
      </c>
    </row>
    <row r="139" spans="1:8" x14ac:dyDescent="0.25">
      <c r="A139" s="58"/>
      <c r="B139" s="59" t="s">
        <v>357</v>
      </c>
      <c r="C139" s="92">
        <v>0</v>
      </c>
      <c r="D139" s="78">
        <v>0</v>
      </c>
      <c r="E139" s="78">
        <f t="shared" si="42"/>
        <v>0</v>
      </c>
      <c r="F139" s="78">
        <v>0</v>
      </c>
      <c r="G139" s="78">
        <v>0</v>
      </c>
      <c r="H139" s="78">
        <f t="shared" si="43"/>
        <v>0</v>
      </c>
    </row>
    <row r="140" spans="1:8" x14ac:dyDescent="0.25">
      <c r="A140" s="58"/>
      <c r="B140" s="59" t="s">
        <v>358</v>
      </c>
      <c r="C140" s="92">
        <v>0</v>
      </c>
      <c r="D140" s="78">
        <v>0</v>
      </c>
      <c r="E140" s="78">
        <f t="shared" si="42"/>
        <v>0</v>
      </c>
      <c r="F140" s="78">
        <v>0</v>
      </c>
      <c r="G140" s="78">
        <v>0</v>
      </c>
      <c r="H140" s="78">
        <f t="shared" si="43"/>
        <v>0</v>
      </c>
    </row>
    <row r="141" spans="1:8" x14ac:dyDescent="0.25">
      <c r="A141" s="58"/>
      <c r="B141" s="59" t="s">
        <v>359</v>
      </c>
      <c r="C141" s="92">
        <v>0</v>
      </c>
      <c r="D141" s="78">
        <v>0</v>
      </c>
      <c r="E141" s="78">
        <f t="shared" si="42"/>
        <v>0</v>
      </c>
      <c r="F141" s="78">
        <v>0</v>
      </c>
      <c r="G141" s="78">
        <v>0</v>
      </c>
      <c r="H141" s="78">
        <f t="shared" si="43"/>
        <v>0</v>
      </c>
    </row>
    <row r="142" spans="1:8" x14ac:dyDescent="0.25">
      <c r="A142" s="58"/>
      <c r="B142" s="59" t="s">
        <v>360</v>
      </c>
      <c r="C142" s="92">
        <v>0</v>
      </c>
      <c r="D142" s="78">
        <v>0</v>
      </c>
      <c r="E142" s="78">
        <f t="shared" si="42"/>
        <v>0</v>
      </c>
      <c r="F142" s="78">
        <v>0</v>
      </c>
      <c r="G142" s="78">
        <v>0</v>
      </c>
      <c r="H142" s="78">
        <f t="shared" si="43"/>
        <v>0</v>
      </c>
    </row>
    <row r="143" spans="1:8" x14ac:dyDescent="0.25">
      <c r="A143" s="58"/>
      <c r="B143" s="59" t="s">
        <v>361</v>
      </c>
      <c r="C143" s="92">
        <v>0</v>
      </c>
      <c r="D143" s="78">
        <v>0</v>
      </c>
      <c r="E143" s="78">
        <f t="shared" si="42"/>
        <v>0</v>
      </c>
      <c r="F143" s="78">
        <v>0</v>
      </c>
      <c r="G143" s="78">
        <v>0</v>
      </c>
      <c r="H143" s="78">
        <f t="shared" si="43"/>
        <v>0</v>
      </c>
    </row>
    <row r="144" spans="1:8" x14ac:dyDescent="0.25">
      <c r="A144" s="58"/>
      <c r="B144" s="59" t="s">
        <v>362</v>
      </c>
      <c r="C144" s="92">
        <v>0</v>
      </c>
      <c r="D144" s="78">
        <v>0</v>
      </c>
      <c r="E144" s="78">
        <f t="shared" si="42"/>
        <v>0</v>
      </c>
      <c r="F144" s="78">
        <v>0</v>
      </c>
      <c r="G144" s="78">
        <v>0</v>
      </c>
      <c r="H144" s="78">
        <f t="shared" si="43"/>
        <v>0</v>
      </c>
    </row>
    <row r="145" spans="1:8" x14ac:dyDescent="0.25">
      <c r="A145" s="223" t="s">
        <v>363</v>
      </c>
      <c r="B145" s="237"/>
      <c r="C145" s="91">
        <f>SUM(C146:C148)</f>
        <v>0</v>
      </c>
      <c r="D145" s="91">
        <f t="shared" ref="D145:H145" si="44">SUM(D146:D148)</f>
        <v>0</v>
      </c>
      <c r="E145" s="91">
        <f t="shared" si="44"/>
        <v>0</v>
      </c>
      <c r="F145" s="91">
        <f t="shared" si="44"/>
        <v>0</v>
      </c>
      <c r="G145" s="91">
        <f t="shared" si="44"/>
        <v>0</v>
      </c>
      <c r="H145" s="91">
        <f t="shared" si="44"/>
        <v>0</v>
      </c>
    </row>
    <row r="146" spans="1:8" x14ac:dyDescent="0.25">
      <c r="A146" s="58"/>
      <c r="B146" s="59" t="s">
        <v>364</v>
      </c>
      <c r="C146" s="92">
        <v>0</v>
      </c>
      <c r="D146" s="78">
        <v>0</v>
      </c>
      <c r="E146" s="78">
        <f t="shared" ref="E146:E148" si="45">+C146+D146</f>
        <v>0</v>
      </c>
      <c r="F146" s="78">
        <v>0</v>
      </c>
      <c r="G146" s="78">
        <v>0</v>
      </c>
      <c r="H146" s="78">
        <f t="shared" ref="H146:H148" si="46">+E146-F146</f>
        <v>0</v>
      </c>
    </row>
    <row r="147" spans="1:8" x14ac:dyDescent="0.25">
      <c r="A147" s="58"/>
      <c r="B147" s="59" t="s">
        <v>365</v>
      </c>
      <c r="C147" s="92">
        <v>0</v>
      </c>
      <c r="D147" s="78">
        <v>0</v>
      </c>
      <c r="E147" s="78">
        <f t="shared" si="45"/>
        <v>0</v>
      </c>
      <c r="F147" s="78">
        <v>0</v>
      </c>
      <c r="G147" s="78">
        <v>0</v>
      </c>
      <c r="H147" s="78">
        <f t="shared" si="46"/>
        <v>0</v>
      </c>
    </row>
    <row r="148" spans="1:8" x14ac:dyDescent="0.25">
      <c r="A148" s="58"/>
      <c r="B148" s="59" t="s">
        <v>366</v>
      </c>
      <c r="C148" s="92">
        <v>0</v>
      </c>
      <c r="D148" s="78">
        <v>0</v>
      </c>
      <c r="E148" s="78">
        <f t="shared" si="45"/>
        <v>0</v>
      </c>
      <c r="F148" s="78">
        <v>0</v>
      </c>
      <c r="G148" s="78">
        <v>0</v>
      </c>
      <c r="H148" s="78">
        <f t="shared" si="46"/>
        <v>0</v>
      </c>
    </row>
    <row r="149" spans="1:8" x14ac:dyDescent="0.25">
      <c r="A149" s="223" t="s">
        <v>367</v>
      </c>
      <c r="B149" s="237"/>
      <c r="C149" s="91">
        <f>SUM(C150:C156)</f>
        <v>0</v>
      </c>
      <c r="D149" s="91">
        <f t="shared" ref="D149:H149" si="47">SUM(D150:D156)</f>
        <v>0</v>
      </c>
      <c r="E149" s="91">
        <f t="shared" si="47"/>
        <v>0</v>
      </c>
      <c r="F149" s="91">
        <f t="shared" si="47"/>
        <v>0</v>
      </c>
      <c r="G149" s="91">
        <f t="shared" si="47"/>
        <v>0</v>
      </c>
      <c r="H149" s="91">
        <f t="shared" si="47"/>
        <v>0</v>
      </c>
    </row>
    <row r="150" spans="1:8" x14ac:dyDescent="0.25">
      <c r="A150" s="58"/>
      <c r="B150" s="59" t="s">
        <v>368</v>
      </c>
      <c r="C150" s="92">
        <v>0</v>
      </c>
      <c r="D150" s="78">
        <v>0</v>
      </c>
      <c r="E150" s="78">
        <f t="shared" ref="E150:E156" si="48">+C150+D150</f>
        <v>0</v>
      </c>
      <c r="F150" s="78">
        <v>0</v>
      </c>
      <c r="G150" s="78">
        <v>0</v>
      </c>
      <c r="H150" s="78">
        <f t="shared" ref="H150:H156" si="49">+E150-F150</f>
        <v>0</v>
      </c>
    </row>
    <row r="151" spans="1:8" x14ac:dyDescent="0.25">
      <c r="A151" s="58"/>
      <c r="B151" s="59" t="s">
        <v>369</v>
      </c>
      <c r="C151" s="92">
        <v>0</v>
      </c>
      <c r="D151" s="78">
        <v>0</v>
      </c>
      <c r="E151" s="78">
        <f t="shared" si="48"/>
        <v>0</v>
      </c>
      <c r="F151" s="78">
        <v>0</v>
      </c>
      <c r="G151" s="78">
        <v>0</v>
      </c>
      <c r="H151" s="78">
        <f t="shared" si="49"/>
        <v>0</v>
      </c>
    </row>
    <row r="152" spans="1:8" x14ac:dyDescent="0.25">
      <c r="A152" s="58"/>
      <c r="B152" s="59" t="s">
        <v>370</v>
      </c>
      <c r="C152" s="92">
        <v>0</v>
      </c>
      <c r="D152" s="78">
        <v>0</v>
      </c>
      <c r="E152" s="78">
        <f t="shared" si="48"/>
        <v>0</v>
      </c>
      <c r="F152" s="78">
        <v>0</v>
      </c>
      <c r="G152" s="78">
        <v>0</v>
      </c>
      <c r="H152" s="78">
        <f t="shared" si="49"/>
        <v>0</v>
      </c>
    </row>
    <row r="153" spans="1:8" x14ac:dyDescent="0.25">
      <c r="A153" s="58"/>
      <c r="B153" s="59" t="s">
        <v>371</v>
      </c>
      <c r="C153" s="92">
        <v>0</v>
      </c>
      <c r="D153" s="78">
        <v>0</v>
      </c>
      <c r="E153" s="78">
        <f t="shared" si="48"/>
        <v>0</v>
      </c>
      <c r="F153" s="78">
        <v>0</v>
      </c>
      <c r="G153" s="78">
        <v>0</v>
      </c>
      <c r="H153" s="78">
        <f t="shared" si="49"/>
        <v>0</v>
      </c>
    </row>
    <row r="154" spans="1:8" x14ac:dyDescent="0.25">
      <c r="A154" s="58"/>
      <c r="B154" s="59" t="s">
        <v>372</v>
      </c>
      <c r="C154" s="92">
        <v>0</v>
      </c>
      <c r="D154" s="78">
        <v>0</v>
      </c>
      <c r="E154" s="78">
        <f t="shared" si="48"/>
        <v>0</v>
      </c>
      <c r="F154" s="78">
        <v>0</v>
      </c>
      <c r="G154" s="78">
        <v>0</v>
      </c>
      <c r="H154" s="78">
        <f t="shared" si="49"/>
        <v>0</v>
      </c>
    </row>
    <row r="155" spans="1:8" x14ac:dyDescent="0.25">
      <c r="A155" s="58"/>
      <c r="B155" s="59" t="s">
        <v>373</v>
      </c>
      <c r="C155" s="92">
        <v>0</v>
      </c>
      <c r="D155" s="78">
        <v>0</v>
      </c>
      <c r="E155" s="78">
        <f t="shared" si="48"/>
        <v>0</v>
      </c>
      <c r="F155" s="78">
        <v>0</v>
      </c>
      <c r="G155" s="78">
        <v>0</v>
      </c>
      <c r="H155" s="78">
        <f>+E155-F155</f>
        <v>0</v>
      </c>
    </row>
    <row r="156" spans="1:8" x14ac:dyDescent="0.25">
      <c r="A156" s="58"/>
      <c r="B156" s="59" t="s">
        <v>374</v>
      </c>
      <c r="C156" s="92">
        <v>0</v>
      </c>
      <c r="D156" s="78">
        <v>0</v>
      </c>
      <c r="E156" s="78">
        <f t="shared" si="48"/>
        <v>0</v>
      </c>
      <c r="F156" s="78">
        <v>0</v>
      </c>
      <c r="G156" s="78">
        <v>0</v>
      </c>
      <c r="H156" s="78">
        <f t="shared" si="49"/>
        <v>0</v>
      </c>
    </row>
    <row r="157" spans="1:8" x14ac:dyDescent="0.25">
      <c r="A157" s="58"/>
      <c r="B157" s="59"/>
      <c r="C157" s="92"/>
      <c r="D157" s="78"/>
      <c r="E157" s="78"/>
      <c r="F157" s="78"/>
      <c r="G157" s="78"/>
      <c r="H157" s="78"/>
    </row>
    <row r="158" spans="1:8" x14ac:dyDescent="0.25">
      <c r="A158" s="220" t="s">
        <v>376</v>
      </c>
      <c r="B158" s="222"/>
      <c r="C158" s="91">
        <f>+C8+C83</f>
        <v>69914797.379999995</v>
      </c>
      <c r="D158" s="91">
        <f t="shared" ref="D158:E158" si="50">+D8+D83</f>
        <v>2061469.54</v>
      </c>
      <c r="E158" s="91">
        <f t="shared" si="50"/>
        <v>71976266.920000002</v>
      </c>
      <c r="F158" s="91">
        <f>+F8+F83</f>
        <v>42462570.049999997</v>
      </c>
      <c r="G158" s="91">
        <f>+G8+G83</f>
        <v>42462569.049999997</v>
      </c>
      <c r="H158" s="91">
        <f>+H8+H83</f>
        <v>29513697.870000001</v>
      </c>
    </row>
    <row r="159" spans="1:8" ht="15.75" thickBot="1" x14ac:dyDescent="0.3">
      <c r="A159" s="70"/>
      <c r="B159" s="71"/>
      <c r="C159" s="93"/>
      <c r="D159" s="94"/>
      <c r="E159" s="94"/>
      <c r="F159" s="94"/>
      <c r="G159" s="94"/>
      <c r="H159" s="94"/>
    </row>
    <row r="160" spans="1:8" x14ac:dyDescent="0.25">
      <c r="C160" s="95"/>
      <c r="D160" s="95"/>
      <c r="E160" s="95"/>
      <c r="F160" s="95"/>
      <c r="G160" s="95"/>
      <c r="H160" s="95"/>
    </row>
    <row r="162" spans="1:9" x14ac:dyDescent="0.25">
      <c r="A162" s="185" t="s">
        <v>462</v>
      </c>
      <c r="B162" s="185"/>
      <c r="C162" s="185"/>
      <c r="D162" s="236" t="s">
        <v>452</v>
      </c>
      <c r="E162" s="236"/>
      <c r="F162" s="236"/>
      <c r="G162" s="236"/>
      <c r="H162" s="236"/>
    </row>
    <row r="163" spans="1:9" x14ac:dyDescent="0.25">
      <c r="A163" s="185" t="s">
        <v>448</v>
      </c>
      <c r="B163" s="185"/>
      <c r="C163" s="185"/>
      <c r="D163" s="236" t="s">
        <v>453</v>
      </c>
      <c r="E163" s="236"/>
      <c r="F163" s="236"/>
      <c r="G163" s="236"/>
      <c r="H163" s="236"/>
    </row>
    <row r="167" spans="1:9" x14ac:dyDescent="0.25">
      <c r="B167" s="128" t="s">
        <v>459</v>
      </c>
      <c r="C167" s="109">
        <v>66986135</v>
      </c>
      <c r="D167" s="109">
        <v>2218893</v>
      </c>
      <c r="E167" s="109">
        <f>+C167+D167</f>
        <v>69205028</v>
      </c>
      <c r="F167" s="109">
        <v>65087171</v>
      </c>
      <c r="G167" s="109">
        <v>64790811</v>
      </c>
      <c r="H167" s="136">
        <f>+E167-F167</f>
        <v>4117857</v>
      </c>
      <c r="I167" s="126"/>
    </row>
    <row r="168" spans="1:9" x14ac:dyDescent="0.25">
      <c r="C168" s="126">
        <f t="shared" ref="C168:H168" si="51">+C167-C158</f>
        <v>-2928662.3799999952</v>
      </c>
      <c r="D168" s="126">
        <f t="shared" si="51"/>
        <v>157423.45999999996</v>
      </c>
      <c r="E168" s="126">
        <f t="shared" si="51"/>
        <v>-2771238.9200000018</v>
      </c>
      <c r="F168" s="126">
        <f t="shared" si="51"/>
        <v>22624600.950000003</v>
      </c>
      <c r="G168" s="126">
        <f t="shared" si="51"/>
        <v>22328241.950000003</v>
      </c>
      <c r="H168" s="126">
        <f t="shared" si="51"/>
        <v>-25395840.870000001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horizontalDpi="4294967293" r:id="rId1"/>
  <rowBreaks count="1" manualBreakCount="1">
    <brk id="82" max="7" man="1"/>
  </rowBreaks>
  <ignoredErrors>
    <ignoredError sqref="H37 E37 E57 H57 H61 E61 E70 H70 E74 H74 E92 H92 E102 H102 E112:H112 E122:H122 E132:H136 E145:H149 E17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topLeftCell="A2" workbookViewId="0">
      <selection activeCell="F32" sqref="F32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83" t="s">
        <v>119</v>
      </c>
      <c r="B2" s="244"/>
      <c r="C2" s="244"/>
      <c r="D2" s="244"/>
      <c r="E2" s="244"/>
      <c r="F2" s="244"/>
      <c r="G2" s="184"/>
    </row>
    <row r="3" spans="1:15" x14ac:dyDescent="0.25">
      <c r="A3" s="146" t="s">
        <v>295</v>
      </c>
      <c r="B3" s="147"/>
      <c r="C3" s="147"/>
      <c r="D3" s="147"/>
      <c r="E3" s="147"/>
      <c r="F3" s="147"/>
      <c r="G3" s="148"/>
    </row>
    <row r="4" spans="1:15" x14ac:dyDescent="0.25">
      <c r="A4" s="146" t="s">
        <v>449</v>
      </c>
      <c r="B4" s="147"/>
      <c r="C4" s="147"/>
      <c r="D4" s="147"/>
      <c r="E4" s="147"/>
      <c r="F4" s="147"/>
      <c r="G4" s="148"/>
    </row>
    <row r="5" spans="1:15" x14ac:dyDescent="0.25">
      <c r="A5" s="146" t="s">
        <v>467</v>
      </c>
      <c r="B5" s="147"/>
      <c r="C5" s="147"/>
      <c r="D5" s="147"/>
      <c r="E5" s="147"/>
      <c r="F5" s="147"/>
      <c r="G5" s="148"/>
    </row>
    <row r="6" spans="1:15" ht="15.75" thickBot="1" x14ac:dyDescent="0.3">
      <c r="A6" s="149" t="s">
        <v>1</v>
      </c>
      <c r="B6" s="150"/>
      <c r="C6" s="150"/>
      <c r="D6" s="150"/>
      <c r="E6" s="150"/>
      <c r="F6" s="150"/>
      <c r="G6" s="151"/>
    </row>
    <row r="7" spans="1:15" ht="15.75" thickBot="1" x14ac:dyDescent="0.3">
      <c r="A7" s="152" t="s">
        <v>180</v>
      </c>
      <c r="B7" s="180" t="s">
        <v>297</v>
      </c>
      <c r="C7" s="181"/>
      <c r="D7" s="181"/>
      <c r="E7" s="181"/>
      <c r="F7" s="182"/>
      <c r="G7" s="152" t="s">
        <v>298</v>
      </c>
    </row>
    <row r="8" spans="1:15" ht="26.25" thickBot="1" x14ac:dyDescent="0.3">
      <c r="A8" s="154"/>
      <c r="B8" s="4" t="s">
        <v>182</v>
      </c>
      <c r="C8" s="4" t="s">
        <v>227</v>
      </c>
      <c r="D8" s="4" t="s">
        <v>228</v>
      </c>
      <c r="E8" s="4" t="s">
        <v>183</v>
      </c>
      <c r="F8" s="4" t="s">
        <v>200</v>
      </c>
      <c r="G8" s="154"/>
    </row>
    <row r="9" spans="1:15" x14ac:dyDescent="0.25">
      <c r="A9" s="9" t="s">
        <v>378</v>
      </c>
      <c r="B9" s="104">
        <f t="shared" ref="B9:G9" si="0">+B11+B12+B13+B14</f>
        <v>16324685</v>
      </c>
      <c r="C9" s="104">
        <f t="shared" si="0"/>
        <v>1854722.98</v>
      </c>
      <c r="D9" s="104">
        <f t="shared" si="0"/>
        <v>18179407.98</v>
      </c>
      <c r="E9" s="104">
        <f t="shared" si="0"/>
        <v>8361088.8100000005</v>
      </c>
      <c r="F9" s="104">
        <f t="shared" si="0"/>
        <v>7738642.8600000003</v>
      </c>
      <c r="G9" s="104">
        <f t="shared" si="0"/>
        <v>9818319.1699999981</v>
      </c>
      <c r="I9" s="126"/>
      <c r="J9" s="126">
        <f>+B9-'FORMATO 6A'!C8</f>
        <v>-2</v>
      </c>
      <c r="K9" s="126">
        <f>+C9-'FORMATO 6A'!D8</f>
        <v>0</v>
      </c>
      <c r="L9" s="126">
        <f>+D9-'FORMATO 6A'!E8</f>
        <v>-2</v>
      </c>
      <c r="M9" s="126">
        <f>+E9-'FORMATO 6A'!F8</f>
        <v>0.3600000012665987</v>
      </c>
      <c r="N9" s="126">
        <f>+F9-'FORMATO 6A'!G8</f>
        <v>-622444.58999999892</v>
      </c>
      <c r="O9" s="126">
        <f>+G9-'FORMATO 6A'!H8</f>
        <v>-3.3600000031292439</v>
      </c>
    </row>
    <row r="10" spans="1:15" x14ac:dyDescent="0.25">
      <c r="A10" s="9" t="s">
        <v>379</v>
      </c>
      <c r="B10" s="105"/>
      <c r="C10" s="105"/>
      <c r="D10" s="105"/>
      <c r="E10" s="105"/>
      <c r="F10" s="105"/>
      <c r="G10" s="105"/>
    </row>
    <row r="11" spans="1:15" x14ac:dyDescent="0.25">
      <c r="A11" s="14" t="s">
        <v>386</v>
      </c>
      <c r="B11" s="81">
        <v>4240300</v>
      </c>
      <c r="C11" s="81">
        <v>115000</v>
      </c>
      <c r="D11" s="81">
        <f>+B11+C11</f>
        <v>4355300</v>
      </c>
      <c r="E11" s="81">
        <v>2449192.91</v>
      </c>
      <c r="F11" s="81">
        <v>2449192.91</v>
      </c>
      <c r="G11" s="81">
        <f>+D11-E11</f>
        <v>1906107.0899999999</v>
      </c>
    </row>
    <row r="12" spans="1:15" x14ac:dyDescent="0.25">
      <c r="A12" s="14" t="s">
        <v>387</v>
      </c>
      <c r="B12" s="81">
        <v>3897145</v>
      </c>
      <c r="C12" s="81">
        <v>178084</v>
      </c>
      <c r="D12" s="81">
        <f>+B12+C12</f>
        <v>4075229</v>
      </c>
      <c r="E12" s="81">
        <v>1794821</v>
      </c>
      <c r="F12" s="81">
        <v>1794821</v>
      </c>
      <c r="G12" s="81">
        <f t="shared" ref="G12:G14" si="1">+D12-E12</f>
        <v>2280408</v>
      </c>
    </row>
    <row r="13" spans="1:15" x14ac:dyDescent="0.25">
      <c r="A13" s="14" t="s">
        <v>388</v>
      </c>
      <c r="B13" s="81">
        <v>2383010</v>
      </c>
      <c r="C13" s="81">
        <v>171104.3</v>
      </c>
      <c r="D13" s="81">
        <f t="shared" ref="D13:D14" si="2">+B13+C13</f>
        <v>2554114.2999999998</v>
      </c>
      <c r="E13" s="81">
        <v>1391727.95</v>
      </c>
      <c r="F13" s="81">
        <v>769282</v>
      </c>
      <c r="G13" s="81">
        <f t="shared" si="1"/>
        <v>1162386.3499999999</v>
      </c>
    </row>
    <row r="14" spans="1:15" x14ac:dyDescent="0.25">
      <c r="A14" s="14" t="s">
        <v>389</v>
      </c>
      <c r="B14" s="81">
        <v>5804230</v>
      </c>
      <c r="C14" s="81">
        <v>1390534.68</v>
      </c>
      <c r="D14" s="81">
        <f t="shared" si="2"/>
        <v>7194764.6799999997</v>
      </c>
      <c r="E14" s="81">
        <v>2725346.95</v>
      </c>
      <c r="F14" s="81">
        <v>2725346.95</v>
      </c>
      <c r="G14" s="81">
        <f t="shared" si="1"/>
        <v>4469417.7299999995</v>
      </c>
    </row>
    <row r="15" spans="1:15" ht="25.5" x14ac:dyDescent="0.25">
      <c r="A15" s="97" t="s">
        <v>380</v>
      </c>
      <c r="B15" s="81"/>
      <c r="C15" s="81"/>
      <c r="D15" s="81"/>
      <c r="E15" s="81"/>
      <c r="F15" s="81"/>
      <c r="G15" s="81"/>
    </row>
    <row r="16" spans="1:15" ht="25.5" x14ac:dyDescent="0.25">
      <c r="A16" s="97" t="s">
        <v>381</v>
      </c>
      <c r="B16" s="81"/>
      <c r="C16" s="81"/>
      <c r="D16" s="81"/>
      <c r="E16" s="81"/>
      <c r="F16" s="81"/>
      <c r="G16" s="81"/>
    </row>
    <row r="17" spans="1:15" ht="25.5" x14ac:dyDescent="0.25">
      <c r="A17" s="97" t="s">
        <v>382</v>
      </c>
      <c r="B17" s="81"/>
      <c r="C17" s="81"/>
      <c r="D17" s="81"/>
      <c r="E17" s="81"/>
      <c r="F17" s="81"/>
      <c r="G17" s="81"/>
    </row>
    <row r="18" spans="1:15" ht="25.5" x14ac:dyDescent="0.25">
      <c r="A18" s="97" t="s">
        <v>383</v>
      </c>
      <c r="B18" s="81"/>
      <c r="C18" s="81"/>
      <c r="D18" s="81"/>
      <c r="E18" s="81"/>
      <c r="F18" s="81"/>
      <c r="G18" s="81"/>
    </row>
    <row r="19" spans="1:15" x14ac:dyDescent="0.25">
      <c r="A19" s="14"/>
      <c r="B19" s="81"/>
      <c r="C19" s="81"/>
      <c r="D19" s="81"/>
      <c r="E19" s="81"/>
      <c r="F19" s="81"/>
      <c r="G19" s="81"/>
    </row>
    <row r="20" spans="1:15" x14ac:dyDescent="0.25">
      <c r="A20" s="29" t="s">
        <v>384</v>
      </c>
      <c r="B20" s="105">
        <f>+B22+B23+B24+B25</f>
        <v>53590110</v>
      </c>
      <c r="C20" s="105">
        <f t="shared" ref="C20:F20" si="3">+C22+C23+C24+C25</f>
        <v>206746.56</v>
      </c>
      <c r="D20" s="105">
        <f t="shared" si="3"/>
        <v>53796856.560000002</v>
      </c>
      <c r="E20" s="105">
        <f t="shared" si="3"/>
        <v>34101481.879999995</v>
      </c>
      <c r="F20" s="105">
        <f t="shared" si="3"/>
        <v>34101481.879999995</v>
      </c>
      <c r="G20" s="105">
        <f>+G22+G23+G24+G25</f>
        <v>19695374.68</v>
      </c>
      <c r="J20" s="126">
        <f>+B20-'FORMATO 6A'!C83</f>
        <v>-0.38000000268220901</v>
      </c>
      <c r="K20" s="126">
        <f>+C20-'FORMATO 6A'!D83</f>
        <v>0</v>
      </c>
      <c r="L20" s="126">
        <f>+D20-'FORMATO 6A'!E83</f>
        <v>-0.38000000268220901</v>
      </c>
      <c r="M20" s="126">
        <f>+E20-'FORMATO 6A'!F83</f>
        <v>0.2799999937415123</v>
      </c>
      <c r="N20" s="126">
        <f>+F20-'FORMATO 6A'!G83</f>
        <v>0.2799999937415123</v>
      </c>
      <c r="O20" s="126">
        <f>+G20-'FORMATO 6A'!H83</f>
        <v>-0.66000000014901161</v>
      </c>
    </row>
    <row r="21" spans="1:15" x14ac:dyDescent="0.25">
      <c r="A21" s="29" t="s">
        <v>385</v>
      </c>
      <c r="B21" s="105"/>
      <c r="C21" s="105"/>
      <c r="D21" s="105"/>
      <c r="E21" s="105"/>
      <c r="F21" s="105"/>
      <c r="G21" s="105"/>
    </row>
    <row r="22" spans="1:15" x14ac:dyDescent="0.25">
      <c r="A22" s="14" t="s">
        <v>386</v>
      </c>
      <c r="B22" s="81">
        <v>16739966</v>
      </c>
      <c r="C22" s="81">
        <v>72360.84</v>
      </c>
      <c r="D22" s="81">
        <f>+B22+C22</f>
        <v>16812326.84</v>
      </c>
      <c r="E22" s="81">
        <v>10770506.65</v>
      </c>
      <c r="F22" s="81">
        <v>10770506.65</v>
      </c>
      <c r="G22" s="81">
        <f>+D22-E22</f>
        <v>6041820.1899999995</v>
      </c>
    </row>
    <row r="23" spans="1:15" x14ac:dyDescent="0.25">
      <c r="A23" s="14" t="s">
        <v>387</v>
      </c>
      <c r="B23" s="81">
        <v>16577221</v>
      </c>
      <c r="C23" s="81">
        <v>66319.66</v>
      </c>
      <c r="D23" s="81">
        <f t="shared" ref="D23:D25" si="4">+B23+C23</f>
        <v>16643540.66</v>
      </c>
      <c r="E23" s="81">
        <v>10316599.82</v>
      </c>
      <c r="F23" s="81">
        <v>10316599.82</v>
      </c>
      <c r="G23" s="81">
        <f t="shared" ref="G23:G25" si="5">+D23-E23</f>
        <v>6326940.8399999999</v>
      </c>
    </row>
    <row r="24" spans="1:15" x14ac:dyDescent="0.25">
      <c r="A24" s="14" t="s">
        <v>388</v>
      </c>
      <c r="B24" s="81">
        <v>12170639</v>
      </c>
      <c r="C24" s="81">
        <v>53984.43</v>
      </c>
      <c r="D24" s="81">
        <f t="shared" si="4"/>
        <v>12224623.43</v>
      </c>
      <c r="E24" s="81">
        <v>7443939.4500000002</v>
      </c>
      <c r="F24" s="81">
        <v>7443939.4500000002</v>
      </c>
      <c r="G24" s="81">
        <f t="shared" si="5"/>
        <v>4780683.9799999995</v>
      </c>
    </row>
    <row r="25" spans="1:15" x14ac:dyDescent="0.25">
      <c r="A25" s="14" t="s">
        <v>389</v>
      </c>
      <c r="B25" s="81">
        <v>8102284</v>
      </c>
      <c r="C25" s="81">
        <v>14081.63</v>
      </c>
      <c r="D25" s="81">
        <f t="shared" si="4"/>
        <v>8116365.6299999999</v>
      </c>
      <c r="E25" s="81">
        <v>5570435.96</v>
      </c>
      <c r="F25" s="81">
        <v>5570435.96</v>
      </c>
      <c r="G25" s="81">
        <f t="shared" si="5"/>
        <v>2545929.67</v>
      </c>
    </row>
    <row r="26" spans="1:15" ht="25.5" x14ac:dyDescent="0.25">
      <c r="A26" s="97" t="s">
        <v>380</v>
      </c>
      <c r="B26" s="81"/>
      <c r="C26" s="81"/>
      <c r="D26" s="81"/>
      <c r="E26" s="81"/>
      <c r="F26" s="81"/>
      <c r="G26" s="81"/>
    </row>
    <row r="27" spans="1:15" ht="25.5" x14ac:dyDescent="0.25">
      <c r="A27" s="97" t="s">
        <v>381</v>
      </c>
      <c r="B27" s="81"/>
      <c r="C27" s="81"/>
      <c r="D27" s="81"/>
      <c r="E27" s="81"/>
      <c r="F27" s="81"/>
      <c r="G27" s="81"/>
    </row>
    <row r="28" spans="1:15" ht="25.5" x14ac:dyDescent="0.25">
      <c r="A28" s="97" t="s">
        <v>382</v>
      </c>
      <c r="B28" s="81"/>
      <c r="C28" s="81"/>
      <c r="D28" s="81"/>
      <c r="E28" s="81"/>
      <c r="F28" s="81"/>
      <c r="G28" s="81"/>
    </row>
    <row r="29" spans="1:15" ht="25.5" x14ac:dyDescent="0.25">
      <c r="A29" s="97" t="s">
        <v>383</v>
      </c>
      <c r="B29" s="81"/>
      <c r="C29" s="81"/>
      <c r="D29" s="81"/>
      <c r="E29" s="81"/>
      <c r="F29" s="81"/>
      <c r="G29" s="81"/>
    </row>
    <row r="30" spans="1:15" x14ac:dyDescent="0.25">
      <c r="A30" s="13"/>
      <c r="B30" s="81"/>
      <c r="C30" s="81"/>
      <c r="D30" s="81"/>
      <c r="E30" s="81"/>
      <c r="F30" s="81"/>
      <c r="G30" s="81"/>
    </row>
    <row r="31" spans="1:15" x14ac:dyDescent="0.25">
      <c r="A31" s="9" t="s">
        <v>376</v>
      </c>
      <c r="B31" s="80">
        <f>+B9+B20</f>
        <v>69914795</v>
      </c>
      <c r="C31" s="80">
        <f t="shared" ref="C31:F31" si="6">+C9+C20</f>
        <v>2061469.54</v>
      </c>
      <c r="D31" s="80">
        <f t="shared" si="6"/>
        <v>71976264.540000007</v>
      </c>
      <c r="E31" s="80">
        <f t="shared" si="6"/>
        <v>42462570.689999998</v>
      </c>
      <c r="F31" s="80">
        <f t="shared" si="6"/>
        <v>41840124.739999995</v>
      </c>
      <c r="G31" s="80">
        <f>+G9+G20</f>
        <v>29513693.849999998</v>
      </c>
    </row>
    <row r="32" spans="1:15" ht="15.75" thickBot="1" x14ac:dyDescent="0.3">
      <c r="A32" s="19"/>
      <c r="B32" s="96"/>
      <c r="C32" s="96"/>
      <c r="D32" s="96"/>
      <c r="E32" s="96"/>
      <c r="F32" s="96"/>
      <c r="G32" s="96"/>
    </row>
    <row r="34" spans="1:7" x14ac:dyDescent="0.25">
      <c r="A34" s="106"/>
      <c r="B34" s="107"/>
      <c r="C34" s="107"/>
      <c r="D34" s="107"/>
      <c r="E34" s="107"/>
      <c r="F34" s="107"/>
      <c r="G34" s="107"/>
    </row>
    <row r="35" spans="1:7" x14ac:dyDescent="0.25">
      <c r="A35" s="106"/>
      <c r="B35" s="106"/>
      <c r="C35" s="106"/>
      <c r="D35" s="106"/>
      <c r="E35" s="106"/>
      <c r="F35" s="106"/>
      <c r="G35" s="106"/>
    </row>
    <row r="36" spans="1:7" x14ac:dyDescent="0.25">
      <c r="A36" s="108"/>
      <c r="B36" s="109"/>
      <c r="C36" s="109"/>
      <c r="D36" s="109"/>
      <c r="E36" s="109"/>
      <c r="F36" s="109"/>
      <c r="G36" s="109"/>
    </row>
    <row r="39" spans="1:7" x14ac:dyDescent="0.25">
      <c r="A39" s="185" t="s">
        <v>462</v>
      </c>
      <c r="B39" s="185"/>
      <c r="C39" s="185"/>
      <c r="D39" s="185" t="s">
        <v>452</v>
      </c>
      <c r="E39" s="185"/>
      <c r="F39" s="185"/>
      <c r="G39" s="185"/>
    </row>
    <row r="40" spans="1:7" x14ac:dyDescent="0.25">
      <c r="A40" s="185" t="s">
        <v>448</v>
      </c>
      <c r="B40" s="185"/>
      <c r="C40" s="185"/>
      <c r="D40" s="185" t="s">
        <v>453</v>
      </c>
      <c r="E40" s="185"/>
      <c r="F40" s="185"/>
      <c r="G40" s="185"/>
    </row>
    <row r="43" spans="1:7" ht="22.5" customHeight="1" x14ac:dyDescent="0.25">
      <c r="A43" s="243" t="s">
        <v>456</v>
      </c>
      <c r="B43" s="109">
        <v>66986135</v>
      </c>
      <c r="C43" s="109">
        <v>2218893</v>
      </c>
      <c r="D43" s="109">
        <f>+B43+C43</f>
        <v>69205028</v>
      </c>
      <c r="E43" s="109">
        <v>65087171</v>
      </c>
      <c r="F43" s="109">
        <v>64790811</v>
      </c>
      <c r="G43" s="136">
        <f>+D43-E43</f>
        <v>4117857</v>
      </c>
    </row>
    <row r="44" spans="1:7" x14ac:dyDescent="0.25">
      <c r="A44" s="243"/>
    </row>
    <row r="45" spans="1:7" x14ac:dyDescent="0.25">
      <c r="B45" s="126">
        <f>+B43-B31</f>
        <v>-2928660</v>
      </c>
      <c r="C45" s="126">
        <f t="shared" ref="C45:G45" si="7">+C43-C31</f>
        <v>157423.45999999996</v>
      </c>
      <c r="D45" s="126">
        <f t="shared" si="7"/>
        <v>-2771236.5400000066</v>
      </c>
      <c r="E45" s="126">
        <f t="shared" si="7"/>
        <v>22624600.310000002</v>
      </c>
      <c r="F45" s="126">
        <f t="shared" si="7"/>
        <v>22950686.260000005</v>
      </c>
      <c r="G45" s="126">
        <f t="shared" si="7"/>
        <v>-25395836.849999998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topLeftCell="A58" zoomScaleNormal="100" zoomScaleSheetLayoutView="100" workbookViewId="0">
      <selection activeCell="G26" sqref="G26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95" customWidth="1"/>
  </cols>
  <sheetData>
    <row r="1" spans="1:8" ht="15.75" thickBot="1" x14ac:dyDescent="0.3"/>
    <row r="2" spans="1:8" x14ac:dyDescent="0.25">
      <c r="A2" s="143" t="s">
        <v>119</v>
      </c>
      <c r="B2" s="144"/>
      <c r="C2" s="144"/>
      <c r="D2" s="144"/>
      <c r="E2" s="144"/>
      <c r="F2" s="144"/>
      <c r="G2" s="144"/>
      <c r="H2" s="238"/>
    </row>
    <row r="3" spans="1:8" x14ac:dyDescent="0.25">
      <c r="A3" s="162" t="s">
        <v>295</v>
      </c>
      <c r="B3" s="188"/>
      <c r="C3" s="188"/>
      <c r="D3" s="188"/>
      <c r="E3" s="188"/>
      <c r="F3" s="188"/>
      <c r="G3" s="188"/>
      <c r="H3" s="239"/>
    </row>
    <row r="4" spans="1:8" x14ac:dyDescent="0.25">
      <c r="A4" s="162" t="s">
        <v>450</v>
      </c>
      <c r="B4" s="188"/>
      <c r="C4" s="188"/>
      <c r="D4" s="188"/>
      <c r="E4" s="188"/>
      <c r="F4" s="188"/>
      <c r="G4" s="188"/>
      <c r="H4" s="239"/>
    </row>
    <row r="5" spans="1:8" x14ac:dyDescent="0.25">
      <c r="A5" s="162" t="s">
        <v>468</v>
      </c>
      <c r="B5" s="188"/>
      <c r="C5" s="188"/>
      <c r="D5" s="188"/>
      <c r="E5" s="188"/>
      <c r="F5" s="188"/>
      <c r="G5" s="188"/>
      <c r="H5" s="239"/>
    </row>
    <row r="6" spans="1:8" ht="15.75" thickBot="1" x14ac:dyDescent="0.3">
      <c r="A6" s="164" t="s">
        <v>1</v>
      </c>
      <c r="B6" s="189"/>
      <c r="C6" s="189"/>
      <c r="D6" s="189"/>
      <c r="E6" s="189"/>
      <c r="F6" s="189"/>
      <c r="G6" s="189"/>
      <c r="H6" s="240"/>
    </row>
    <row r="7" spans="1:8" ht="15.75" thickBot="1" x14ac:dyDescent="0.3">
      <c r="A7" s="143" t="s">
        <v>180</v>
      </c>
      <c r="B7" s="145"/>
      <c r="C7" s="245" t="s">
        <v>297</v>
      </c>
      <c r="D7" s="246"/>
      <c r="E7" s="246"/>
      <c r="F7" s="246"/>
      <c r="G7" s="247"/>
      <c r="H7" s="215" t="s">
        <v>298</v>
      </c>
    </row>
    <row r="8" spans="1:8" ht="26.25" thickBot="1" x14ac:dyDescent="0.3">
      <c r="A8" s="164"/>
      <c r="B8" s="165"/>
      <c r="C8" s="102" t="s">
        <v>182</v>
      </c>
      <c r="D8" s="102" t="s">
        <v>299</v>
      </c>
      <c r="E8" s="102" t="s">
        <v>300</v>
      </c>
      <c r="F8" s="102" t="s">
        <v>183</v>
      </c>
      <c r="G8" s="102" t="s">
        <v>200</v>
      </c>
      <c r="H8" s="216"/>
    </row>
    <row r="9" spans="1:8" x14ac:dyDescent="0.25">
      <c r="A9" s="175"/>
      <c r="B9" s="248"/>
      <c r="C9" s="81"/>
      <c r="D9" s="81"/>
      <c r="E9" s="81"/>
      <c r="F9" s="81"/>
      <c r="G9" s="81"/>
      <c r="H9" s="81"/>
    </row>
    <row r="10" spans="1:8" ht="16.5" customHeight="1" x14ac:dyDescent="0.25">
      <c r="A10" s="233" t="s">
        <v>390</v>
      </c>
      <c r="B10" s="235"/>
      <c r="C10" s="80">
        <f>+C11+C21+C30+C41</f>
        <v>16324685</v>
      </c>
      <c r="D10" s="80">
        <f t="shared" ref="D10:H10" si="0">+D11+D21+D30+D41</f>
        <v>1854722.98</v>
      </c>
      <c r="E10" s="80">
        <f t="shared" si="0"/>
        <v>18179407.98</v>
      </c>
      <c r="F10" s="80">
        <f t="shared" si="0"/>
        <v>8361088.8100000005</v>
      </c>
      <c r="G10" s="80">
        <f t="shared" si="0"/>
        <v>4623769</v>
      </c>
      <c r="H10" s="80">
        <f t="shared" si="0"/>
        <v>9818319.1699999999</v>
      </c>
    </row>
    <row r="11" spans="1:8" x14ac:dyDescent="0.25">
      <c r="A11" s="220" t="s">
        <v>439</v>
      </c>
      <c r="B11" s="222"/>
      <c r="C11" s="77">
        <f>SUM(C12:C19)</f>
        <v>0</v>
      </c>
      <c r="D11" s="77">
        <f t="shared" ref="D11:H11" si="1">SUM(D12:D19)</f>
        <v>0</v>
      </c>
      <c r="E11" s="77">
        <f t="shared" si="1"/>
        <v>0</v>
      </c>
      <c r="F11" s="77">
        <f t="shared" si="1"/>
        <v>0</v>
      </c>
      <c r="G11" s="77">
        <f t="shared" si="1"/>
        <v>0</v>
      </c>
      <c r="H11" s="77">
        <f t="shared" si="1"/>
        <v>0</v>
      </c>
    </row>
    <row r="12" spans="1:8" x14ac:dyDescent="0.25">
      <c r="A12" s="58"/>
      <c r="B12" s="64" t="s">
        <v>391</v>
      </c>
      <c r="C12" s="78">
        <v>0</v>
      </c>
      <c r="D12" s="78">
        <v>0</v>
      </c>
      <c r="E12" s="78">
        <f t="shared" ref="E12:E19" si="2">+C12+D12</f>
        <v>0</v>
      </c>
      <c r="F12" s="78">
        <v>0</v>
      </c>
      <c r="G12" s="78">
        <v>0</v>
      </c>
      <c r="H12" s="78">
        <f t="shared" ref="H12:H19" si="3">+E12-F12</f>
        <v>0</v>
      </c>
    </row>
    <row r="13" spans="1:8" x14ac:dyDescent="0.25">
      <c r="A13" s="58"/>
      <c r="B13" s="64" t="s">
        <v>392</v>
      </c>
      <c r="C13" s="78">
        <v>0</v>
      </c>
      <c r="D13" s="78">
        <v>0</v>
      </c>
      <c r="E13" s="78">
        <f t="shared" si="2"/>
        <v>0</v>
      </c>
      <c r="F13" s="78">
        <v>0</v>
      </c>
      <c r="G13" s="78">
        <v>0</v>
      </c>
      <c r="H13" s="78">
        <f t="shared" si="3"/>
        <v>0</v>
      </c>
    </row>
    <row r="14" spans="1:8" x14ac:dyDescent="0.25">
      <c r="A14" s="58"/>
      <c r="B14" s="64" t="s">
        <v>393</v>
      </c>
      <c r="C14" s="78">
        <v>0</v>
      </c>
      <c r="D14" s="78">
        <v>0</v>
      </c>
      <c r="E14" s="78">
        <f t="shared" si="2"/>
        <v>0</v>
      </c>
      <c r="F14" s="78">
        <v>0</v>
      </c>
      <c r="G14" s="78">
        <v>0</v>
      </c>
      <c r="H14" s="78">
        <f t="shared" si="3"/>
        <v>0</v>
      </c>
    </row>
    <row r="15" spans="1:8" x14ac:dyDescent="0.25">
      <c r="A15" s="58"/>
      <c r="B15" s="64" t="s">
        <v>394</v>
      </c>
      <c r="C15" s="78">
        <v>0</v>
      </c>
      <c r="D15" s="78">
        <v>0</v>
      </c>
      <c r="E15" s="78">
        <f t="shared" si="2"/>
        <v>0</v>
      </c>
      <c r="F15" s="78">
        <v>0</v>
      </c>
      <c r="G15" s="78">
        <v>0</v>
      </c>
      <c r="H15" s="78">
        <f t="shared" si="3"/>
        <v>0</v>
      </c>
    </row>
    <row r="16" spans="1:8" x14ac:dyDescent="0.25">
      <c r="A16" s="58"/>
      <c r="B16" s="64" t="s">
        <v>395</v>
      </c>
      <c r="C16" s="78">
        <v>0</v>
      </c>
      <c r="D16" s="78">
        <v>0</v>
      </c>
      <c r="E16" s="78">
        <f t="shared" si="2"/>
        <v>0</v>
      </c>
      <c r="F16" s="78">
        <v>0</v>
      </c>
      <c r="G16" s="78">
        <v>0</v>
      </c>
      <c r="H16" s="78">
        <f t="shared" si="3"/>
        <v>0</v>
      </c>
    </row>
    <row r="17" spans="1:8" x14ac:dyDescent="0.25">
      <c r="A17" s="58"/>
      <c r="B17" s="64" t="s">
        <v>396</v>
      </c>
      <c r="C17" s="78">
        <v>0</v>
      </c>
      <c r="D17" s="78">
        <v>0</v>
      </c>
      <c r="E17" s="78">
        <f t="shared" si="2"/>
        <v>0</v>
      </c>
      <c r="F17" s="78">
        <v>0</v>
      </c>
      <c r="G17" s="78">
        <v>0</v>
      </c>
      <c r="H17" s="78">
        <f t="shared" si="3"/>
        <v>0</v>
      </c>
    </row>
    <row r="18" spans="1:8" x14ac:dyDescent="0.25">
      <c r="A18" s="58"/>
      <c r="B18" s="64" t="s">
        <v>397</v>
      </c>
      <c r="C18" s="78">
        <v>0</v>
      </c>
      <c r="D18" s="78">
        <v>0</v>
      </c>
      <c r="E18" s="78">
        <f t="shared" si="2"/>
        <v>0</v>
      </c>
      <c r="F18" s="78">
        <v>0</v>
      </c>
      <c r="G18" s="78">
        <v>0</v>
      </c>
      <c r="H18" s="78">
        <f t="shared" si="3"/>
        <v>0</v>
      </c>
    </row>
    <row r="19" spans="1:8" x14ac:dyDescent="0.25">
      <c r="A19" s="58"/>
      <c r="B19" s="64" t="s">
        <v>398</v>
      </c>
      <c r="C19" s="78">
        <v>0</v>
      </c>
      <c r="D19" s="78">
        <v>0</v>
      </c>
      <c r="E19" s="78">
        <f t="shared" si="2"/>
        <v>0</v>
      </c>
      <c r="F19" s="78">
        <v>0</v>
      </c>
      <c r="G19" s="78">
        <v>0</v>
      </c>
      <c r="H19" s="78">
        <f t="shared" si="3"/>
        <v>0</v>
      </c>
    </row>
    <row r="20" spans="1:8" x14ac:dyDescent="0.25">
      <c r="A20" s="98"/>
      <c r="B20" s="99"/>
      <c r="C20" s="77"/>
      <c r="D20" s="77"/>
      <c r="E20" s="77"/>
      <c r="F20" s="77"/>
      <c r="G20" s="77"/>
      <c r="H20" s="77"/>
    </row>
    <row r="21" spans="1:8" x14ac:dyDescent="0.25">
      <c r="A21" s="220" t="s">
        <v>440</v>
      </c>
      <c r="B21" s="222"/>
      <c r="C21" s="77">
        <f>SUM(C22:C28)</f>
        <v>16324685</v>
      </c>
      <c r="D21" s="77">
        <f t="shared" ref="D21:H21" si="4">SUM(D22:D28)</f>
        <v>1854722.98</v>
      </c>
      <c r="E21" s="77">
        <f t="shared" si="4"/>
        <v>18179407.98</v>
      </c>
      <c r="F21" s="77">
        <f t="shared" si="4"/>
        <v>8361088.8100000005</v>
      </c>
      <c r="G21" s="77">
        <f t="shared" si="4"/>
        <v>4623769</v>
      </c>
      <c r="H21" s="77">
        <f t="shared" si="4"/>
        <v>9818319.1699999999</v>
      </c>
    </row>
    <row r="22" spans="1:8" x14ac:dyDescent="0.25">
      <c r="A22" s="58"/>
      <c r="B22" s="64" t="s">
        <v>399</v>
      </c>
      <c r="C22" s="78">
        <v>0</v>
      </c>
      <c r="D22" s="78">
        <v>0</v>
      </c>
      <c r="E22" s="78">
        <f>+C22+D22</f>
        <v>0</v>
      </c>
      <c r="F22" s="78">
        <v>0</v>
      </c>
      <c r="G22" s="78">
        <v>0</v>
      </c>
      <c r="H22" s="78">
        <f t="shared" ref="H22:H28" si="5">+E22-F22</f>
        <v>0</v>
      </c>
    </row>
    <row r="23" spans="1:8" x14ac:dyDescent="0.25">
      <c r="A23" s="58"/>
      <c r="B23" s="64" t="s">
        <v>400</v>
      </c>
      <c r="C23" s="78">
        <v>0</v>
      </c>
      <c r="D23" s="78">
        <v>0</v>
      </c>
      <c r="E23" s="78">
        <f t="shared" ref="E23:E28" si="6">+C23+D23</f>
        <v>0</v>
      </c>
      <c r="F23" s="78">
        <v>0</v>
      </c>
      <c r="G23" s="78">
        <v>0</v>
      </c>
      <c r="H23" s="78">
        <f t="shared" si="5"/>
        <v>0</v>
      </c>
    </row>
    <row r="24" spans="1:8" x14ac:dyDescent="0.25">
      <c r="A24" s="58"/>
      <c r="B24" s="64" t="s">
        <v>401</v>
      </c>
      <c r="C24" s="78">
        <v>0</v>
      </c>
      <c r="D24" s="78">
        <v>0</v>
      </c>
      <c r="E24" s="78">
        <f t="shared" si="6"/>
        <v>0</v>
      </c>
      <c r="F24" s="78">
        <v>0</v>
      </c>
      <c r="G24" s="78">
        <v>0</v>
      </c>
      <c r="H24" s="78">
        <f t="shared" si="5"/>
        <v>0</v>
      </c>
    </row>
    <row r="25" spans="1:8" x14ac:dyDescent="0.25">
      <c r="A25" s="58"/>
      <c r="B25" s="64" t="s">
        <v>402</v>
      </c>
      <c r="C25" s="78">
        <v>0</v>
      </c>
      <c r="D25" s="78">
        <v>0</v>
      </c>
      <c r="E25" s="78">
        <f t="shared" si="6"/>
        <v>0</v>
      </c>
      <c r="F25" s="78">
        <v>0</v>
      </c>
      <c r="G25" s="78">
        <v>0</v>
      </c>
      <c r="H25" s="78">
        <f t="shared" si="5"/>
        <v>0</v>
      </c>
    </row>
    <row r="26" spans="1:8" x14ac:dyDescent="0.25">
      <c r="A26" s="58"/>
      <c r="B26" s="64" t="s">
        <v>403</v>
      </c>
      <c r="C26" s="78">
        <v>16324685</v>
      </c>
      <c r="D26" s="78">
        <f>+'FORMATO 6A'!D8</f>
        <v>1854722.98</v>
      </c>
      <c r="E26" s="78">
        <f t="shared" si="6"/>
        <v>18179407.98</v>
      </c>
      <c r="F26" s="78">
        <f>+'FORMATO 6B'!E9</f>
        <v>8361088.8100000005</v>
      </c>
      <c r="G26" s="78">
        <v>4623769</v>
      </c>
      <c r="H26" s="78">
        <f t="shared" si="5"/>
        <v>9818319.1699999999</v>
      </c>
    </row>
    <row r="27" spans="1:8" x14ac:dyDescent="0.25">
      <c r="A27" s="58"/>
      <c r="B27" s="64" t="s">
        <v>404</v>
      </c>
      <c r="C27" s="78">
        <v>0</v>
      </c>
      <c r="D27" s="78">
        <v>0</v>
      </c>
      <c r="E27" s="78">
        <f t="shared" si="6"/>
        <v>0</v>
      </c>
      <c r="F27" s="78">
        <v>0</v>
      </c>
      <c r="G27" s="78">
        <v>0</v>
      </c>
      <c r="H27" s="78">
        <f t="shared" si="5"/>
        <v>0</v>
      </c>
    </row>
    <row r="28" spans="1:8" x14ac:dyDescent="0.25">
      <c r="A28" s="58"/>
      <c r="B28" s="64" t="s">
        <v>405</v>
      </c>
      <c r="C28" s="78">
        <v>0</v>
      </c>
      <c r="D28" s="78">
        <v>0</v>
      </c>
      <c r="E28" s="78">
        <f t="shared" si="6"/>
        <v>0</v>
      </c>
      <c r="F28" s="78">
        <v>0</v>
      </c>
      <c r="G28" s="78">
        <v>0</v>
      </c>
      <c r="H28" s="78">
        <f t="shared" si="5"/>
        <v>0</v>
      </c>
    </row>
    <row r="29" spans="1:8" x14ac:dyDescent="0.25">
      <c r="A29" s="98"/>
      <c r="B29" s="99"/>
      <c r="C29" s="77"/>
      <c r="D29" s="77"/>
      <c r="E29" s="77"/>
      <c r="F29" s="77"/>
      <c r="G29" s="77"/>
      <c r="H29" s="77"/>
    </row>
    <row r="30" spans="1:8" x14ac:dyDescent="0.25">
      <c r="A30" s="220" t="s">
        <v>441</v>
      </c>
      <c r="B30" s="222"/>
      <c r="C30" s="77">
        <f>SUM(C31:C39)</f>
        <v>0</v>
      </c>
      <c r="D30" s="77">
        <f t="shared" ref="D30:H30" si="7">SUM(D31:D39)</f>
        <v>0</v>
      </c>
      <c r="E30" s="77">
        <f t="shared" si="7"/>
        <v>0</v>
      </c>
      <c r="F30" s="77">
        <f t="shared" si="7"/>
        <v>0</v>
      </c>
      <c r="G30" s="77">
        <f t="shared" si="7"/>
        <v>0</v>
      </c>
      <c r="H30" s="77">
        <f t="shared" si="7"/>
        <v>0</v>
      </c>
    </row>
    <row r="31" spans="1:8" x14ac:dyDescent="0.25">
      <c r="A31" s="58"/>
      <c r="B31" s="64" t="s">
        <v>406</v>
      </c>
      <c r="C31" s="78">
        <v>0</v>
      </c>
      <c r="D31" s="78">
        <v>0</v>
      </c>
      <c r="E31" s="78">
        <f t="shared" ref="E31:E39" si="8">+C31+D31</f>
        <v>0</v>
      </c>
      <c r="F31" s="78">
        <v>0</v>
      </c>
      <c r="G31" s="78">
        <v>0</v>
      </c>
      <c r="H31" s="78">
        <f t="shared" ref="H31:H39" si="9">+E31-F31</f>
        <v>0</v>
      </c>
    </row>
    <row r="32" spans="1:8" x14ac:dyDescent="0.25">
      <c r="A32" s="58"/>
      <c r="B32" s="64" t="s">
        <v>407</v>
      </c>
      <c r="C32" s="78">
        <v>0</v>
      </c>
      <c r="D32" s="78">
        <v>0</v>
      </c>
      <c r="E32" s="78">
        <f t="shared" si="8"/>
        <v>0</v>
      </c>
      <c r="F32" s="78">
        <v>0</v>
      </c>
      <c r="G32" s="78">
        <v>0</v>
      </c>
      <c r="H32" s="78">
        <f t="shared" si="9"/>
        <v>0</v>
      </c>
    </row>
    <row r="33" spans="1:8" x14ac:dyDescent="0.25">
      <c r="A33" s="58"/>
      <c r="B33" s="64" t="s">
        <v>408</v>
      </c>
      <c r="C33" s="78">
        <v>0</v>
      </c>
      <c r="D33" s="78">
        <v>0</v>
      </c>
      <c r="E33" s="78">
        <f t="shared" si="8"/>
        <v>0</v>
      </c>
      <c r="F33" s="78">
        <v>0</v>
      </c>
      <c r="G33" s="78">
        <v>0</v>
      </c>
      <c r="H33" s="78">
        <f t="shared" si="9"/>
        <v>0</v>
      </c>
    </row>
    <row r="34" spans="1:8" x14ac:dyDescent="0.25">
      <c r="A34" s="58"/>
      <c r="B34" s="64" t="s">
        <v>409</v>
      </c>
      <c r="C34" s="78">
        <v>0</v>
      </c>
      <c r="D34" s="78">
        <v>0</v>
      </c>
      <c r="E34" s="78">
        <f t="shared" si="8"/>
        <v>0</v>
      </c>
      <c r="F34" s="78">
        <v>0</v>
      </c>
      <c r="G34" s="78">
        <v>0</v>
      </c>
      <c r="H34" s="78">
        <f t="shared" si="9"/>
        <v>0</v>
      </c>
    </row>
    <row r="35" spans="1:8" x14ac:dyDescent="0.25">
      <c r="A35" s="58"/>
      <c r="B35" s="64" t="s">
        <v>410</v>
      </c>
      <c r="C35" s="78">
        <v>0</v>
      </c>
      <c r="D35" s="78">
        <v>0</v>
      </c>
      <c r="E35" s="78">
        <f t="shared" si="8"/>
        <v>0</v>
      </c>
      <c r="F35" s="78">
        <v>0</v>
      </c>
      <c r="G35" s="78">
        <v>0</v>
      </c>
      <c r="H35" s="78">
        <f t="shared" si="9"/>
        <v>0</v>
      </c>
    </row>
    <row r="36" spans="1:8" x14ac:dyDescent="0.25">
      <c r="A36" s="58"/>
      <c r="B36" s="64" t="s">
        <v>411</v>
      </c>
      <c r="C36" s="78">
        <v>0</v>
      </c>
      <c r="D36" s="78">
        <v>0</v>
      </c>
      <c r="E36" s="78">
        <f t="shared" si="8"/>
        <v>0</v>
      </c>
      <c r="F36" s="78">
        <v>0</v>
      </c>
      <c r="G36" s="78">
        <v>0</v>
      </c>
      <c r="H36" s="78">
        <f t="shared" si="9"/>
        <v>0</v>
      </c>
    </row>
    <row r="37" spans="1:8" x14ac:dyDescent="0.25">
      <c r="A37" s="58"/>
      <c r="B37" s="64" t="s">
        <v>412</v>
      </c>
      <c r="C37" s="78">
        <v>0</v>
      </c>
      <c r="D37" s="78">
        <v>0</v>
      </c>
      <c r="E37" s="78">
        <f t="shared" si="8"/>
        <v>0</v>
      </c>
      <c r="F37" s="78">
        <v>0</v>
      </c>
      <c r="G37" s="78">
        <v>0</v>
      </c>
      <c r="H37" s="78">
        <f t="shared" si="9"/>
        <v>0</v>
      </c>
    </row>
    <row r="38" spans="1:8" x14ac:dyDescent="0.25">
      <c r="A38" s="58"/>
      <c r="B38" s="64" t="s">
        <v>413</v>
      </c>
      <c r="C38" s="78">
        <v>0</v>
      </c>
      <c r="D38" s="78">
        <v>0</v>
      </c>
      <c r="E38" s="78">
        <f t="shared" si="8"/>
        <v>0</v>
      </c>
      <c r="F38" s="78">
        <v>0</v>
      </c>
      <c r="G38" s="78">
        <v>0</v>
      </c>
      <c r="H38" s="78">
        <f t="shared" si="9"/>
        <v>0</v>
      </c>
    </row>
    <row r="39" spans="1:8" x14ac:dyDescent="0.25">
      <c r="A39" s="58"/>
      <c r="B39" s="64" t="s">
        <v>414</v>
      </c>
      <c r="C39" s="78">
        <v>0</v>
      </c>
      <c r="D39" s="78">
        <v>0</v>
      </c>
      <c r="E39" s="78">
        <f t="shared" si="8"/>
        <v>0</v>
      </c>
      <c r="F39" s="78">
        <v>0</v>
      </c>
      <c r="G39" s="78">
        <v>0</v>
      </c>
      <c r="H39" s="78">
        <f t="shared" si="9"/>
        <v>0</v>
      </c>
    </row>
    <row r="40" spans="1:8" x14ac:dyDescent="0.25">
      <c r="A40" s="98"/>
      <c r="B40" s="99"/>
      <c r="C40" s="77"/>
      <c r="D40" s="77"/>
      <c r="E40" s="77"/>
      <c r="F40" s="77"/>
      <c r="G40" s="77"/>
      <c r="H40" s="77"/>
    </row>
    <row r="41" spans="1:8" ht="29.25" customHeight="1" x14ac:dyDescent="0.25">
      <c r="A41" s="233" t="s">
        <v>442</v>
      </c>
      <c r="B41" s="249"/>
      <c r="C41" s="77">
        <f>SUM(C42:C45)</f>
        <v>0</v>
      </c>
      <c r="D41" s="77">
        <f t="shared" ref="D41:H41" si="10">SUM(D42:D45)</f>
        <v>0</v>
      </c>
      <c r="E41" s="77">
        <f t="shared" si="10"/>
        <v>0</v>
      </c>
      <c r="F41" s="77">
        <f t="shared" si="10"/>
        <v>0</v>
      </c>
      <c r="G41" s="77">
        <f t="shared" si="10"/>
        <v>0</v>
      </c>
      <c r="H41" s="77">
        <f t="shared" si="10"/>
        <v>0</v>
      </c>
    </row>
    <row r="42" spans="1:8" ht="25.5" x14ac:dyDescent="0.25">
      <c r="A42" s="58"/>
      <c r="B42" s="123" t="s">
        <v>415</v>
      </c>
      <c r="C42" s="78">
        <v>0</v>
      </c>
      <c r="D42" s="78">
        <v>0</v>
      </c>
      <c r="E42" s="78">
        <f t="shared" ref="E42:E45" si="11">+C42+D42</f>
        <v>0</v>
      </c>
      <c r="F42" s="78">
        <v>0</v>
      </c>
      <c r="G42" s="78">
        <v>0</v>
      </c>
      <c r="H42" s="78">
        <f t="shared" ref="H42:H44" si="12">+E42-F42</f>
        <v>0</v>
      </c>
    </row>
    <row r="43" spans="1:8" ht="25.5" x14ac:dyDescent="0.25">
      <c r="A43" s="58"/>
      <c r="B43" s="123" t="s">
        <v>416</v>
      </c>
      <c r="C43" s="78">
        <v>0</v>
      </c>
      <c r="D43" s="78">
        <v>0</v>
      </c>
      <c r="E43" s="78">
        <f t="shared" si="11"/>
        <v>0</v>
      </c>
      <c r="F43" s="78">
        <v>0</v>
      </c>
      <c r="G43" s="78">
        <v>0</v>
      </c>
      <c r="H43" s="78">
        <f t="shared" si="12"/>
        <v>0</v>
      </c>
    </row>
    <row r="44" spans="1:8" x14ac:dyDescent="0.25">
      <c r="A44" s="58"/>
      <c r="B44" s="64" t="s">
        <v>417</v>
      </c>
      <c r="C44" s="78">
        <v>0</v>
      </c>
      <c r="D44" s="78">
        <v>0</v>
      </c>
      <c r="E44" s="78">
        <f t="shared" si="11"/>
        <v>0</v>
      </c>
      <c r="F44" s="78">
        <v>0</v>
      </c>
      <c r="G44" s="78">
        <v>0</v>
      </c>
      <c r="H44" s="78">
        <f t="shared" si="12"/>
        <v>0</v>
      </c>
    </row>
    <row r="45" spans="1:8" x14ac:dyDescent="0.25">
      <c r="A45" s="58"/>
      <c r="B45" s="64" t="s">
        <v>418</v>
      </c>
      <c r="C45" s="78">
        <v>0</v>
      </c>
      <c r="D45" s="78">
        <v>0</v>
      </c>
      <c r="E45" s="78">
        <f t="shared" si="11"/>
        <v>0</v>
      </c>
      <c r="F45" s="78">
        <v>0</v>
      </c>
      <c r="G45" s="78">
        <v>0</v>
      </c>
      <c r="H45" s="78">
        <f>+E45-F45</f>
        <v>0</v>
      </c>
    </row>
    <row r="46" spans="1:8" x14ac:dyDescent="0.25">
      <c r="A46" s="98"/>
      <c r="B46" s="99"/>
      <c r="C46" s="77"/>
      <c r="D46" s="77"/>
      <c r="E46" s="77"/>
      <c r="F46" s="77"/>
      <c r="G46" s="77"/>
      <c r="H46" s="77"/>
    </row>
    <row r="47" spans="1:8" x14ac:dyDescent="0.25">
      <c r="A47" s="220" t="s">
        <v>419</v>
      </c>
      <c r="B47" s="222"/>
      <c r="C47" s="77">
        <f>+C48+C58+C67+C78</f>
        <v>53590110.380000003</v>
      </c>
      <c r="D47" s="77">
        <f t="shared" ref="D47:H47" si="13">+D48+D58+D67+D78</f>
        <v>206746.56</v>
      </c>
      <c r="E47" s="77">
        <f t="shared" si="13"/>
        <v>53796856.940000005</v>
      </c>
      <c r="F47" s="77">
        <f t="shared" si="13"/>
        <v>34101481.600000001</v>
      </c>
      <c r="G47" s="77">
        <f t="shared" si="13"/>
        <v>34101481.600000001</v>
      </c>
      <c r="H47" s="77">
        <f t="shared" si="13"/>
        <v>19695375.340000004</v>
      </c>
    </row>
    <row r="48" spans="1:8" x14ac:dyDescent="0.25">
      <c r="A48" s="220" t="s">
        <v>439</v>
      </c>
      <c r="B48" s="222"/>
      <c r="C48" s="77">
        <f>SUM(C49:C56)</f>
        <v>0</v>
      </c>
      <c r="D48" s="77">
        <f t="shared" ref="D48:H48" si="14">SUM(D49:D56)</f>
        <v>0</v>
      </c>
      <c r="E48" s="77">
        <f t="shared" si="14"/>
        <v>0</v>
      </c>
      <c r="F48" s="77">
        <f t="shared" si="14"/>
        <v>0</v>
      </c>
      <c r="G48" s="77">
        <f t="shared" si="14"/>
        <v>0</v>
      </c>
      <c r="H48" s="77">
        <f t="shared" si="14"/>
        <v>0</v>
      </c>
    </row>
    <row r="49" spans="1:8" x14ac:dyDescent="0.25">
      <c r="A49" s="58"/>
      <c r="B49" s="64" t="s">
        <v>391</v>
      </c>
      <c r="C49" s="78">
        <v>0</v>
      </c>
      <c r="D49" s="78">
        <v>0</v>
      </c>
      <c r="E49" s="78">
        <f>+C49+D49</f>
        <v>0</v>
      </c>
      <c r="F49" s="78">
        <v>0</v>
      </c>
      <c r="G49" s="78">
        <v>0</v>
      </c>
      <c r="H49" s="78">
        <f>+E49-F49</f>
        <v>0</v>
      </c>
    </row>
    <row r="50" spans="1:8" x14ac:dyDescent="0.25">
      <c r="A50" s="58"/>
      <c r="B50" s="64" t="s">
        <v>392</v>
      </c>
      <c r="C50" s="78">
        <v>0</v>
      </c>
      <c r="D50" s="78">
        <v>0</v>
      </c>
      <c r="E50" s="78">
        <f t="shared" ref="E50:E56" si="15">+C50+D50</f>
        <v>0</v>
      </c>
      <c r="F50" s="78">
        <v>0</v>
      </c>
      <c r="G50" s="78">
        <v>0</v>
      </c>
      <c r="H50" s="78">
        <f t="shared" ref="H50:H56" si="16">+E50-F50</f>
        <v>0</v>
      </c>
    </row>
    <row r="51" spans="1:8" x14ac:dyDescent="0.25">
      <c r="A51" s="58"/>
      <c r="B51" s="64" t="s">
        <v>393</v>
      </c>
      <c r="C51" s="78">
        <v>0</v>
      </c>
      <c r="D51" s="78">
        <v>0</v>
      </c>
      <c r="E51" s="78">
        <f t="shared" si="15"/>
        <v>0</v>
      </c>
      <c r="F51" s="78">
        <v>0</v>
      </c>
      <c r="G51" s="78">
        <v>0</v>
      </c>
      <c r="H51" s="78">
        <f t="shared" si="16"/>
        <v>0</v>
      </c>
    </row>
    <row r="52" spans="1:8" x14ac:dyDescent="0.25">
      <c r="A52" s="58"/>
      <c r="B52" s="64" t="s">
        <v>394</v>
      </c>
      <c r="C52" s="78">
        <v>0</v>
      </c>
      <c r="D52" s="78">
        <v>0</v>
      </c>
      <c r="E52" s="78">
        <f t="shared" si="15"/>
        <v>0</v>
      </c>
      <c r="F52" s="78">
        <v>0</v>
      </c>
      <c r="G52" s="78">
        <v>0</v>
      </c>
      <c r="H52" s="78">
        <f t="shared" si="16"/>
        <v>0</v>
      </c>
    </row>
    <row r="53" spans="1:8" x14ac:dyDescent="0.25">
      <c r="A53" s="58"/>
      <c r="B53" s="64" t="s">
        <v>395</v>
      </c>
      <c r="C53" s="78">
        <v>0</v>
      </c>
      <c r="D53" s="78">
        <v>0</v>
      </c>
      <c r="E53" s="78">
        <f t="shared" si="15"/>
        <v>0</v>
      </c>
      <c r="F53" s="78">
        <v>0</v>
      </c>
      <c r="G53" s="78">
        <v>0</v>
      </c>
      <c r="H53" s="78">
        <f t="shared" si="16"/>
        <v>0</v>
      </c>
    </row>
    <row r="54" spans="1:8" x14ac:dyDescent="0.25">
      <c r="A54" s="58"/>
      <c r="B54" s="64" t="s">
        <v>396</v>
      </c>
      <c r="C54" s="78">
        <v>0</v>
      </c>
      <c r="D54" s="78">
        <v>0</v>
      </c>
      <c r="E54" s="78">
        <f t="shared" si="15"/>
        <v>0</v>
      </c>
      <c r="F54" s="78">
        <v>0</v>
      </c>
      <c r="G54" s="78">
        <v>0</v>
      </c>
      <c r="H54" s="78">
        <f t="shared" si="16"/>
        <v>0</v>
      </c>
    </row>
    <row r="55" spans="1:8" x14ac:dyDescent="0.25">
      <c r="A55" s="58"/>
      <c r="B55" s="64" t="s">
        <v>397</v>
      </c>
      <c r="C55" s="78">
        <v>0</v>
      </c>
      <c r="D55" s="78">
        <v>0</v>
      </c>
      <c r="E55" s="78">
        <f t="shared" si="15"/>
        <v>0</v>
      </c>
      <c r="F55" s="78">
        <v>0</v>
      </c>
      <c r="G55" s="78">
        <v>0</v>
      </c>
      <c r="H55" s="78">
        <f t="shared" si="16"/>
        <v>0</v>
      </c>
    </row>
    <row r="56" spans="1:8" x14ac:dyDescent="0.25">
      <c r="A56" s="58"/>
      <c r="B56" s="64" t="s">
        <v>398</v>
      </c>
      <c r="C56" s="78">
        <v>0</v>
      </c>
      <c r="D56" s="78">
        <v>0</v>
      </c>
      <c r="E56" s="78">
        <f t="shared" si="15"/>
        <v>0</v>
      </c>
      <c r="F56" s="78">
        <v>0</v>
      </c>
      <c r="G56" s="78">
        <v>0</v>
      </c>
      <c r="H56" s="78">
        <f t="shared" si="16"/>
        <v>0</v>
      </c>
    </row>
    <row r="57" spans="1:8" x14ac:dyDescent="0.25">
      <c r="A57" s="98"/>
      <c r="B57" s="99"/>
      <c r="C57" s="77"/>
      <c r="D57" s="77"/>
      <c r="E57" s="77"/>
      <c r="F57" s="77"/>
      <c r="G57" s="77"/>
      <c r="H57" s="77"/>
    </row>
    <row r="58" spans="1:8" x14ac:dyDescent="0.25">
      <c r="A58" s="220" t="s">
        <v>440</v>
      </c>
      <c r="B58" s="222"/>
      <c r="C58" s="77">
        <f>SUM(C59:C65)</f>
        <v>53590110.380000003</v>
      </c>
      <c r="D58" s="77">
        <f t="shared" ref="D58:H58" si="17">SUM(D59:D65)</f>
        <v>206746.56</v>
      </c>
      <c r="E58" s="77">
        <f t="shared" si="17"/>
        <v>53796856.940000005</v>
      </c>
      <c r="F58" s="77">
        <f t="shared" si="17"/>
        <v>34101481.600000001</v>
      </c>
      <c r="G58" s="77">
        <f t="shared" si="17"/>
        <v>34101481.600000001</v>
      </c>
      <c r="H58" s="77">
        <f t="shared" si="17"/>
        <v>19695375.340000004</v>
      </c>
    </row>
    <row r="59" spans="1:8" x14ac:dyDescent="0.25">
      <c r="A59" s="58"/>
      <c r="B59" s="64" t="s">
        <v>399</v>
      </c>
      <c r="C59" s="78">
        <v>0</v>
      </c>
      <c r="D59" s="78">
        <v>0</v>
      </c>
      <c r="E59" s="78">
        <f t="shared" ref="E59:E62" si="18">+C59+D59</f>
        <v>0</v>
      </c>
      <c r="F59" s="78">
        <v>0</v>
      </c>
      <c r="G59" s="78">
        <v>0</v>
      </c>
      <c r="H59" s="78">
        <f t="shared" ref="H59:H62" si="19">+E59-F59</f>
        <v>0</v>
      </c>
    </row>
    <row r="60" spans="1:8" x14ac:dyDescent="0.25">
      <c r="A60" s="58"/>
      <c r="B60" s="64" t="s">
        <v>400</v>
      </c>
      <c r="C60" s="78">
        <v>0</v>
      </c>
      <c r="D60" s="78">
        <v>0</v>
      </c>
      <c r="E60" s="78">
        <f t="shared" si="18"/>
        <v>0</v>
      </c>
      <c r="F60" s="78">
        <v>0</v>
      </c>
      <c r="G60" s="78">
        <v>0</v>
      </c>
      <c r="H60" s="78">
        <f t="shared" si="19"/>
        <v>0</v>
      </c>
    </row>
    <row r="61" spans="1:8" x14ac:dyDescent="0.25">
      <c r="A61" s="58"/>
      <c r="B61" s="64" t="s">
        <v>401</v>
      </c>
      <c r="C61" s="78">
        <v>0</v>
      </c>
      <c r="D61" s="78">
        <v>0</v>
      </c>
      <c r="E61" s="78">
        <f t="shared" si="18"/>
        <v>0</v>
      </c>
      <c r="F61" s="78">
        <v>0</v>
      </c>
      <c r="G61" s="78">
        <v>0</v>
      </c>
      <c r="H61" s="78">
        <f t="shared" si="19"/>
        <v>0</v>
      </c>
    </row>
    <row r="62" spans="1:8" x14ac:dyDescent="0.25">
      <c r="A62" s="58"/>
      <c r="B62" s="64" t="s">
        <v>402</v>
      </c>
      <c r="C62" s="78">
        <v>0</v>
      </c>
      <c r="D62" s="78">
        <v>0</v>
      </c>
      <c r="E62" s="78">
        <f t="shared" si="18"/>
        <v>0</v>
      </c>
      <c r="F62" s="78">
        <v>0</v>
      </c>
      <c r="G62" s="78">
        <v>0</v>
      </c>
      <c r="H62" s="78">
        <f t="shared" si="19"/>
        <v>0</v>
      </c>
    </row>
    <row r="63" spans="1:8" x14ac:dyDescent="0.25">
      <c r="A63" s="58"/>
      <c r="B63" s="64" t="s">
        <v>403</v>
      </c>
      <c r="C63" s="78">
        <f>+'FORMATO 6A'!C83</f>
        <v>53590110.380000003</v>
      </c>
      <c r="D63" s="78">
        <f>+'FORMATO 6A'!D83</f>
        <v>206746.56</v>
      </c>
      <c r="E63" s="78">
        <f>+C63+D63</f>
        <v>53796856.940000005</v>
      </c>
      <c r="F63" s="78">
        <f>+'FORMATO 6A'!F83</f>
        <v>34101481.600000001</v>
      </c>
      <c r="G63" s="78">
        <f>+F63</f>
        <v>34101481.600000001</v>
      </c>
      <c r="H63" s="78">
        <f>+E63-F63</f>
        <v>19695375.340000004</v>
      </c>
    </row>
    <row r="64" spans="1:8" x14ac:dyDescent="0.25">
      <c r="A64" s="58"/>
      <c r="B64" s="64" t="s">
        <v>404</v>
      </c>
      <c r="C64" s="78">
        <v>0</v>
      </c>
      <c r="D64" s="78">
        <v>0</v>
      </c>
      <c r="E64" s="78">
        <f t="shared" ref="E64:E65" si="20">+C64+D64</f>
        <v>0</v>
      </c>
      <c r="F64" s="78">
        <v>0</v>
      </c>
      <c r="G64" s="78">
        <v>0</v>
      </c>
      <c r="H64" s="78">
        <f t="shared" ref="H64:H65" si="21">+E64-F64</f>
        <v>0</v>
      </c>
    </row>
    <row r="65" spans="1:8" x14ac:dyDescent="0.25">
      <c r="A65" s="58"/>
      <c r="B65" s="64" t="s">
        <v>405</v>
      </c>
      <c r="C65" s="78">
        <v>0</v>
      </c>
      <c r="D65" s="78">
        <v>0</v>
      </c>
      <c r="E65" s="78">
        <f t="shared" si="20"/>
        <v>0</v>
      </c>
      <c r="F65" s="78">
        <v>0</v>
      </c>
      <c r="G65" s="78">
        <v>0</v>
      </c>
      <c r="H65" s="78">
        <f t="shared" si="21"/>
        <v>0</v>
      </c>
    </row>
    <row r="66" spans="1:8" x14ac:dyDescent="0.25">
      <c r="A66" s="98"/>
      <c r="B66" s="99"/>
      <c r="C66" s="77"/>
      <c r="D66" s="77"/>
      <c r="E66" s="77"/>
      <c r="F66" s="77"/>
      <c r="G66" s="77"/>
      <c r="H66" s="77"/>
    </row>
    <row r="67" spans="1:8" x14ac:dyDescent="0.25">
      <c r="A67" s="220" t="s">
        <v>441</v>
      </c>
      <c r="B67" s="222"/>
      <c r="C67" s="77">
        <f>SUM(C68:C76)</f>
        <v>0</v>
      </c>
      <c r="D67" s="77">
        <f t="shared" ref="D67:H67" si="22">SUM(D68:D76)</f>
        <v>0</v>
      </c>
      <c r="E67" s="77">
        <f t="shared" si="22"/>
        <v>0</v>
      </c>
      <c r="F67" s="77">
        <f t="shared" si="22"/>
        <v>0</v>
      </c>
      <c r="G67" s="77">
        <f t="shared" si="22"/>
        <v>0</v>
      </c>
      <c r="H67" s="77">
        <f t="shared" si="22"/>
        <v>0</v>
      </c>
    </row>
    <row r="68" spans="1:8" x14ac:dyDescent="0.25">
      <c r="A68" s="58"/>
      <c r="B68" s="64" t="s">
        <v>406</v>
      </c>
      <c r="C68" s="78">
        <v>0</v>
      </c>
      <c r="D68" s="78">
        <v>0</v>
      </c>
      <c r="E68" s="78">
        <f t="shared" ref="E68:E76" si="23">+C68+D68</f>
        <v>0</v>
      </c>
      <c r="F68" s="78">
        <v>0</v>
      </c>
      <c r="G68" s="78">
        <v>0</v>
      </c>
      <c r="H68" s="78">
        <f t="shared" ref="H68:H76" si="24">+E68-F68</f>
        <v>0</v>
      </c>
    </row>
    <row r="69" spans="1:8" x14ac:dyDescent="0.25">
      <c r="A69" s="58"/>
      <c r="B69" s="64" t="s">
        <v>407</v>
      </c>
      <c r="C69" s="78">
        <v>0</v>
      </c>
      <c r="D69" s="78">
        <v>0</v>
      </c>
      <c r="E69" s="78">
        <f t="shared" si="23"/>
        <v>0</v>
      </c>
      <c r="F69" s="78">
        <v>0</v>
      </c>
      <c r="G69" s="78">
        <v>0</v>
      </c>
      <c r="H69" s="78">
        <f t="shared" si="24"/>
        <v>0</v>
      </c>
    </row>
    <row r="70" spans="1:8" x14ac:dyDescent="0.25">
      <c r="A70" s="58"/>
      <c r="B70" s="64" t="s">
        <v>408</v>
      </c>
      <c r="C70" s="78">
        <v>0</v>
      </c>
      <c r="D70" s="78">
        <v>0</v>
      </c>
      <c r="E70" s="78">
        <f t="shared" si="23"/>
        <v>0</v>
      </c>
      <c r="F70" s="78">
        <v>0</v>
      </c>
      <c r="G70" s="78">
        <v>0</v>
      </c>
      <c r="H70" s="78">
        <f t="shared" si="24"/>
        <v>0</v>
      </c>
    </row>
    <row r="71" spans="1:8" x14ac:dyDescent="0.25">
      <c r="A71" s="58"/>
      <c r="B71" s="64" t="s">
        <v>409</v>
      </c>
      <c r="C71" s="78">
        <v>0</v>
      </c>
      <c r="D71" s="78">
        <v>0</v>
      </c>
      <c r="E71" s="78">
        <f t="shared" si="23"/>
        <v>0</v>
      </c>
      <c r="F71" s="78">
        <v>0</v>
      </c>
      <c r="G71" s="78">
        <v>0</v>
      </c>
      <c r="H71" s="78">
        <f t="shared" si="24"/>
        <v>0</v>
      </c>
    </row>
    <row r="72" spans="1:8" x14ac:dyDescent="0.25">
      <c r="A72" s="58"/>
      <c r="B72" s="64" t="s">
        <v>410</v>
      </c>
      <c r="C72" s="78">
        <v>0</v>
      </c>
      <c r="D72" s="78">
        <v>0</v>
      </c>
      <c r="E72" s="78">
        <f t="shared" si="23"/>
        <v>0</v>
      </c>
      <c r="F72" s="78">
        <v>0</v>
      </c>
      <c r="G72" s="78">
        <v>0</v>
      </c>
      <c r="H72" s="78">
        <f t="shared" si="24"/>
        <v>0</v>
      </c>
    </row>
    <row r="73" spans="1:8" x14ac:dyDescent="0.25">
      <c r="A73" s="58"/>
      <c r="B73" s="64" t="s">
        <v>411</v>
      </c>
      <c r="C73" s="78">
        <v>0</v>
      </c>
      <c r="D73" s="78">
        <v>0</v>
      </c>
      <c r="E73" s="78">
        <f t="shared" si="23"/>
        <v>0</v>
      </c>
      <c r="F73" s="78">
        <v>0</v>
      </c>
      <c r="G73" s="78">
        <v>0</v>
      </c>
      <c r="H73" s="78">
        <f t="shared" si="24"/>
        <v>0</v>
      </c>
    </row>
    <row r="74" spans="1:8" x14ac:dyDescent="0.25">
      <c r="A74" s="58"/>
      <c r="B74" s="64" t="s">
        <v>412</v>
      </c>
      <c r="C74" s="78">
        <v>0</v>
      </c>
      <c r="D74" s="78">
        <v>0</v>
      </c>
      <c r="E74" s="78">
        <f t="shared" si="23"/>
        <v>0</v>
      </c>
      <c r="F74" s="78">
        <v>0</v>
      </c>
      <c r="G74" s="78">
        <v>0</v>
      </c>
      <c r="H74" s="78">
        <f t="shared" si="24"/>
        <v>0</v>
      </c>
    </row>
    <row r="75" spans="1:8" x14ac:dyDescent="0.25">
      <c r="A75" s="58"/>
      <c r="B75" s="64" t="s">
        <v>413</v>
      </c>
      <c r="C75" s="78">
        <v>0</v>
      </c>
      <c r="D75" s="78">
        <v>0</v>
      </c>
      <c r="E75" s="78">
        <f t="shared" si="23"/>
        <v>0</v>
      </c>
      <c r="F75" s="78">
        <v>0</v>
      </c>
      <c r="G75" s="78">
        <v>0</v>
      </c>
      <c r="H75" s="78">
        <f t="shared" si="24"/>
        <v>0</v>
      </c>
    </row>
    <row r="76" spans="1:8" x14ac:dyDescent="0.25">
      <c r="A76" s="58"/>
      <c r="B76" s="64" t="s">
        <v>414</v>
      </c>
      <c r="C76" s="78">
        <v>0</v>
      </c>
      <c r="D76" s="78">
        <v>0</v>
      </c>
      <c r="E76" s="78">
        <f t="shared" si="23"/>
        <v>0</v>
      </c>
      <c r="F76" s="78">
        <v>0</v>
      </c>
      <c r="G76" s="78">
        <v>0</v>
      </c>
      <c r="H76" s="78">
        <f t="shared" si="24"/>
        <v>0</v>
      </c>
    </row>
    <row r="77" spans="1:8" x14ac:dyDescent="0.25">
      <c r="A77" s="98"/>
      <c r="B77" s="99"/>
      <c r="C77" s="77"/>
      <c r="D77" s="77"/>
      <c r="E77" s="77"/>
      <c r="F77" s="77"/>
      <c r="G77" s="77"/>
      <c r="H77" s="77"/>
    </row>
    <row r="78" spans="1:8" ht="27" customHeight="1" x14ac:dyDescent="0.25">
      <c r="A78" s="233" t="s">
        <v>442</v>
      </c>
      <c r="B78" s="249"/>
      <c r="C78" s="77">
        <f>SUM(C79:C82)</f>
        <v>0</v>
      </c>
      <c r="D78" s="77">
        <f t="shared" ref="D78:H78" si="25">SUM(D79:D82)</f>
        <v>0</v>
      </c>
      <c r="E78" s="77">
        <f t="shared" si="25"/>
        <v>0</v>
      </c>
      <c r="F78" s="77">
        <f t="shared" si="25"/>
        <v>0</v>
      </c>
      <c r="G78" s="77">
        <f t="shared" si="25"/>
        <v>0</v>
      </c>
      <c r="H78" s="77">
        <f t="shared" si="25"/>
        <v>0</v>
      </c>
    </row>
    <row r="79" spans="1:8" ht="25.5" x14ac:dyDescent="0.25">
      <c r="A79" s="58"/>
      <c r="B79" s="123" t="s">
        <v>415</v>
      </c>
      <c r="C79" s="78">
        <v>0</v>
      </c>
      <c r="D79" s="78">
        <v>0</v>
      </c>
      <c r="E79" s="78">
        <f t="shared" ref="E79:E82" si="26">+C79+D79</f>
        <v>0</v>
      </c>
      <c r="F79" s="78">
        <v>0</v>
      </c>
      <c r="G79" s="78">
        <v>0</v>
      </c>
      <c r="H79" s="78">
        <f t="shared" ref="H79:H82" si="27">+E79-F79</f>
        <v>0</v>
      </c>
    </row>
    <row r="80" spans="1:8" ht="25.5" x14ac:dyDescent="0.25">
      <c r="A80" s="58"/>
      <c r="B80" s="123" t="s">
        <v>416</v>
      </c>
      <c r="C80" s="78">
        <v>0</v>
      </c>
      <c r="D80" s="78">
        <v>0</v>
      </c>
      <c r="E80" s="78">
        <f t="shared" si="26"/>
        <v>0</v>
      </c>
      <c r="F80" s="78">
        <v>0</v>
      </c>
      <c r="G80" s="78">
        <v>0</v>
      </c>
      <c r="H80" s="78">
        <f t="shared" si="27"/>
        <v>0</v>
      </c>
    </row>
    <row r="81" spans="1:8" x14ac:dyDescent="0.25">
      <c r="A81" s="58"/>
      <c r="B81" s="64" t="s">
        <v>417</v>
      </c>
      <c r="C81" s="78">
        <v>0</v>
      </c>
      <c r="D81" s="78">
        <v>0</v>
      </c>
      <c r="E81" s="78">
        <f t="shared" si="26"/>
        <v>0</v>
      </c>
      <c r="F81" s="78">
        <v>0</v>
      </c>
      <c r="G81" s="78">
        <v>0</v>
      </c>
      <c r="H81" s="78">
        <f t="shared" si="27"/>
        <v>0</v>
      </c>
    </row>
    <row r="82" spans="1:8" x14ac:dyDescent="0.25">
      <c r="A82" s="58"/>
      <c r="B82" s="64" t="s">
        <v>418</v>
      </c>
      <c r="C82" s="78">
        <v>0</v>
      </c>
      <c r="D82" s="78">
        <v>0</v>
      </c>
      <c r="E82" s="78">
        <f t="shared" si="26"/>
        <v>0</v>
      </c>
      <c r="F82" s="78">
        <v>0</v>
      </c>
      <c r="G82" s="78">
        <v>0</v>
      </c>
      <c r="H82" s="78">
        <f t="shared" si="27"/>
        <v>0</v>
      </c>
    </row>
    <row r="83" spans="1:8" x14ac:dyDescent="0.25">
      <c r="A83" s="98"/>
      <c r="B83" s="99"/>
      <c r="C83" s="77"/>
      <c r="D83" s="77"/>
      <c r="E83" s="77"/>
      <c r="F83" s="77"/>
      <c r="G83" s="77"/>
      <c r="H83" s="77"/>
    </row>
    <row r="84" spans="1:8" x14ac:dyDescent="0.25">
      <c r="A84" s="220" t="s">
        <v>376</v>
      </c>
      <c r="B84" s="222"/>
      <c r="C84" s="77">
        <f>+C10+C47</f>
        <v>69914795.379999995</v>
      </c>
      <c r="D84" s="77">
        <f t="shared" ref="D84:G84" si="28">+D10+D47</f>
        <v>2061469.54</v>
      </c>
      <c r="E84" s="77">
        <f t="shared" si="28"/>
        <v>71976264.920000002</v>
      </c>
      <c r="F84" s="77">
        <f t="shared" si="28"/>
        <v>42462570.410000004</v>
      </c>
      <c r="G84" s="77">
        <f t="shared" si="28"/>
        <v>38725250.600000001</v>
      </c>
      <c r="H84" s="77">
        <f>+H10+H47</f>
        <v>29513694.510000005</v>
      </c>
    </row>
    <row r="85" spans="1:8" ht="15.75" thickBot="1" x14ac:dyDescent="0.3">
      <c r="A85" s="100"/>
      <c r="B85" s="101"/>
      <c r="C85" s="103"/>
      <c r="D85" s="103"/>
      <c r="E85" s="103"/>
      <c r="F85" s="103"/>
      <c r="G85" s="103"/>
      <c r="H85" s="103"/>
    </row>
    <row r="87" spans="1:8" x14ac:dyDescent="0.25">
      <c r="B87" s="106"/>
      <c r="C87" s="107"/>
      <c r="D87" s="107"/>
      <c r="E87" s="107"/>
      <c r="F87" s="107"/>
      <c r="G87" s="107"/>
      <c r="H87" s="107"/>
    </row>
    <row r="88" spans="1:8" x14ac:dyDescent="0.25">
      <c r="B88" s="108"/>
      <c r="C88" s="107"/>
      <c r="D88" s="107"/>
      <c r="E88" s="107"/>
      <c r="F88" s="107"/>
      <c r="G88" s="107"/>
      <c r="H88" s="107"/>
    </row>
    <row r="89" spans="1:8" x14ac:dyDescent="0.25">
      <c r="B89" s="108"/>
      <c r="C89" s="107"/>
      <c r="D89" s="107"/>
      <c r="E89" s="107"/>
      <c r="F89" s="107"/>
      <c r="G89" s="107"/>
      <c r="H89" s="107"/>
    </row>
    <row r="90" spans="1:8" x14ac:dyDescent="0.25">
      <c r="B90" s="108"/>
      <c r="C90" s="107"/>
      <c r="D90" s="107"/>
      <c r="E90" s="107"/>
      <c r="F90" s="107"/>
      <c r="G90" s="107"/>
      <c r="H90" s="107"/>
    </row>
    <row r="91" spans="1:8" x14ac:dyDescent="0.25">
      <c r="A91" s="185" t="s">
        <v>462</v>
      </c>
      <c r="B91" s="185"/>
      <c r="C91" s="185"/>
      <c r="D91" s="236" t="s">
        <v>452</v>
      </c>
      <c r="E91" s="236"/>
      <c r="F91" s="236"/>
      <c r="G91" s="236"/>
      <c r="H91" s="236"/>
    </row>
    <row r="92" spans="1:8" x14ac:dyDescent="0.25">
      <c r="A92" s="185" t="s">
        <v>448</v>
      </c>
      <c r="B92" s="185"/>
      <c r="C92" s="185"/>
      <c r="D92" s="236" t="s">
        <v>453</v>
      </c>
      <c r="E92" s="236"/>
      <c r="F92" s="236"/>
      <c r="G92" s="236"/>
      <c r="H92" s="236"/>
    </row>
    <row r="97" spans="2:8" x14ac:dyDescent="0.25">
      <c r="B97" s="128" t="s">
        <v>455</v>
      </c>
      <c r="C97" s="109">
        <v>66986135</v>
      </c>
      <c r="D97" s="109">
        <v>2218893</v>
      </c>
      <c r="E97" s="109">
        <f>+C97+D97</f>
        <v>69205028</v>
      </c>
      <c r="F97" s="109">
        <v>65087171</v>
      </c>
      <c r="G97" s="109">
        <v>64790811</v>
      </c>
      <c r="H97" s="136">
        <f>+E97-F97</f>
        <v>4117857</v>
      </c>
    </row>
    <row r="98" spans="2:8" x14ac:dyDescent="0.25">
      <c r="C98" s="95">
        <f t="shared" ref="C98:H98" si="29">+C97-C84</f>
        <v>-2928660.3799999952</v>
      </c>
      <c r="D98" s="95">
        <f t="shared" si="29"/>
        <v>157423.45999999996</v>
      </c>
      <c r="E98" s="95">
        <f t="shared" si="29"/>
        <v>-2771236.9200000018</v>
      </c>
      <c r="F98" s="95">
        <f t="shared" si="29"/>
        <v>22624600.589999996</v>
      </c>
      <c r="G98" s="95">
        <f t="shared" si="29"/>
        <v>26065560.399999999</v>
      </c>
      <c r="H98" s="95">
        <f t="shared" si="29"/>
        <v>-25395837.510000005</v>
      </c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topLeftCell="A10" zoomScale="85" zoomScaleNormal="85" workbookViewId="0">
      <selection activeCell="D21" sqref="D21"/>
    </sheetView>
  </sheetViews>
  <sheetFormatPr baseColWidth="10" defaultRowHeight="15" x14ac:dyDescent="0.25"/>
  <cols>
    <col min="1" max="1" width="45.28515625" customWidth="1"/>
    <col min="2" max="7" width="16.7109375" style="95" customWidth="1"/>
    <col min="9" max="10" width="12.7109375" bestFit="1" customWidth="1"/>
    <col min="11" max="11" width="11.7109375" bestFit="1" customWidth="1"/>
    <col min="12" max="12" width="12.7109375" style="69" bestFit="1" customWidth="1"/>
  </cols>
  <sheetData>
    <row r="1" spans="1:11" ht="15.75" thickBot="1" x14ac:dyDescent="0.3"/>
    <row r="2" spans="1:11" x14ac:dyDescent="0.25">
      <c r="A2" s="257" t="s">
        <v>119</v>
      </c>
      <c r="B2" s="258"/>
      <c r="C2" s="258"/>
      <c r="D2" s="258"/>
      <c r="E2" s="258"/>
      <c r="F2" s="258"/>
      <c r="G2" s="259"/>
    </row>
    <row r="3" spans="1:11" x14ac:dyDescent="0.25">
      <c r="A3" s="260" t="s">
        <v>295</v>
      </c>
      <c r="B3" s="261"/>
      <c r="C3" s="261"/>
      <c r="D3" s="261"/>
      <c r="E3" s="261"/>
      <c r="F3" s="261"/>
      <c r="G3" s="262"/>
    </row>
    <row r="4" spans="1:11" x14ac:dyDescent="0.25">
      <c r="A4" s="260" t="s">
        <v>451</v>
      </c>
      <c r="B4" s="261"/>
      <c r="C4" s="261"/>
      <c r="D4" s="261"/>
      <c r="E4" s="261"/>
      <c r="F4" s="261"/>
      <c r="G4" s="262"/>
    </row>
    <row r="5" spans="1:11" x14ac:dyDescent="0.25">
      <c r="A5" s="260" t="s">
        <v>469</v>
      </c>
      <c r="B5" s="261"/>
      <c r="C5" s="261"/>
      <c r="D5" s="261"/>
      <c r="E5" s="261"/>
      <c r="F5" s="261"/>
      <c r="G5" s="262"/>
    </row>
    <row r="6" spans="1:11" ht="15.75" thickBot="1" x14ac:dyDescent="0.3">
      <c r="A6" s="263" t="s">
        <v>1</v>
      </c>
      <c r="B6" s="264"/>
      <c r="C6" s="264"/>
      <c r="D6" s="264"/>
      <c r="E6" s="264"/>
      <c r="F6" s="264"/>
      <c r="G6" s="265"/>
    </row>
    <row r="7" spans="1:11" ht="15.75" thickBot="1" x14ac:dyDescent="0.3">
      <c r="A7" s="250" t="s">
        <v>180</v>
      </c>
      <c r="B7" s="252" t="s">
        <v>297</v>
      </c>
      <c r="C7" s="253"/>
      <c r="D7" s="253"/>
      <c r="E7" s="253"/>
      <c r="F7" s="254"/>
      <c r="G7" s="255" t="s">
        <v>298</v>
      </c>
    </row>
    <row r="8" spans="1:11" ht="30.75" thickBot="1" x14ac:dyDescent="0.3">
      <c r="A8" s="251"/>
      <c r="B8" s="115" t="s">
        <v>182</v>
      </c>
      <c r="C8" s="115" t="s">
        <v>299</v>
      </c>
      <c r="D8" s="115" t="s">
        <v>300</v>
      </c>
      <c r="E8" s="115" t="s">
        <v>420</v>
      </c>
      <c r="F8" s="115" t="s">
        <v>200</v>
      </c>
      <c r="G8" s="256"/>
    </row>
    <row r="9" spans="1:11" ht="32.1" customHeight="1" x14ac:dyDescent="0.25">
      <c r="A9" s="111" t="s">
        <v>421</v>
      </c>
      <c r="B9" s="116">
        <f>+B10+B11+B12+B15+B16+B19</f>
        <v>8667131</v>
      </c>
      <c r="C9" s="116">
        <f t="shared" ref="C9:F9" si="0">+C10+C11+C12+C15+C16+C19</f>
        <v>0</v>
      </c>
      <c r="D9" s="116">
        <f t="shared" si="0"/>
        <v>8667131</v>
      </c>
      <c r="E9" s="116">
        <f>+E10+E11+E12+E15+E16+E19</f>
        <v>1232881.8899999999</v>
      </c>
      <c r="F9" s="116">
        <f t="shared" si="0"/>
        <v>1232881.8899999999</v>
      </c>
      <c r="G9" s="116">
        <f>+G10+G11+G12+G15+G16+G19</f>
        <v>7434249.1099999994</v>
      </c>
      <c r="I9" s="133"/>
      <c r="J9" s="95"/>
      <c r="K9" s="141"/>
    </row>
    <row r="10" spans="1:11" ht="32.1" customHeight="1" x14ac:dyDescent="0.25">
      <c r="A10" s="112" t="s">
        <v>422</v>
      </c>
      <c r="B10" s="118">
        <v>8053785</v>
      </c>
      <c r="C10" s="121">
        <v>0</v>
      </c>
      <c r="D10" s="121">
        <f>+B10+C10</f>
        <v>8053785</v>
      </c>
      <c r="E10" s="121">
        <v>1130416.74</v>
      </c>
      <c r="F10" s="121">
        <v>1130416.74</v>
      </c>
      <c r="G10" s="121">
        <f>+D10-E10</f>
        <v>6923368.2599999998</v>
      </c>
      <c r="I10" s="134"/>
      <c r="J10" s="95"/>
      <c r="K10" s="126"/>
    </row>
    <row r="11" spans="1:11" ht="32.1" customHeight="1" x14ac:dyDescent="0.25">
      <c r="A11" s="112" t="s">
        <v>423</v>
      </c>
      <c r="B11" s="118">
        <v>613346</v>
      </c>
      <c r="C11" s="121">
        <v>0</v>
      </c>
      <c r="D11" s="121">
        <f>+B11+C11</f>
        <v>613346</v>
      </c>
      <c r="E11" s="121">
        <v>102465.15</v>
      </c>
      <c r="F11" s="121">
        <v>102465.15</v>
      </c>
      <c r="G11" s="121">
        <f>+D11-E11</f>
        <v>510880.85</v>
      </c>
      <c r="I11" s="134"/>
      <c r="J11" s="95"/>
      <c r="K11" s="69"/>
    </row>
    <row r="12" spans="1:11" ht="32.1" customHeight="1" x14ac:dyDescent="0.25">
      <c r="A12" s="112" t="s">
        <v>424</v>
      </c>
      <c r="B12" s="116">
        <f>+B13+B14</f>
        <v>0</v>
      </c>
      <c r="C12" s="116">
        <f t="shared" ref="C12:G12" si="1">+C13+C14</f>
        <v>0</v>
      </c>
      <c r="D12" s="116">
        <f t="shared" si="1"/>
        <v>0</v>
      </c>
      <c r="E12" s="116">
        <f t="shared" si="1"/>
        <v>0</v>
      </c>
      <c r="F12" s="116">
        <f t="shared" si="1"/>
        <v>0</v>
      </c>
      <c r="G12" s="116">
        <f t="shared" si="1"/>
        <v>0</v>
      </c>
      <c r="J12" s="134"/>
      <c r="K12" s="126"/>
    </row>
    <row r="13" spans="1:11" ht="32.1" customHeight="1" x14ac:dyDescent="0.25">
      <c r="A13" s="112" t="s">
        <v>443</v>
      </c>
      <c r="B13" s="118">
        <v>0</v>
      </c>
      <c r="C13" s="118">
        <v>0</v>
      </c>
      <c r="D13" s="118">
        <f>+B13+C13</f>
        <v>0</v>
      </c>
      <c r="E13" s="118">
        <v>0</v>
      </c>
      <c r="F13" s="118">
        <v>0</v>
      </c>
      <c r="G13" s="118">
        <f>+D13-E13</f>
        <v>0</v>
      </c>
      <c r="J13" s="134"/>
    </row>
    <row r="14" spans="1:11" ht="32.1" customHeight="1" x14ac:dyDescent="0.25">
      <c r="A14" s="112" t="s">
        <v>444</v>
      </c>
      <c r="B14" s="118">
        <v>0</v>
      </c>
      <c r="C14" s="118">
        <v>0</v>
      </c>
      <c r="D14" s="118">
        <f>+B14+C14</f>
        <v>0</v>
      </c>
      <c r="E14" s="118">
        <v>0</v>
      </c>
      <c r="F14" s="118">
        <v>0</v>
      </c>
      <c r="G14" s="118">
        <f>+D14-E14</f>
        <v>0</v>
      </c>
    </row>
    <row r="15" spans="1:11" ht="32.1" customHeight="1" x14ac:dyDescent="0.25">
      <c r="A15" s="112" t="s">
        <v>425</v>
      </c>
      <c r="B15" s="11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</row>
    <row r="16" spans="1:11" ht="49.5" customHeight="1" x14ac:dyDescent="0.25">
      <c r="A16" s="112" t="s">
        <v>426</v>
      </c>
      <c r="B16" s="116">
        <f>+B17+B18</f>
        <v>0</v>
      </c>
      <c r="C16" s="116">
        <f t="shared" ref="C16:G16" si="2">+C17+C18</f>
        <v>0</v>
      </c>
      <c r="D16" s="116">
        <f t="shared" si="2"/>
        <v>0</v>
      </c>
      <c r="E16" s="116">
        <f t="shared" si="2"/>
        <v>0</v>
      </c>
      <c r="F16" s="116">
        <f t="shared" si="2"/>
        <v>0</v>
      </c>
      <c r="G16" s="116">
        <f t="shared" si="2"/>
        <v>0</v>
      </c>
    </row>
    <row r="17" spans="1:12" ht="32.1" customHeight="1" x14ac:dyDescent="0.25">
      <c r="A17" s="113" t="s">
        <v>445</v>
      </c>
      <c r="B17" s="118">
        <v>0</v>
      </c>
      <c r="C17" s="118">
        <v>0</v>
      </c>
      <c r="D17" s="118">
        <f>+B17+C17</f>
        <v>0</v>
      </c>
      <c r="E17" s="118">
        <v>0</v>
      </c>
      <c r="F17" s="118">
        <v>0</v>
      </c>
      <c r="G17" s="118">
        <f>+D17-E17</f>
        <v>0</v>
      </c>
    </row>
    <row r="18" spans="1:12" ht="32.1" customHeight="1" x14ac:dyDescent="0.25">
      <c r="A18" s="113" t="s">
        <v>446</v>
      </c>
      <c r="B18" s="118">
        <v>0</v>
      </c>
      <c r="C18" s="118">
        <v>0</v>
      </c>
      <c r="D18" s="118">
        <f>+B18+C18</f>
        <v>0</v>
      </c>
      <c r="E18" s="118">
        <v>0</v>
      </c>
      <c r="F18" s="118">
        <v>0</v>
      </c>
      <c r="G18" s="118">
        <f>+D18-E18</f>
        <v>0</v>
      </c>
    </row>
    <row r="19" spans="1:12" ht="32.1" customHeight="1" x14ac:dyDescent="0.25">
      <c r="A19" s="112" t="s">
        <v>427</v>
      </c>
      <c r="B19" s="11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</row>
    <row r="20" spans="1:12" x14ac:dyDescent="0.25">
      <c r="A20" s="112"/>
      <c r="B20" s="116"/>
      <c r="C20" s="117"/>
      <c r="D20" s="117"/>
      <c r="E20" s="117"/>
      <c r="F20" s="117"/>
      <c r="G20" s="117"/>
    </row>
    <row r="21" spans="1:12" ht="32.1" customHeight="1" x14ac:dyDescent="0.25">
      <c r="A21" s="111" t="s">
        <v>428</v>
      </c>
      <c r="B21" s="116">
        <f>+B22+B23+B24+B27+B28+B31</f>
        <v>52396541</v>
      </c>
      <c r="C21" s="116">
        <f t="shared" ref="C21:E21" si="3">+C22+C23+C24+C27+C28+C31</f>
        <v>206746.56</v>
      </c>
      <c r="D21" s="116">
        <f>+D22+D23+D24+D27+D28+D31</f>
        <v>52603287.560000002</v>
      </c>
      <c r="E21" s="116">
        <f t="shared" si="3"/>
        <v>11117206.09</v>
      </c>
      <c r="F21" s="116">
        <f>+F22+F23+F24+F27+F28+F31</f>
        <v>11117206.09</v>
      </c>
      <c r="G21" s="116">
        <f>+G22+G23+G24+G27+G28+G31</f>
        <v>41486081.469999999</v>
      </c>
      <c r="J21" s="95"/>
      <c r="L21" s="136"/>
    </row>
    <row r="22" spans="1:12" ht="32.1" customHeight="1" x14ac:dyDescent="0.25">
      <c r="A22" s="112" t="s">
        <v>422</v>
      </c>
      <c r="B22" s="118">
        <v>28109729</v>
      </c>
      <c r="C22" s="121">
        <v>103805.28</v>
      </c>
      <c r="D22" s="121">
        <f>B22+C22</f>
        <v>28213534.280000001</v>
      </c>
      <c r="E22" s="121">
        <v>5436755.6900000004</v>
      </c>
      <c r="F22" s="121">
        <v>5436755.6900000004</v>
      </c>
      <c r="G22" s="121">
        <f t="shared" ref="G22:G23" si="4">+D22-E22</f>
        <v>22776778.59</v>
      </c>
      <c r="I22" s="134"/>
      <c r="J22" s="95">
        <v>3176304</v>
      </c>
      <c r="L22" s="136">
        <v>4301465</v>
      </c>
    </row>
    <row r="23" spans="1:12" ht="32.1" customHeight="1" x14ac:dyDescent="0.25">
      <c r="A23" s="112" t="s">
        <v>423</v>
      </c>
      <c r="B23" s="118">
        <v>24286812</v>
      </c>
      <c r="C23" s="121">
        <v>102941.28</v>
      </c>
      <c r="D23" s="121">
        <f>+B23+C23</f>
        <v>24389753.280000001</v>
      </c>
      <c r="E23" s="121">
        <v>5680450.4000000004</v>
      </c>
      <c r="F23" s="121">
        <v>5680450.4000000004</v>
      </c>
      <c r="G23" s="121">
        <f t="shared" si="4"/>
        <v>18709302.880000003</v>
      </c>
      <c r="I23" s="134"/>
      <c r="J23" s="140">
        <v>1573783</v>
      </c>
      <c r="L23" s="136">
        <v>46143</v>
      </c>
    </row>
    <row r="24" spans="1:12" ht="32.1" customHeight="1" x14ac:dyDescent="0.25">
      <c r="A24" s="112" t="s">
        <v>424</v>
      </c>
      <c r="B24" s="116">
        <f>+B25+B26</f>
        <v>0</v>
      </c>
      <c r="C24" s="116">
        <f t="shared" ref="C24:G24" si="5">+C25+C26</f>
        <v>0</v>
      </c>
      <c r="D24" s="116">
        <f t="shared" si="5"/>
        <v>0</v>
      </c>
      <c r="E24" s="116">
        <f t="shared" si="5"/>
        <v>0</v>
      </c>
      <c r="F24" s="116">
        <f t="shared" si="5"/>
        <v>0</v>
      </c>
      <c r="G24" s="116">
        <f t="shared" si="5"/>
        <v>0</v>
      </c>
      <c r="I24" s="69"/>
      <c r="J24" s="137"/>
    </row>
    <row r="25" spans="1:12" ht="32.1" customHeight="1" x14ac:dyDescent="0.25">
      <c r="A25" s="112" t="s">
        <v>443</v>
      </c>
      <c r="B25" s="118">
        <v>0</v>
      </c>
      <c r="C25" s="118">
        <v>0</v>
      </c>
      <c r="D25" s="118">
        <f>+B25+C25</f>
        <v>0</v>
      </c>
      <c r="E25" s="118">
        <v>0</v>
      </c>
      <c r="F25" s="118">
        <v>0</v>
      </c>
      <c r="G25" s="118">
        <f>+D25-E25</f>
        <v>0</v>
      </c>
      <c r="J25" s="95"/>
    </row>
    <row r="26" spans="1:12" ht="32.1" customHeight="1" x14ac:dyDescent="0.25">
      <c r="A26" s="112" t="s">
        <v>444</v>
      </c>
      <c r="B26" s="118">
        <v>0</v>
      </c>
      <c r="C26" s="118">
        <v>0</v>
      </c>
      <c r="D26" s="118">
        <f>+B26+C26</f>
        <v>0</v>
      </c>
      <c r="E26" s="118">
        <v>0</v>
      </c>
      <c r="F26" s="118">
        <v>0</v>
      </c>
      <c r="G26" s="118">
        <f>+D26-E26</f>
        <v>0</v>
      </c>
      <c r="J26" s="137"/>
    </row>
    <row r="27" spans="1:12" ht="32.1" customHeight="1" x14ac:dyDescent="0.25">
      <c r="A27" s="112" t="s">
        <v>425</v>
      </c>
      <c r="B27" s="116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J27" s="134"/>
    </row>
    <row r="28" spans="1:12" ht="49.5" customHeight="1" x14ac:dyDescent="0.25">
      <c r="A28" s="112" t="s">
        <v>426</v>
      </c>
      <c r="B28" s="116">
        <f>+B29+B30</f>
        <v>0</v>
      </c>
      <c r="C28" s="116">
        <f t="shared" ref="C28" si="6">+C29+C30</f>
        <v>0</v>
      </c>
      <c r="D28" s="116">
        <f t="shared" ref="D28" si="7">+D29+D30</f>
        <v>0</v>
      </c>
      <c r="E28" s="116">
        <f t="shared" ref="E28" si="8">+E29+E30</f>
        <v>0</v>
      </c>
      <c r="F28" s="116">
        <f t="shared" ref="F28" si="9">+F29+F30</f>
        <v>0</v>
      </c>
      <c r="G28" s="116">
        <f t="shared" ref="G28" si="10">+G29+G30</f>
        <v>0</v>
      </c>
    </row>
    <row r="29" spans="1:12" ht="32.1" customHeight="1" x14ac:dyDescent="0.25">
      <c r="A29" s="113" t="s">
        <v>445</v>
      </c>
      <c r="B29" s="118">
        <v>0</v>
      </c>
      <c r="C29" s="118">
        <v>0</v>
      </c>
      <c r="D29" s="118">
        <f>+B29+C29</f>
        <v>0</v>
      </c>
      <c r="E29" s="118">
        <v>0</v>
      </c>
      <c r="F29" s="118">
        <v>0</v>
      </c>
      <c r="G29" s="118">
        <f>+D29-E29</f>
        <v>0</v>
      </c>
    </row>
    <row r="30" spans="1:12" ht="32.1" customHeight="1" x14ac:dyDescent="0.25">
      <c r="A30" s="113" t="s">
        <v>446</v>
      </c>
      <c r="B30" s="118">
        <v>0</v>
      </c>
      <c r="C30" s="118">
        <v>0</v>
      </c>
      <c r="D30" s="118">
        <f>+B30+C30</f>
        <v>0</v>
      </c>
      <c r="E30" s="118">
        <v>0</v>
      </c>
      <c r="F30" s="118">
        <v>0</v>
      </c>
      <c r="G30" s="118">
        <f>+D30-E30</f>
        <v>0</v>
      </c>
    </row>
    <row r="31" spans="1:12" ht="32.1" customHeight="1" x14ac:dyDescent="0.25">
      <c r="A31" s="112" t="s">
        <v>427</v>
      </c>
      <c r="B31" s="11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</row>
    <row r="32" spans="1:12" s="124" customFormat="1" ht="36" customHeight="1" x14ac:dyDescent="0.25">
      <c r="A32" s="111" t="s">
        <v>429</v>
      </c>
      <c r="B32" s="116">
        <f>+B9+B21</f>
        <v>61063672</v>
      </c>
      <c r="C32" s="116">
        <f>+C9+C21</f>
        <v>206746.56</v>
      </c>
      <c r="D32" s="116">
        <f>+D9+D21</f>
        <v>61270418.560000002</v>
      </c>
      <c r="E32" s="116">
        <f t="shared" ref="E32" si="11">+E9+E21</f>
        <v>12350087.98</v>
      </c>
      <c r="F32" s="116">
        <f>+F9+F21</f>
        <v>12350087.98</v>
      </c>
      <c r="G32" s="116">
        <f>+G9+G21</f>
        <v>48920330.579999998</v>
      </c>
      <c r="L32" s="135"/>
    </row>
    <row r="33" spans="1:7" ht="15.75" thickBot="1" x14ac:dyDescent="0.3">
      <c r="A33" s="114"/>
      <c r="B33" s="119"/>
      <c r="C33" s="120"/>
      <c r="D33" s="120"/>
      <c r="E33" s="120"/>
      <c r="F33" s="120"/>
      <c r="G33" s="120"/>
    </row>
    <row r="39" spans="1:7" x14ac:dyDescent="0.25">
      <c r="A39" s="185" t="s">
        <v>461</v>
      </c>
      <c r="B39" s="185"/>
      <c r="C39" s="185"/>
      <c r="D39" s="236" t="s">
        <v>452</v>
      </c>
      <c r="E39" s="236"/>
      <c r="F39" s="236"/>
      <c r="G39" s="236"/>
    </row>
    <row r="40" spans="1:7" x14ac:dyDescent="0.25">
      <c r="A40" s="185" t="s">
        <v>448</v>
      </c>
      <c r="B40" s="185"/>
      <c r="C40" s="185"/>
      <c r="D40" s="236" t="s">
        <v>453</v>
      </c>
      <c r="E40" s="236"/>
      <c r="F40" s="236"/>
      <c r="G40" s="236"/>
    </row>
    <row r="46" spans="1:7" x14ac:dyDescent="0.25">
      <c r="B46" s="95">
        <f>+'FORMATO 6A'!C9</f>
        <v>8667131</v>
      </c>
      <c r="C46" s="95">
        <f>+'FORMATO 6A'!D9</f>
        <v>150000</v>
      </c>
      <c r="D46" s="95">
        <f>+'FORMATO 6A'!E9</f>
        <v>8817131</v>
      </c>
      <c r="E46" s="95">
        <f>+'FORMATO 6A'!F9</f>
        <v>4046601.51</v>
      </c>
      <c r="F46" s="95">
        <f>+'FORMATO 6A'!G9</f>
        <v>4046601.51</v>
      </c>
      <c r="G46" s="95">
        <f>+D46-F46</f>
        <v>4770529.49</v>
      </c>
    </row>
    <row r="47" spans="1:7" x14ac:dyDescent="0.25">
      <c r="B47" s="95">
        <f>+'FORMATO 6A'!C84</f>
        <v>52396541.380000003</v>
      </c>
      <c r="C47" s="95">
        <f>+'FORMATO 6A'!D84</f>
        <v>206746.56</v>
      </c>
      <c r="D47" s="95">
        <f>+'FORMATO 6A'!E84</f>
        <v>52603287.940000005</v>
      </c>
      <c r="E47" s="95">
        <f>+'FORMATO 6A'!F84</f>
        <v>33205752.879999999</v>
      </c>
      <c r="F47" s="95">
        <f>+'FORMATO 6A'!G84</f>
        <v>33205752.879999999</v>
      </c>
      <c r="G47" s="95">
        <f>+D47-F47</f>
        <v>19397535.060000006</v>
      </c>
    </row>
    <row r="48" spans="1:7" x14ac:dyDescent="0.25">
      <c r="B48" s="130">
        <f>+B46+B47</f>
        <v>61063672.380000003</v>
      </c>
      <c r="C48" s="130">
        <f t="shared" ref="C48:G48" si="12">+C46+C47</f>
        <v>356746.56</v>
      </c>
      <c r="D48" s="130">
        <f t="shared" si="12"/>
        <v>61420418.940000005</v>
      </c>
      <c r="E48" s="130">
        <f>+E46+E47</f>
        <v>37252354.390000001</v>
      </c>
      <c r="F48" s="130">
        <f t="shared" si="12"/>
        <v>37252354.390000001</v>
      </c>
      <c r="G48" s="130">
        <f t="shared" si="12"/>
        <v>24168064.550000004</v>
      </c>
    </row>
    <row r="50" spans="2:7" x14ac:dyDescent="0.25">
      <c r="B50" s="95">
        <f>+B48-B32</f>
        <v>0.38000000268220901</v>
      </c>
      <c r="C50" s="95">
        <f>+C48-C32</f>
        <v>150000</v>
      </c>
      <c r="D50" s="95">
        <f t="shared" ref="D50:G50" si="13">+D48-D32</f>
        <v>150000.38000000268</v>
      </c>
      <c r="E50" s="95">
        <f>+E48-E32</f>
        <v>24902266.41</v>
      </c>
      <c r="F50" s="95">
        <f t="shared" si="13"/>
        <v>24902266.41</v>
      </c>
      <c r="G50" s="95">
        <f t="shared" si="13"/>
        <v>-24752266.029999994</v>
      </c>
    </row>
  </sheetData>
  <mergeCells count="12">
    <mergeCell ref="A2:G2"/>
    <mergeCell ref="A3:G3"/>
    <mergeCell ref="A5:G5"/>
    <mergeCell ref="A6:G6"/>
    <mergeCell ref="A39:C39"/>
    <mergeCell ref="A4:G4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2023-07-05T20:18:00Z</cp:lastPrinted>
  <dcterms:created xsi:type="dcterms:W3CDTF">2016-11-15T23:13:57Z</dcterms:created>
  <dcterms:modified xsi:type="dcterms:W3CDTF">2023-10-20T16:11:28Z</dcterms:modified>
</cp:coreProperties>
</file>