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3-23\CC  LABORAL\"/>
    </mc:Choice>
  </mc:AlternateContent>
  <xr:revisionPtr revIDLastSave="0" documentId="13_ncr:1_{618B53A9-45B2-4524-8E84-DAB8622F6B89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6B'!$A$1:$G$28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81029"/>
</workbook>
</file>

<file path=xl/calcChain.xml><?xml version="1.0" encoding="utf-8"?>
<calcChain xmlns="http://schemas.openxmlformats.org/spreadsheetml/2006/main">
  <c r="E54" i="11" l="1"/>
  <c r="E53" i="11"/>
  <c r="E52" i="11"/>
  <c r="E51" i="11"/>
  <c r="E50" i="11"/>
  <c r="E49" i="11"/>
  <c r="E48" i="11"/>
  <c r="H48" i="11" s="1"/>
  <c r="E36" i="11"/>
  <c r="B8" i="1"/>
  <c r="G9" i="14"/>
  <c r="H37" i="11"/>
  <c r="G37" i="11"/>
  <c r="F37" i="11"/>
  <c r="E37" i="11"/>
  <c r="D37" i="11"/>
  <c r="C37" i="11"/>
  <c r="E28" i="11"/>
  <c r="E27" i="11" s="1"/>
  <c r="E35" i="11"/>
  <c r="E34" i="11"/>
  <c r="E33" i="11"/>
  <c r="E32" i="11"/>
  <c r="E31" i="11"/>
  <c r="E30" i="11"/>
  <c r="E29" i="11"/>
  <c r="E26" i="11"/>
  <c r="E25" i="11"/>
  <c r="H25" i="11" s="1"/>
  <c r="E24" i="11"/>
  <c r="E23" i="11"/>
  <c r="H23" i="11" s="1"/>
  <c r="E22" i="11"/>
  <c r="E21" i="11"/>
  <c r="H21" i="11" s="1"/>
  <c r="E20" i="11"/>
  <c r="H20" i="11" s="1"/>
  <c r="E19" i="11"/>
  <c r="H19" i="11" s="1"/>
  <c r="E18" i="11"/>
  <c r="E16" i="11"/>
  <c r="C27" i="11"/>
  <c r="D27" i="11"/>
  <c r="F9" i="11"/>
  <c r="E9" i="11"/>
  <c r="H16" i="11"/>
  <c r="E15" i="11"/>
  <c r="E14" i="11"/>
  <c r="E13" i="11"/>
  <c r="E12" i="11"/>
  <c r="E11" i="11"/>
  <c r="H11" i="11" s="1"/>
  <c r="E10" i="11"/>
  <c r="H10" i="11" s="1"/>
  <c r="G47" i="11"/>
  <c r="F47" i="11"/>
  <c r="E47" i="11"/>
  <c r="D47" i="11"/>
  <c r="C47" i="11"/>
  <c r="H53" i="11"/>
  <c r="G27" i="11"/>
  <c r="F27" i="11"/>
  <c r="F41" i="10"/>
  <c r="D73" i="10"/>
  <c r="F14" i="10"/>
  <c r="C8" i="12"/>
  <c r="H26" i="11"/>
  <c r="H24" i="11"/>
  <c r="H22" i="11"/>
  <c r="H18" i="11"/>
  <c r="H14" i="11"/>
  <c r="H13" i="11"/>
  <c r="H12" i="11"/>
  <c r="G9" i="11"/>
  <c r="D9" i="11"/>
  <c r="C9" i="11"/>
  <c r="G17" i="11"/>
  <c r="F17" i="11"/>
  <c r="E17" i="11"/>
  <c r="D17" i="11"/>
  <c r="C17" i="11"/>
  <c r="E57" i="9"/>
  <c r="D57" i="9"/>
  <c r="C57" i="9"/>
  <c r="E52" i="9"/>
  <c r="D52" i="9"/>
  <c r="C52" i="9"/>
  <c r="H15" i="11" l="1"/>
  <c r="H9" i="11" s="1"/>
  <c r="D8" i="11"/>
  <c r="H17" i="11"/>
  <c r="F18" i="1"/>
  <c r="F8" i="1"/>
  <c r="E8" i="1"/>
  <c r="C59" i="1" l="1"/>
  <c r="D14" i="12"/>
  <c r="D13" i="12"/>
  <c r="D12" i="12"/>
  <c r="D11" i="12"/>
  <c r="D10" i="12"/>
  <c r="I19" i="3"/>
  <c r="H19" i="3"/>
  <c r="G19" i="3"/>
  <c r="F19" i="3"/>
  <c r="E19" i="3"/>
  <c r="D19" i="3"/>
  <c r="E18" i="1" l="1"/>
  <c r="E46" i="1" s="1"/>
  <c r="B16" i="1"/>
  <c r="I41" i="10" l="1"/>
  <c r="I40" i="10"/>
  <c r="B8" i="14" l="1"/>
  <c r="F16" i="12" l="1"/>
  <c r="G25" i="12"/>
  <c r="G24" i="12"/>
  <c r="G23" i="12"/>
  <c r="G22" i="12"/>
  <c r="G21" i="12"/>
  <c r="G20" i="12"/>
  <c r="G19" i="12"/>
  <c r="G18" i="12"/>
  <c r="E16" i="12"/>
  <c r="D16" i="12"/>
  <c r="G11" i="12"/>
  <c r="C16" i="12"/>
  <c r="B16" i="12"/>
  <c r="B8" i="12"/>
  <c r="G16" i="12" l="1"/>
  <c r="G14" i="12"/>
  <c r="G13" i="12"/>
  <c r="G12" i="12"/>
  <c r="G10" i="12"/>
  <c r="F8" i="12"/>
  <c r="E8" i="12"/>
  <c r="D8" i="12"/>
  <c r="B27" i="12"/>
  <c r="I14" i="10"/>
  <c r="C16" i="1"/>
  <c r="G8" i="12" l="1"/>
  <c r="C8" i="14" l="1"/>
  <c r="F8" i="11" l="1"/>
  <c r="E39" i="11"/>
  <c r="E38" i="11"/>
  <c r="H35" i="11"/>
  <c r="H29" i="11"/>
  <c r="H51" i="11" l="1"/>
  <c r="E40" i="11" l="1"/>
  <c r="E41" i="11"/>
  <c r="E42" i="11"/>
  <c r="E43" i="11"/>
  <c r="E44" i="11"/>
  <c r="E45" i="11"/>
  <c r="E4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C14" i="9"/>
  <c r="B46" i="1"/>
  <c r="H54" i="11" l="1"/>
  <c r="H52" i="11"/>
  <c r="H50" i="11"/>
  <c r="H49" i="11"/>
  <c r="H47" i="11" s="1"/>
  <c r="H56" i="11"/>
  <c r="H55" i="11"/>
  <c r="C9" i="9"/>
  <c r="F67" i="1"/>
  <c r="F78" i="1" s="1"/>
  <c r="E67" i="1"/>
  <c r="B59" i="1"/>
  <c r="E8" i="11" l="1"/>
  <c r="G8" i="11"/>
  <c r="G164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78" i="1"/>
  <c r="E17" i="10" l="1"/>
  <c r="F17" i="10"/>
  <c r="G17" i="10" l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D8" i="3"/>
  <c r="E8" i="3"/>
  <c r="F8" i="3"/>
  <c r="G8" i="3"/>
  <c r="H8" i="3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27" i="12"/>
  <c r="E27" i="12"/>
  <c r="F27" i="12"/>
  <c r="F74" i="11"/>
  <c r="D74" i="11"/>
  <c r="C74" i="11"/>
  <c r="E74" i="11" s="1"/>
  <c r="F70" i="11"/>
  <c r="D70" i="11"/>
  <c r="D164" i="11" s="1"/>
  <c r="C70" i="11"/>
  <c r="E70" i="11" s="1"/>
  <c r="F61" i="11"/>
  <c r="D61" i="11"/>
  <c r="C61" i="11"/>
  <c r="E61" i="11" s="1"/>
  <c r="F57" i="11"/>
  <c r="C57" i="11"/>
  <c r="E57" i="11" s="1"/>
  <c r="H30" i="11"/>
  <c r="H31" i="11"/>
  <c r="H32" i="11"/>
  <c r="H33" i="11"/>
  <c r="H34" i="11"/>
  <c r="H36" i="1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F43" i="10" s="1"/>
  <c r="F73" i="10" s="1"/>
  <c r="G39" i="10"/>
  <c r="H39" i="10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B24" i="1"/>
  <c r="F164" i="11" l="1"/>
  <c r="E164" i="11"/>
  <c r="C164" i="11"/>
  <c r="C8" i="11"/>
  <c r="K17" i="5"/>
  <c r="C17" i="5"/>
  <c r="J17" i="5"/>
  <c r="G10" i="14"/>
  <c r="D8" i="14"/>
  <c r="D31" i="14" s="1"/>
  <c r="G43" i="10"/>
  <c r="G73" i="10" s="1"/>
  <c r="E43" i="10"/>
  <c r="E73" i="10" s="1"/>
  <c r="I37" i="10"/>
  <c r="H28" i="11"/>
  <c r="H27" i="11" s="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I39" i="10"/>
  <c r="E31" i="14"/>
  <c r="F58" i="1"/>
  <c r="F80" i="1" s="1"/>
  <c r="E58" i="1"/>
  <c r="E80" i="1" s="1"/>
  <c r="D46" i="9"/>
  <c r="H28" i="13"/>
  <c r="E39" i="13"/>
  <c r="I17" i="5"/>
  <c r="E17" i="5"/>
  <c r="F8" i="13"/>
  <c r="F82" i="13" s="1"/>
  <c r="B17" i="5"/>
  <c r="H17" i="5"/>
  <c r="D17" i="5"/>
  <c r="C46" i="9"/>
  <c r="D43" i="10"/>
  <c r="H70" i="11"/>
  <c r="D8" i="13"/>
  <c r="D82" i="13" s="1"/>
  <c r="E19" i="13"/>
  <c r="E28" i="13"/>
  <c r="B31" i="14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22" i="9"/>
  <c r="C22" i="9"/>
  <c r="C23" i="9" s="1"/>
  <c r="C24" i="9" s="1"/>
  <c r="C33" i="9" s="1"/>
  <c r="C46" i="1"/>
  <c r="H164" i="11" l="1"/>
  <c r="H8" i="11"/>
  <c r="E23" i="9"/>
  <c r="E24" i="9" s="1"/>
  <c r="E33" i="9" s="1"/>
  <c r="I43" i="10"/>
  <c r="I73" i="10" s="1"/>
  <c r="C61" i="1"/>
  <c r="E8" i="13"/>
  <c r="E82" i="13" s="1"/>
  <c r="B61" i="1"/>
  <c r="H8" i="13"/>
  <c r="H82" i="13" s="1"/>
  <c r="G27" i="12"/>
  <c r="D27" i="12"/>
</calcChain>
</file>

<file path=xl/sharedStrings.xml><?xml version="1.0" encoding="utf-8"?>
<sst xmlns="http://schemas.openxmlformats.org/spreadsheetml/2006/main" count="640" uniqueCount="442">
  <si>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</si>
  <si>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</si>
  <si>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</si>
  <si>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</si>
  <si>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</si>
  <si>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</si>
  <si>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</si>
  <si>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</si>
  <si>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</si>
  <si>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</si>
  <si>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</si>
  <si>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</si>
  <si>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</si>
  <si>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</si>
  <si>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</si>
  <si>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</si>
  <si>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</si>
  <si>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</si>
  <si>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</si>
  <si>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</si>
  <si>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</si>
  <si>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</si>
  <si>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</si>
  <si>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</si>
  <si>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</si>
  <si>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</si>
  <si>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</si>
  <si>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</si>
  <si>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</si>
  <si>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</si>
  <si>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</si>
  <si>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</si>
  <si>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</si>
  <si>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</si>
  <si>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</si>
  <si>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</si>
  <si>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</si>
  <si>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</si>
  <si>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</si>
  <si>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</si>
  <si>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</si>
  <si>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</si>
  <si>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</si>
  <si>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</si>
  <si>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</si>
  <si>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</si>
  <si>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</si>
  <si>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</si>
  <si>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</si>
  <si>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</si>
  <si>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</si>
  <si>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</si>
  <si>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</si>
  <si>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</si>
  <si>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</si>
  <si>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</si>
  <si>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</si>
  <si>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</si>
  <si>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</si>
  <si>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</si>
  <si>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</si>
  <si>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</si>
  <si>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</si>
  <si>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</si>
  <si>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</si>
  <si>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</si>
  <si>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</si>
  <si>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</si>
  <si>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</si>
  <si>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</si>
  <si>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</si>
  <si>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</si>
  <si>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</si>
  <si>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</si>
  <si>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</si>
  <si>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</si>
  <si>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</si>
  <si>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</si>
  <si>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</si>
  <si>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</si>
  <si>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</si>
  <si>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</si>
  <si>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</si>
  <si>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</si>
  <si>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</si>
  <si>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</si>
  <si>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</si>
  <si>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</si>
  <si>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</si>
  <si>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</si>
  <si>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</si>
  <si>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</si>
  <si>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</si>
  <si>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</si>
  <si>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</si>
  <si>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</si>
  <si>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</si>
  <si>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</si>
  <si>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</si>
  <si>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</si>
  <si>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</si>
  <si>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</si>
  <si>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</si>
  <si>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</si>
  <si>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</si>
  <si>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</si>
  <si>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</si>
  <si>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</si>
  <si>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</si>
  <si>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</si>
  <si>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</si>
  <si>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</si>
  <si>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</si>
  <si>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</si>
  <si>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</si>
  <si>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</si>
  <si>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</si>
  <si>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</si>
  <si>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</si>
  <si>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</si>
  <si>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</si>
  <si>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</si>
  <si>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</si>
  <si>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</si>
  <si>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</si>
  <si>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</si>
  <si>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</si>
  <si>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</si>
  <si>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</si>
  <si>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</si>
  <si>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</si>
  <si>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</si>
  <si>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</si>
  <si>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</si>
  <si>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</si>
  <si>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</si>
  <si>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</si>
  <si>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</si>
  <si>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</si>
  <si>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</si>
  <si>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</si>
  <si>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</si>
  <si>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</si>
  <si>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</si>
  <si>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</si>
  <si>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</si>
  <si>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</si>
  <si>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</si>
  <si>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</si>
  <si>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</si>
  <si>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</si>
  <si>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</si>
  <si>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</si>
  <si>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</si>
  <si>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</si>
  <si>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</si>
  <si>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</si>
  <si>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</si>
  <si>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</si>
  <si>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</si>
  <si>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</si>
  <si>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</si>
  <si>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</si>
  <si>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</si>
  <si>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</si>
  <si>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</si>
  <si>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</si>
  <si>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</si>
  <si>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</si>
  <si>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</si>
  <si>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</si>
  <si>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</si>
  <si>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</si>
  <si>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</si>
  <si>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</si>
  <si>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</si>
  <si>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</si>
  <si>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</si>
  <si>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</si>
  <si>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</si>
  <si>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</si>
  <si>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</si>
  <si>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</si>
  <si>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</si>
  <si>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</si>
  <si>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</si>
  <si>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</si>
  <si>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</si>
  <si>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</si>
  <si>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</si>
  <si>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</si>
  <si>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</si>
  <si>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</si>
  <si>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</si>
  <si>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</si>
  <si>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</si>
  <si>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</si>
  <si>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</si>
  <si>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</si>
  <si>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</si>
  <si>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</si>
  <si>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</si>
  <si>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</si>
  <si>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</si>
  <si>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</si>
  <si>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</si>
  <si>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</si>
  <si>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</si>
  <si>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</si>
  <si>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</si>
  <si>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</si>
  <si>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</si>
  <si>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</si>
  <si>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</si>
  <si>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</si>
  <si>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</si>
  <si>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</si>
  <si>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</si>
  <si>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</si>
  <si>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</si>
  <si>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</si>
  <si>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</si>
  <si>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</si>
  <si>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</si>
  <si>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</si>
  <si>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</si>
  <si>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</si>
  <si>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</si>
  <si>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</si>
  <si>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</si>
  <si>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</si>
  <si>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</si>
  <si>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</si>
  <si>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</si>
  <si>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</si>
  <si>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</si>
  <si>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</si>
  <si>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</si>
  <si>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</si>
  <si>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</si>
  <si>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</si>
  <si>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</si>
  <si>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</si>
  <si>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</si>
  <si>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</si>
  <si>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</si>
  <si>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</si>
  <si>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</si>
  <si>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</si>
  <si>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</si>
  <si>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</si>
  <si>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</si>
  <si>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</si>
  <si>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</si>
  <si>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</si>
  <si>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</si>
  <si>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</si>
  <si>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</si>
  <si>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</si>
  <si>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</si>
  <si>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</si>
  <si>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</si>
  <si>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</si>
  <si>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</si>
  <si>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</si>
  <si>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</si>
  <si>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</si>
  <si>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</si>
  <si>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</si>
  <si>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</si>
  <si>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</si>
  <si>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</si>
  <si>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</si>
  <si>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</si>
  <si>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</si>
  <si>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</si>
  <si>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</si>
  <si>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</si>
  <si>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</si>
  <si>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</si>
  <si>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</si>
  <si>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</si>
  <si>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</si>
  <si>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</si>
  <si>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</si>
  <si>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</si>
  <si>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</si>
  <si>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</si>
  <si>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</si>
  <si>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</si>
  <si>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</si>
  <si>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</si>
  <si>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</si>
  <si>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</si>
  <si>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</si>
  <si>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</si>
  <si>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</si>
  <si>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</si>
  <si>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</si>
  <si>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</si>
  <si>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</si>
  <si>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</si>
  <si>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</si>
  <si>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</si>
  <si>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</si>
  <si>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</si>
  <si>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</si>
  <si>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</si>
  <si>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</si>
  <si>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</si>
  <si>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</si>
  <si>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</si>
  <si>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</si>
  <si>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</si>
  <si>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</si>
  <si>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</si>
  <si>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</si>
  <si>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</si>
  <si>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</si>
  <si>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</si>
  <si>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</si>
  <si>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</si>
  <si>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</si>
  <si>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</si>
  <si>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</si>
  <si>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</si>
  <si>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</si>
  <si>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</si>
  <si>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</si>
  <si>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</si>
  <si>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</si>
  <si>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</si>
  <si>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</si>
  <si>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</si>
  <si>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</si>
  <si>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</si>
  <si>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</si>
  <si>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</si>
  <si>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</si>
  <si>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</si>
  <si>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</si>
  <si>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</si>
  <si>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</si>
  <si>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</si>
  <si>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</si>
  <si>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</si>
  <si>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</si>
  <si>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</si>
  <si>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</si>
  <si>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</si>
  <si>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</si>
  <si>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</si>
  <si>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</si>
  <si>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</si>
  <si>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</si>
  <si>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</si>
  <si>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</si>
  <si>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</si>
  <si>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</si>
  <si>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</si>
  <si>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</si>
  <si>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</si>
  <si>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</si>
  <si>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</si>
  <si>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</si>
  <si>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</si>
  <si>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</si>
  <si>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</si>
  <si>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</si>
  <si>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</si>
  <si>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</si>
  <si>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</si>
  <si>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</si>
  <si>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</si>
  <si>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</si>
  <si>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</si>
  <si>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</si>
  <si>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</si>
  <si>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</si>
  <si>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</si>
  <si>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</si>
  <si>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</si>
  <si>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</si>
  <si>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</si>
  <si>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</si>
  <si>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</si>
  <si>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</si>
  <si>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</si>
  <si>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</si>
  <si>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</si>
  <si>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</si>
  <si>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</si>
  <si>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</si>
  <si>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</si>
  <si>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</si>
  <si>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</si>
  <si>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</si>
  <si>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</si>
  <si>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</si>
  <si>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</si>
  <si>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</si>
  <si>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</si>
  <si>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</si>
  <si>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</si>
  <si>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</si>
  <si>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</si>
  <si>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</si>
  <si>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</si>
  <si>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</si>
  <si>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</si>
  <si>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</si>
  <si>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</si>
  <si>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</si>
  <si>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</si>
  <si>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</si>
  <si>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</si>
  <si>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</si>
  <si>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</si>
  <si>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</si>
  <si>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</si>
  <si>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</si>
  <si>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</si>
  <si>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</si>
  <si>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</si>
  <si>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</si>
  <si>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</si>
  <si>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</si>
  <si>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</si>
  <si>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</si>
  <si>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</si>
  <si>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</si>
  <si>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</si>
  <si>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2023 (d)</t>
  </si>
  <si>
    <t>31 de diciembre de 2022 (e)</t>
  </si>
  <si>
    <t>31 de diciembre de 2022 €</t>
  </si>
  <si>
    <t>OFICINA DE ORIENTACIÓN Y ASUNTOS JURÍDICOS</t>
  </si>
  <si>
    <t>COORDINACIÓN DE CONCILIADORES</t>
  </si>
  <si>
    <t>Al 31 de Diciembre de 2022 y al 30 de Septiembre de 2023</t>
  </si>
  <si>
    <t>del 1 de Enero al 30 de Septiembre de 2023.</t>
  </si>
  <si>
    <t>Del 1 de Enero al 30 de Septeimbre de 2023</t>
  </si>
  <si>
    <t>Del 1 de Enero al 30 de Septiembre de 2023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</si>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</sst>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31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4" fillId="0" borderId="1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165" fontId="14" fillId="0" borderId="5" xfId="1" applyNumberFormat="1" applyFont="1" applyFill="1" applyBorder="1" applyAlignment="1">
      <alignment horizontal="center" vertical="center"/>
    </xf>
    <xf numFmtId="165" fontId="15" fillId="0" borderId="5" xfId="1" applyNumberFormat="1" applyFont="1" applyFill="1" applyBorder="1" applyAlignment="1">
      <alignment horizontal="center" vertical="center"/>
    </xf>
    <xf numFmtId="165" fontId="14" fillId="0" borderId="8" xfId="1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169" fontId="16" fillId="0" borderId="5" xfId="0" applyNumberFormat="1" applyFont="1" applyBorder="1" applyAlignment="1">
      <alignment horizontal="right" vertical="center"/>
    </xf>
    <xf numFmtId="169" fontId="16" fillId="0" borderId="7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7" xfId="0" applyNumberFormat="1" applyFont="1" applyBorder="1" applyAlignment="1">
      <alignment horizontal="right" vertical="center"/>
    </xf>
    <xf numFmtId="41" fontId="15" fillId="0" borderId="5" xfId="1" applyNumberFormat="1" applyFont="1" applyFill="1" applyBorder="1" applyAlignment="1">
      <alignment horizontal="center" vertical="center"/>
    </xf>
    <xf numFmtId="41" fontId="15" fillId="0" borderId="5" xfId="1" applyNumberFormat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16" fillId="0" borderId="5" xfId="1" applyNumberFormat="1" applyFont="1" applyBorder="1" applyAlignment="1">
      <alignment horizontal="center" vertical="center"/>
    </xf>
    <xf numFmtId="41" fontId="16" fillId="0" borderId="7" xfId="1" applyNumberFormat="1" applyFont="1" applyBorder="1" applyAlignment="1">
      <alignment horizontal="center" vertical="center"/>
    </xf>
    <xf numFmtId="41" fontId="16" fillId="0" borderId="5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69" fontId="17" fillId="0" borderId="7" xfId="0" applyNumberFormat="1" applyFont="1" applyBorder="1" applyAlignment="1">
      <alignment horizontal="right" vertical="center"/>
    </xf>
    <xf numFmtId="169" fontId="8" fillId="0" borderId="5" xfId="0" applyNumberFormat="1" applyFont="1" applyBorder="1" applyAlignment="1">
      <alignment horizontal="right" vertical="center" wrapText="1"/>
    </xf>
    <xf numFmtId="169" fontId="8" fillId="0" borderId="7" xfId="0" applyNumberFormat="1" applyFont="1" applyBorder="1" applyAlignment="1">
      <alignment horizontal="right" vertical="center" wrapText="1"/>
    </xf>
    <xf numFmtId="169" fontId="8" fillId="0" borderId="7" xfId="0" applyNumberFormat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5">
    <cellStyle name="Moneda" xfId="1" builtinId="4"/>
    <cellStyle name="Moneda 2" xfId="2" xr:uid="{5C9F1BFF-E455-48BD-B801-8B6AF74BA7A2}"/>
    <cellStyle name="Moneda 2 2" xfId="4" xr:uid="{08F61287-5E2F-415B-9724-2ACE85387398}"/>
    <cellStyle name="Moneda 3" xfId="3" xr:uid="{33D3486F-01CF-4AF5-86A0-BC044F9911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84"/>
  <sheetViews>
    <sheetView zoomScale="110" zoomScaleNormal="110" workbookViewId="0">
      <selection activeCell="A3" sqref="A3:G3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8" x14ac:dyDescent="0.25">
      <c r="A1" s="143" t="s">
        <v>418</v>
      </c>
      <c r="B1" s="144"/>
      <c r="C1" s="144"/>
      <c r="D1" s="144"/>
      <c r="E1" s="144"/>
      <c r="F1" s="145"/>
    </row>
    <row r="2" spans="1:8" x14ac:dyDescent="0.25">
      <c r="A2" s="146" t="s">
        <v>0</v>
      </c>
      <c r="B2" s="147"/>
      <c r="C2" s="147"/>
      <c r="D2" s="147"/>
      <c r="E2" s="147"/>
      <c r="F2" s="148"/>
    </row>
    <row r="3" spans="1:8" x14ac:dyDescent="0.25">
      <c r="A3" s="146" t="s">
        <v>437</v>
      </c>
      <c r="B3" s="147"/>
      <c r="C3" s="147"/>
      <c r="D3" s="147"/>
      <c r="E3" s="147"/>
      <c r="F3" s="148"/>
    </row>
    <row r="4" spans="1:8" ht="15.75" thickBot="1" x14ac:dyDescent="0.3">
      <c r="A4" s="149" t="s">
        <v>1</v>
      </c>
      <c r="B4" s="150"/>
      <c r="C4" s="150"/>
      <c r="D4" s="150"/>
      <c r="E4" s="150"/>
      <c r="F4" s="151"/>
    </row>
    <row r="5" spans="1:8" ht="27.75" thickBot="1" x14ac:dyDescent="0.3">
      <c r="A5" s="17" t="s">
        <v>2</v>
      </c>
      <c r="B5" s="18" t="s">
        <v>432</v>
      </c>
      <c r="C5" s="18" t="s">
        <v>433</v>
      </c>
      <c r="D5" s="19" t="s">
        <v>2</v>
      </c>
      <c r="E5" s="18" t="s">
        <v>432</v>
      </c>
      <c r="F5" s="18" t="s">
        <v>434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x14ac:dyDescent="0.25">
      <c r="A7" s="16" t="s">
        <v>5</v>
      </c>
      <c r="B7" s="7"/>
      <c r="C7" s="7"/>
      <c r="D7" s="14" t="s">
        <v>6</v>
      </c>
      <c r="E7" s="7"/>
      <c r="F7" s="7"/>
    </row>
    <row r="8" spans="1:8" x14ac:dyDescent="0.25">
      <c r="A8" s="8" t="s">
        <v>7</v>
      </c>
      <c r="B8" s="63">
        <f>SUM(B9:B15)</f>
        <v>2924011.63</v>
      </c>
      <c r="C8" s="63">
        <v>541684.88</v>
      </c>
      <c r="D8" s="7" t="s">
        <v>8</v>
      </c>
      <c r="E8" s="63">
        <f>SUM(E9:E17)</f>
        <v>386701.99</v>
      </c>
      <c r="F8" s="63">
        <f>SUM(F9:F17)</f>
        <v>163596.82999999999</v>
      </c>
    </row>
    <row r="9" spans="1:8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8" x14ac:dyDescent="0.25">
      <c r="A10" s="8" t="s">
        <v>11</v>
      </c>
      <c r="B10" s="63">
        <v>2924011.63</v>
      </c>
      <c r="C10" s="63">
        <v>541684.88</v>
      </c>
      <c r="D10" s="7" t="s">
        <v>12</v>
      </c>
      <c r="E10" s="63">
        <v>286678.84999999998</v>
      </c>
      <c r="F10" s="63">
        <v>4.8600000000000003</v>
      </c>
    </row>
    <row r="11" spans="1:8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100023.14</v>
      </c>
      <c r="F15" s="63">
        <v>163591.97</v>
      </c>
      <c r="H15" s="106"/>
    </row>
    <row r="16" spans="1:8" ht="18" x14ac:dyDescent="0.25">
      <c r="A16" s="20" t="s">
        <v>23</v>
      </c>
      <c r="B16" s="63">
        <f>SUM(B17:B23)</f>
        <v>85584.17</v>
      </c>
      <c r="C16" s="63">
        <f>SUM(C17:C23)</f>
        <v>2572.33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+E19+E20+E21</f>
        <v>19542.68</v>
      </c>
      <c r="F18" s="63">
        <f>+F19+F20+F21</f>
        <v>198.8</v>
      </c>
    </row>
    <row r="19" spans="1:6" x14ac:dyDescent="0.25">
      <c r="A19" s="8" t="s">
        <v>29</v>
      </c>
      <c r="B19" s="63">
        <v>85584.17</v>
      </c>
      <c r="C19" s="63">
        <v>2572.33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19542.68</v>
      </c>
      <c r="F21" s="63">
        <v>198.8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3009595.8</v>
      </c>
      <c r="C46" s="63">
        <f>C8+C16+C24+C30+C36+C37+C40</f>
        <v>544257.21</v>
      </c>
      <c r="D46" s="14" t="s">
        <v>82</v>
      </c>
      <c r="E46" s="63">
        <f>E8+E18+E22+E25+E26+E30+E37+E41</f>
        <v>406244.67</v>
      </c>
      <c r="F46" s="63">
        <f>+F9+F10+F15+F21</f>
        <v>163795.62999999998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3317418.76</v>
      </c>
      <c r="C52" s="63">
        <v>2778048.32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0</v>
      </c>
      <c r="C53" s="63">
        <v>0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-885132.99</v>
      </c>
      <c r="C54" s="63">
        <v>-429027.12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406244.67</v>
      </c>
      <c r="F58" s="63">
        <f>+F46+F56</f>
        <v>163795.62999999998</v>
      </c>
    </row>
    <row r="59" spans="1:6" ht="18" x14ac:dyDescent="0.25">
      <c r="A59" s="16" t="s">
        <v>102</v>
      </c>
      <c r="B59" s="63">
        <f>+B49+B50+B51+B52+B53+B54+B55+B56+B57</f>
        <v>2432285.7699999996</v>
      </c>
      <c r="C59" s="63">
        <f>+C49+C50+C51+C52+C53+C54+C55+C56+C57</f>
        <v>2349021.1999999997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5441881.5699999994</v>
      </c>
      <c r="C61" s="63">
        <f>+C46+C59</f>
        <v>2893278.4099999997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5035636.9000000004</v>
      </c>
      <c r="F67" s="63">
        <f>+F68+F69</f>
        <v>2729482.7800000003</v>
      </c>
    </row>
    <row r="68" spans="1:6" x14ac:dyDescent="0.25">
      <c r="A68" s="8"/>
      <c r="B68" s="7"/>
      <c r="C68" s="7"/>
      <c r="D68" s="7" t="s">
        <v>110</v>
      </c>
      <c r="E68" s="63">
        <v>2355876.42</v>
      </c>
      <c r="F68" s="63">
        <v>2244561.4300000002</v>
      </c>
    </row>
    <row r="69" spans="1:6" x14ac:dyDescent="0.25">
      <c r="A69" s="8"/>
      <c r="B69" s="7"/>
      <c r="C69" s="7"/>
      <c r="D69" s="7" t="s">
        <v>111</v>
      </c>
      <c r="E69" s="63">
        <v>2679760.48</v>
      </c>
      <c r="F69" s="63">
        <v>484921.35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5035636.9000000004</v>
      </c>
      <c r="F78" s="63">
        <f>+F62+F67+F74</f>
        <v>2729482.7800000003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5441881.5700000003</v>
      </c>
      <c r="F80" s="63">
        <f>+F78+F58</f>
        <v>2893278.41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N30"/>
  <sheetViews>
    <sheetView zoomScale="130" zoomScaleNormal="130" workbookViewId="0">
      <pane xSplit="2" ySplit="6" topLeftCell="C13" activePane="bottomRight" state="frozen"/>
      <selection activeCell="A3" sqref="A3:G3"/>
      <selection pane="topRight" activeCell="A3" sqref="A3:G3"/>
      <selection pane="bottomLeft" activeCell="A3" sqref="A3:G3"/>
      <selection pane="bottomRight" activeCell="A3" sqref="A3:I3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52" t="s">
        <v>418</v>
      </c>
      <c r="B1" s="153"/>
      <c r="C1" s="153"/>
      <c r="D1" s="153"/>
      <c r="E1" s="153"/>
      <c r="F1" s="153"/>
      <c r="G1" s="153"/>
      <c r="H1" s="153"/>
      <c r="I1" s="154"/>
    </row>
    <row r="2" spans="1:9" ht="15.75" thickBot="1" x14ac:dyDescent="0.3">
      <c r="A2" s="155" t="s">
        <v>120</v>
      </c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55" t="s">
        <v>437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7"/>
    </row>
    <row r="5" spans="1:9" ht="24" customHeight="1" x14ac:dyDescent="0.25">
      <c r="A5" s="158" t="s">
        <v>121</v>
      </c>
      <c r="B5" s="159"/>
      <c r="C5" s="105" t="s">
        <v>122</v>
      </c>
      <c r="D5" s="160" t="s">
        <v>123</v>
      </c>
      <c r="E5" s="160" t="s">
        <v>124</v>
      </c>
      <c r="F5" s="160" t="s">
        <v>125</v>
      </c>
      <c r="G5" s="105" t="s">
        <v>126</v>
      </c>
      <c r="H5" s="160" t="s">
        <v>128</v>
      </c>
      <c r="I5" s="160" t="s">
        <v>129</v>
      </c>
    </row>
    <row r="6" spans="1:9" ht="36.75" customHeight="1" thickBot="1" x14ac:dyDescent="0.3">
      <c r="A6" s="149"/>
      <c r="B6" s="151"/>
      <c r="C6" s="99" t="s">
        <v>423</v>
      </c>
      <c r="D6" s="161"/>
      <c r="E6" s="161"/>
      <c r="F6" s="161"/>
      <c r="G6" s="99" t="s">
        <v>127</v>
      </c>
      <c r="H6" s="161"/>
      <c r="I6" s="161"/>
    </row>
    <row r="7" spans="1:9" x14ac:dyDescent="0.25">
      <c r="A7" s="164"/>
      <c r="B7" s="165"/>
      <c r="C7" s="1"/>
      <c r="D7" s="1"/>
      <c r="E7" s="1"/>
      <c r="F7" s="1"/>
      <c r="G7" s="1"/>
      <c r="H7" s="1"/>
      <c r="I7" s="1"/>
    </row>
    <row r="8" spans="1:9" x14ac:dyDescent="0.25">
      <c r="A8" s="166" t="s">
        <v>130</v>
      </c>
      <c r="B8" s="167"/>
      <c r="C8" s="96">
        <f>C9+C13</f>
        <v>0</v>
      </c>
      <c r="D8" s="96">
        <f t="shared" ref="D8:H8" si="0">D9+D13</f>
        <v>0</v>
      </c>
      <c r="E8" s="96">
        <f t="shared" si="0"/>
        <v>0</v>
      </c>
      <c r="F8" s="96">
        <f t="shared" si="0"/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x14ac:dyDescent="0.25">
      <c r="A9" s="166" t="s">
        <v>131</v>
      </c>
      <c r="B9" s="167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66" t="s">
        <v>135</v>
      </c>
      <c r="B13" s="167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x14ac:dyDescent="0.25">
      <c r="A17" s="166" t="s">
        <v>139</v>
      </c>
      <c r="B17" s="167"/>
      <c r="C17" s="63">
        <v>163795.63</v>
      </c>
      <c r="D17" s="97">
        <v>0</v>
      </c>
      <c r="E17" s="97">
        <v>0</v>
      </c>
      <c r="F17" s="97">
        <v>0</v>
      </c>
      <c r="G17" s="63">
        <v>406244.67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16.5" customHeight="1" x14ac:dyDescent="0.25">
      <c r="A19" s="166" t="s">
        <v>140</v>
      </c>
      <c r="B19" s="167"/>
      <c r="C19" s="96">
        <f>C8+C17</f>
        <v>163795.63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406244.67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66"/>
      <c r="B20" s="167"/>
      <c r="C20" s="96"/>
      <c r="D20" s="96"/>
      <c r="E20" s="96"/>
      <c r="F20" s="96"/>
      <c r="G20" s="96"/>
      <c r="H20" s="96"/>
      <c r="I20" s="96"/>
    </row>
    <row r="21" spans="1:14" ht="16.5" customHeight="1" x14ac:dyDescent="0.25">
      <c r="A21" s="166" t="s">
        <v>415</v>
      </c>
      <c r="B21" s="167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x14ac:dyDescent="0.25">
      <c r="A22" s="168" t="s">
        <v>141</v>
      </c>
      <c r="B22" s="16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x14ac:dyDescent="0.25">
      <c r="A23" s="168" t="s">
        <v>142</v>
      </c>
      <c r="B23" s="16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x14ac:dyDescent="0.25">
      <c r="A24" s="168" t="s">
        <v>143</v>
      </c>
      <c r="B24" s="169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62"/>
      <c r="B25" s="163"/>
      <c r="C25" s="95"/>
      <c r="D25" s="95"/>
      <c r="E25" s="95"/>
      <c r="F25" s="95"/>
      <c r="G25" s="95"/>
      <c r="H25" s="95"/>
      <c r="I25" s="95"/>
    </row>
    <row r="26" spans="1:14" ht="16.5" customHeight="1" x14ac:dyDescent="0.25">
      <c r="A26" s="166" t="s">
        <v>144</v>
      </c>
      <c r="B26" s="167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x14ac:dyDescent="0.25">
      <c r="A27" s="168" t="s">
        <v>145</v>
      </c>
      <c r="B27" s="16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x14ac:dyDescent="0.25">
      <c r="A28" s="168" t="s">
        <v>146</v>
      </c>
      <c r="B28" s="16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x14ac:dyDescent="0.25">
      <c r="A29" s="168" t="s">
        <v>147</v>
      </c>
      <c r="B29" s="16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ht="15.75" thickBot="1" x14ac:dyDescent="0.3">
      <c r="A30" s="170"/>
      <c r="B30" s="171"/>
      <c r="C30" s="98"/>
      <c r="D30" s="98"/>
      <c r="E30" s="98"/>
      <c r="F30" s="98"/>
      <c r="G30" s="98"/>
      <c r="H30" s="98"/>
      <c r="I30" s="98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pane xSplit="1" ySplit="5" topLeftCell="B6" activePane="bottomRight" state="frozen"/>
      <selection activeCell="A3" sqref="A3:G3"/>
      <selection pane="topRight" activeCell="A3" sqref="A3:G3"/>
      <selection pane="bottomLeft" activeCell="A3" sqref="A3:G3"/>
      <selection pane="bottomRight" activeCell="D27" sqref="D27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2" t="s">
        <v>418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5.75" thickBot="1" x14ac:dyDescent="0.3">
      <c r="A2" s="155" t="s">
        <v>148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.75" thickBot="1" x14ac:dyDescent="0.3">
      <c r="A3" s="155" t="s">
        <v>438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81.75" thickBot="1" x14ac:dyDescent="0.3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18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8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5.75" thickBot="1" x14ac:dyDescent="0.3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79"/>
  <sheetViews>
    <sheetView zoomScale="130" zoomScaleNormal="130" workbookViewId="0">
      <pane xSplit="2" ySplit="7" topLeftCell="C8" activePane="bottomRight" state="frozen"/>
      <selection activeCell="A3" sqref="A3:G3"/>
      <selection pane="topRight" activeCell="A3" sqref="A3:G3"/>
      <selection pane="bottomLeft" activeCell="A3" sqref="A3:G3"/>
      <selection pane="bottomRight" activeCell="A3" sqref="A3:G3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  <col min="8" max="8" width="10.85546875" customWidth="1"/>
  </cols>
  <sheetData>
    <row r="1" spans="1:5" x14ac:dyDescent="0.25">
      <c r="A1" s="184" t="s">
        <v>418</v>
      </c>
      <c r="B1" s="185"/>
      <c r="C1" s="185"/>
      <c r="D1" s="185"/>
      <c r="E1" s="185"/>
    </row>
    <row r="2" spans="1:5" x14ac:dyDescent="0.25">
      <c r="A2" s="184" t="s">
        <v>166</v>
      </c>
      <c r="B2" s="185"/>
      <c r="C2" s="185"/>
      <c r="D2" s="185"/>
      <c r="E2" s="185"/>
    </row>
    <row r="3" spans="1:5" x14ac:dyDescent="0.25">
      <c r="A3" s="184" t="s">
        <v>439</v>
      </c>
      <c r="B3" s="185"/>
      <c r="C3" s="185"/>
      <c r="D3" s="185"/>
      <c r="E3" s="185"/>
    </row>
    <row r="4" spans="1:5" x14ac:dyDescent="0.25">
      <c r="A4" s="184" t="s">
        <v>1</v>
      </c>
      <c r="B4" s="185"/>
      <c r="C4" s="185"/>
      <c r="D4" s="185"/>
      <c r="E4" s="185"/>
    </row>
    <row r="5" spans="1:5" ht="15.75" thickBot="1" x14ac:dyDescent="0.3"/>
    <row r="6" spans="1:5" x14ac:dyDescent="0.25">
      <c r="A6" s="172" t="s">
        <v>2</v>
      </c>
      <c r="B6" s="173"/>
      <c r="C6" s="101" t="s">
        <v>167</v>
      </c>
      <c r="D6" s="160" t="s">
        <v>169</v>
      </c>
      <c r="E6" s="101" t="s">
        <v>170</v>
      </c>
    </row>
    <row r="7" spans="1:5" ht="15.75" thickBot="1" x14ac:dyDescent="0.3">
      <c r="A7" s="174"/>
      <c r="B7" s="175"/>
      <c r="C7" s="99" t="s">
        <v>168</v>
      </c>
      <c r="D7" s="161"/>
      <c r="E7" s="99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8">
        <f>SUM(C10:C12)</f>
        <v>16124077</v>
      </c>
      <c r="D9" s="88">
        <f t="shared" ref="D9:E9" si="0">SUM(D10:D12)</f>
        <v>11704794.529999999</v>
      </c>
      <c r="E9" s="88">
        <f t="shared" si="0"/>
        <v>11704794.529999999</v>
      </c>
    </row>
    <row r="10" spans="1:5" x14ac:dyDescent="0.25">
      <c r="A10" s="24"/>
      <c r="B10" s="27" t="s">
        <v>173</v>
      </c>
      <c r="C10" s="88">
        <v>16124077</v>
      </c>
      <c r="D10" s="88">
        <v>11704794.529999999</v>
      </c>
      <c r="E10" s="88">
        <v>11704794.529999999</v>
      </c>
    </row>
    <row r="11" spans="1:5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16124077</v>
      </c>
      <c r="D14" s="88">
        <f t="shared" ref="D14:E14" si="1">D15+D16</f>
        <v>9432182.6799999997</v>
      </c>
      <c r="E14" s="88">
        <f t="shared" si="1"/>
        <v>9125558.4000000004</v>
      </c>
    </row>
    <row r="15" spans="1:5" x14ac:dyDescent="0.25">
      <c r="A15" s="24"/>
      <c r="B15" s="27" t="s">
        <v>176</v>
      </c>
      <c r="C15" s="88">
        <v>16124077</v>
      </c>
      <c r="D15" s="88">
        <v>9432182.6799999997</v>
      </c>
      <c r="E15" s="88">
        <v>9125558.4000000004</v>
      </c>
    </row>
    <row r="16" spans="1:5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5" x14ac:dyDescent="0.25">
      <c r="A17" s="24"/>
      <c r="B17" s="25"/>
      <c r="C17" s="88"/>
      <c r="D17" s="88"/>
      <c r="E17" s="88"/>
    </row>
    <row r="18" spans="1:5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5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5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5" x14ac:dyDescent="0.25">
      <c r="A21" s="24"/>
      <c r="B21" s="25"/>
      <c r="C21" s="88"/>
      <c r="D21" s="88"/>
      <c r="E21" s="88"/>
    </row>
    <row r="22" spans="1:5" x14ac:dyDescent="0.25">
      <c r="A22" s="24"/>
      <c r="B22" s="26" t="s">
        <v>181</v>
      </c>
      <c r="C22" s="88">
        <f>C9-C14+C18</f>
        <v>0</v>
      </c>
      <c r="D22" s="88">
        <f>D9-D14+D18</f>
        <v>2272611.8499999996</v>
      </c>
      <c r="E22" s="88">
        <f t="shared" ref="E22" si="3">E9-E14+E18</f>
        <v>2579236.129999999</v>
      </c>
    </row>
    <row r="23" spans="1:5" x14ac:dyDescent="0.25">
      <c r="A23" s="24"/>
      <c r="B23" s="26" t="s">
        <v>182</v>
      </c>
      <c r="C23" s="88">
        <f>C22-C12</f>
        <v>0</v>
      </c>
      <c r="D23" s="88">
        <f>+D22-D11</f>
        <v>2272611.8499999996</v>
      </c>
      <c r="E23" s="88">
        <f>+E22-E11</f>
        <v>2579236.129999999</v>
      </c>
    </row>
    <row r="24" spans="1:5" ht="18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2272611.8499999996</v>
      </c>
      <c r="E24" s="88">
        <f t="shared" si="4"/>
        <v>2579236.129999999</v>
      </c>
    </row>
    <row r="25" spans="1:5" ht="15.75" thickBot="1" x14ac:dyDescent="0.3">
      <c r="A25" s="29"/>
      <c r="B25" s="30"/>
      <c r="C25" s="89"/>
      <c r="D25" s="89"/>
      <c r="E25" s="89"/>
    </row>
    <row r="26" spans="1:5" ht="15.75" thickBot="1" x14ac:dyDescent="0.3">
      <c r="A26" s="31"/>
      <c r="B26" s="31"/>
      <c r="C26" s="31"/>
      <c r="D26" s="31"/>
      <c r="E26" s="31"/>
    </row>
    <row r="27" spans="1:5" ht="15.75" thickBot="1" x14ac:dyDescent="0.3">
      <c r="A27" s="176" t="s">
        <v>184</v>
      </c>
      <c r="B27" s="177"/>
      <c r="C27" s="102" t="s">
        <v>185</v>
      </c>
      <c r="D27" s="102" t="s">
        <v>169</v>
      </c>
      <c r="E27" s="102" t="s">
        <v>186</v>
      </c>
    </row>
    <row r="28" spans="1:5" x14ac:dyDescent="0.25">
      <c r="A28" s="24"/>
      <c r="B28" s="25"/>
      <c r="C28" s="25"/>
      <c r="D28" s="25"/>
      <c r="E28" s="25"/>
    </row>
    <row r="29" spans="1:5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5" x14ac:dyDescent="0.25">
      <c r="A30" s="24"/>
      <c r="B30" s="32" t="s">
        <v>188</v>
      </c>
      <c r="C30" s="88"/>
      <c r="D30" s="88"/>
      <c r="E30" s="88"/>
    </row>
    <row r="31" spans="1:5" x14ac:dyDescent="0.25">
      <c r="A31" s="24"/>
      <c r="B31" s="32" t="s">
        <v>189</v>
      </c>
      <c r="C31" s="88"/>
      <c r="D31" s="88"/>
      <c r="E31" s="88"/>
    </row>
    <row r="32" spans="1:5" x14ac:dyDescent="0.25">
      <c r="A32" s="24"/>
      <c r="B32" s="25"/>
      <c r="C32" s="88"/>
      <c r="D32" s="88"/>
      <c r="E32" s="88"/>
    </row>
    <row r="33" spans="1:5" x14ac:dyDescent="0.25">
      <c r="A33" s="28"/>
      <c r="B33" s="26" t="s">
        <v>190</v>
      </c>
      <c r="C33" s="90">
        <f>C24+C29</f>
        <v>0</v>
      </c>
      <c r="D33" s="90">
        <f t="shared" ref="D33:E33" si="6">D24+D29</f>
        <v>2272611.8499999996</v>
      </c>
      <c r="E33" s="90">
        <f t="shared" si="6"/>
        <v>2579236.129999999</v>
      </c>
    </row>
    <row r="34" spans="1:5" ht="15.75" thickBot="1" x14ac:dyDescent="0.3">
      <c r="A34" s="29"/>
      <c r="B34" s="30"/>
      <c r="C34" s="89"/>
      <c r="D34" s="89"/>
      <c r="E34" s="89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72" t="s">
        <v>184</v>
      </c>
      <c r="B36" s="173"/>
      <c r="C36" s="160" t="s">
        <v>191</v>
      </c>
      <c r="D36" s="178" t="s">
        <v>169</v>
      </c>
      <c r="E36" s="103" t="s">
        <v>170</v>
      </c>
    </row>
    <row r="37" spans="1:5" ht="15.75" thickBot="1" x14ac:dyDescent="0.3">
      <c r="A37" s="174"/>
      <c r="B37" s="175"/>
      <c r="C37" s="161"/>
      <c r="D37" s="179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88"/>
      <c r="B46" s="190" t="s">
        <v>198</v>
      </c>
      <c r="C46" s="180">
        <f>C39-C42</f>
        <v>0</v>
      </c>
      <c r="D46" s="180">
        <f t="shared" ref="D46:E46" si="9">D39-D42</f>
        <v>0</v>
      </c>
      <c r="E46" s="180">
        <f t="shared" si="9"/>
        <v>0</v>
      </c>
    </row>
    <row r="47" spans="1:5" ht="15.75" thickBot="1" x14ac:dyDescent="0.3">
      <c r="A47" s="189"/>
      <c r="B47" s="191"/>
      <c r="C47" s="181"/>
      <c r="D47" s="181"/>
      <c r="E47" s="181"/>
    </row>
    <row r="48" spans="1:5" ht="15.75" thickBot="1" x14ac:dyDescent="0.3">
      <c r="A48" s="31"/>
      <c r="B48" s="31"/>
      <c r="C48" s="31"/>
      <c r="D48" s="31"/>
      <c r="E48" s="31"/>
    </row>
    <row r="49" spans="1:7" x14ac:dyDescent="0.25">
      <c r="A49" s="172" t="s">
        <v>184</v>
      </c>
      <c r="B49" s="173"/>
      <c r="C49" s="103" t="s">
        <v>167</v>
      </c>
      <c r="D49" s="178" t="s">
        <v>169</v>
      </c>
      <c r="E49" s="103" t="s">
        <v>170</v>
      </c>
    </row>
    <row r="50" spans="1:7" ht="15.75" thickBot="1" x14ac:dyDescent="0.3">
      <c r="A50" s="174"/>
      <c r="B50" s="175"/>
      <c r="C50" s="100" t="s">
        <v>185</v>
      </c>
      <c r="D50" s="179"/>
      <c r="E50" s="100" t="s">
        <v>186</v>
      </c>
    </row>
    <row r="51" spans="1:7" x14ac:dyDescent="0.25">
      <c r="A51" s="186"/>
      <c r="B51" s="187"/>
      <c r="C51" s="34"/>
      <c r="D51" s="34"/>
      <c r="E51" s="34"/>
    </row>
    <row r="52" spans="1:7" x14ac:dyDescent="0.25">
      <c r="A52" s="33"/>
      <c r="B52" s="34" t="s">
        <v>199</v>
      </c>
      <c r="C52" s="92">
        <f>+C10</f>
        <v>16124077</v>
      </c>
      <c r="D52" s="92">
        <f t="shared" ref="D52:E52" si="10">+D10</f>
        <v>11704794.529999999</v>
      </c>
      <c r="E52" s="92">
        <f t="shared" si="10"/>
        <v>11704794.529999999</v>
      </c>
    </row>
    <row r="53" spans="1:7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7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7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7" x14ac:dyDescent="0.25">
      <c r="A56" s="33"/>
      <c r="B56" s="34"/>
      <c r="C56" s="92"/>
      <c r="D56" s="92"/>
      <c r="E56" s="92"/>
    </row>
    <row r="57" spans="1:7" x14ac:dyDescent="0.25">
      <c r="A57" s="33"/>
      <c r="B57" s="34" t="s">
        <v>176</v>
      </c>
      <c r="C57" s="92">
        <f>+C15</f>
        <v>16124077</v>
      </c>
      <c r="D57" s="92">
        <f t="shared" ref="D57:E57" si="12">+D15</f>
        <v>9432182.6799999997</v>
      </c>
      <c r="E57" s="92">
        <f t="shared" si="12"/>
        <v>9125558.4000000004</v>
      </c>
    </row>
    <row r="58" spans="1:7" x14ac:dyDescent="0.25">
      <c r="A58" s="33"/>
      <c r="B58" s="34"/>
      <c r="C58" s="92"/>
      <c r="D58" s="92"/>
      <c r="E58" s="92"/>
    </row>
    <row r="59" spans="1:7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7" x14ac:dyDescent="0.25">
      <c r="A60" s="33"/>
      <c r="B60" s="34"/>
      <c r="C60" s="92"/>
      <c r="D60" s="92"/>
      <c r="E60" s="92"/>
    </row>
    <row r="61" spans="1:7" x14ac:dyDescent="0.25">
      <c r="A61" s="35"/>
      <c r="B61" s="36" t="s">
        <v>201</v>
      </c>
      <c r="C61" s="93">
        <f>+C52+C53+-C57+C59</f>
        <v>0</v>
      </c>
      <c r="D61" s="93">
        <f>+D52+D53+-D57+D59</f>
        <v>2272611.8499999996</v>
      </c>
      <c r="E61" s="93">
        <f>+E52+E53-E57+E59</f>
        <v>2579236.129999999</v>
      </c>
    </row>
    <row r="62" spans="1:7" x14ac:dyDescent="0.25">
      <c r="A62" s="35"/>
      <c r="B62" s="36" t="s">
        <v>202</v>
      </c>
      <c r="C62" s="93">
        <f>C61-C53</f>
        <v>0</v>
      </c>
      <c r="D62" s="93">
        <f>D61-D53</f>
        <v>2272611.8499999996</v>
      </c>
      <c r="E62" s="93">
        <f>E61-E53</f>
        <v>2579236.129999999</v>
      </c>
      <c r="G62" s="107"/>
    </row>
    <row r="63" spans="1:7" ht="15.75" thickBot="1" x14ac:dyDescent="0.3">
      <c r="A63" s="38"/>
      <c r="B63" s="39"/>
      <c r="C63" s="94"/>
      <c r="D63" s="94"/>
      <c r="E63" s="94"/>
    </row>
    <row r="64" spans="1:7" ht="15.75" thickBot="1" x14ac:dyDescent="0.3">
      <c r="A64" s="31"/>
      <c r="B64" s="31"/>
      <c r="C64" s="31"/>
      <c r="D64" s="31"/>
      <c r="E64" s="31"/>
    </row>
    <row r="65" spans="1:5" x14ac:dyDescent="0.25">
      <c r="A65" s="172" t="s">
        <v>184</v>
      </c>
      <c r="B65" s="173"/>
      <c r="C65" s="178" t="s">
        <v>191</v>
      </c>
      <c r="D65" s="178" t="s">
        <v>169</v>
      </c>
      <c r="E65" s="103" t="s">
        <v>170</v>
      </c>
    </row>
    <row r="66" spans="1:5" ht="15.75" thickBot="1" x14ac:dyDescent="0.3">
      <c r="A66" s="174"/>
      <c r="B66" s="175"/>
      <c r="C66" s="179"/>
      <c r="D66" s="179"/>
      <c r="E66" s="100" t="s">
        <v>186</v>
      </c>
    </row>
    <row r="67" spans="1:5" x14ac:dyDescent="0.25">
      <c r="A67" s="186"/>
      <c r="B67" s="187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88"/>
      <c r="B78" s="190" t="s">
        <v>206</v>
      </c>
      <c r="C78" s="182">
        <f>C77-C69</f>
        <v>0</v>
      </c>
      <c r="D78" s="182">
        <f t="shared" ref="D78:E78" si="15">D77-D69</f>
        <v>0</v>
      </c>
      <c r="E78" s="182">
        <f t="shared" si="15"/>
        <v>0</v>
      </c>
    </row>
    <row r="79" spans="1:5" ht="15.75" thickBot="1" x14ac:dyDescent="0.3">
      <c r="A79" s="189"/>
      <c r="B79" s="191"/>
      <c r="C79" s="183"/>
      <c r="D79" s="183"/>
      <c r="E79" s="183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3" sqref="A3:I3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43" t="s">
        <v>418</v>
      </c>
      <c r="B1" s="144"/>
      <c r="C1" s="144"/>
      <c r="D1" s="144"/>
      <c r="E1" s="144"/>
      <c r="F1" s="144"/>
      <c r="G1" s="144"/>
      <c r="H1" s="144"/>
      <c r="I1" s="145"/>
    </row>
    <row r="2" spans="1:10" x14ac:dyDescent="0.25">
      <c r="A2" s="184" t="s">
        <v>207</v>
      </c>
      <c r="B2" s="185"/>
      <c r="C2" s="185"/>
      <c r="D2" s="185"/>
      <c r="E2" s="185"/>
      <c r="F2" s="185"/>
      <c r="G2" s="185"/>
      <c r="H2" s="185"/>
      <c r="I2" s="193"/>
    </row>
    <row r="3" spans="1:10" x14ac:dyDescent="0.25">
      <c r="A3" s="184" t="s">
        <v>440</v>
      </c>
      <c r="B3" s="185"/>
      <c r="C3" s="185"/>
      <c r="D3" s="185"/>
      <c r="E3" s="185"/>
      <c r="F3" s="185"/>
      <c r="G3" s="185"/>
      <c r="H3" s="185"/>
      <c r="I3" s="193"/>
    </row>
    <row r="4" spans="1:10" ht="15.75" thickBot="1" x14ac:dyDescent="0.3">
      <c r="A4" s="194" t="s">
        <v>1</v>
      </c>
      <c r="B4" s="195"/>
      <c r="C4" s="195"/>
      <c r="D4" s="195"/>
      <c r="E4" s="195"/>
      <c r="F4" s="195"/>
      <c r="G4" s="195"/>
      <c r="H4" s="195"/>
      <c r="I4" s="196"/>
    </row>
    <row r="5" spans="1:10" ht="15.75" thickBot="1" x14ac:dyDescent="0.3">
      <c r="A5" s="143"/>
      <c r="B5" s="144"/>
      <c r="C5" s="145"/>
      <c r="D5" s="152" t="s">
        <v>208</v>
      </c>
      <c r="E5" s="153"/>
      <c r="F5" s="153"/>
      <c r="G5" s="153"/>
      <c r="H5" s="154"/>
      <c r="I5" s="178" t="s">
        <v>209</v>
      </c>
    </row>
    <row r="6" spans="1:10" x14ac:dyDescent="0.25">
      <c r="A6" s="184" t="s">
        <v>184</v>
      </c>
      <c r="B6" s="185"/>
      <c r="C6" s="193"/>
      <c r="D6" s="178" t="s">
        <v>211</v>
      </c>
      <c r="E6" s="160" t="s">
        <v>212</v>
      </c>
      <c r="F6" s="178" t="s">
        <v>213</v>
      </c>
      <c r="G6" s="178" t="s">
        <v>169</v>
      </c>
      <c r="H6" s="178" t="s">
        <v>214</v>
      </c>
      <c r="I6" s="197"/>
    </row>
    <row r="7" spans="1:10" ht="15.75" thickBot="1" x14ac:dyDescent="0.3">
      <c r="A7" s="194" t="s">
        <v>210</v>
      </c>
      <c r="B7" s="195"/>
      <c r="C7" s="196"/>
      <c r="D7" s="179"/>
      <c r="E7" s="161"/>
      <c r="F7" s="179"/>
      <c r="G7" s="179"/>
      <c r="H7" s="179"/>
      <c r="I7" s="179"/>
    </row>
    <row r="8" spans="1:10" x14ac:dyDescent="0.25">
      <c r="A8" s="200"/>
      <c r="B8" s="201"/>
      <c r="C8" s="202"/>
      <c r="D8" s="40"/>
      <c r="E8" s="40"/>
      <c r="F8" s="40"/>
      <c r="G8" s="40"/>
      <c r="H8" s="40"/>
      <c r="I8" s="40"/>
    </row>
    <row r="9" spans="1:10" x14ac:dyDescent="0.25">
      <c r="A9" s="203" t="s">
        <v>215</v>
      </c>
      <c r="B9" s="204"/>
      <c r="C9" s="205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98" t="s">
        <v>216</v>
      </c>
      <c r="C10" s="199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98" t="s">
        <v>217</v>
      </c>
      <c r="C11" s="199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98" t="s">
        <v>218</v>
      </c>
      <c r="C12" s="199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98" t="s">
        <v>219</v>
      </c>
      <c r="C13" s="199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98" t="s">
        <v>220</v>
      </c>
      <c r="C14" s="199"/>
      <c r="D14" s="82">
        <v>0</v>
      </c>
      <c r="E14" s="82">
        <v>6762.53</v>
      </c>
      <c r="F14" s="82">
        <f>+D14+E14</f>
        <v>6762.53</v>
      </c>
      <c r="G14" s="82">
        <v>6762.53</v>
      </c>
      <c r="H14" s="82">
        <v>6762.53</v>
      </c>
      <c r="I14" s="82">
        <f t="shared" ref="I14" si="0">+H14-D14</f>
        <v>6762.53</v>
      </c>
      <c r="J14" s="71"/>
    </row>
    <row r="15" spans="1:10" x14ac:dyDescent="0.25">
      <c r="A15" s="41"/>
      <c r="B15" s="198" t="s">
        <v>221</v>
      </c>
      <c r="C15" s="199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98" t="s">
        <v>222</v>
      </c>
      <c r="C16" s="199"/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71"/>
    </row>
    <row r="17" spans="1:10" x14ac:dyDescent="0.25">
      <c r="A17" s="206"/>
      <c r="B17" s="198" t="s">
        <v>223</v>
      </c>
      <c r="C17" s="199"/>
      <c r="D17" s="207">
        <f>D19+D20+D21+D22+D23+D24+D25+D26+D27+D28+D29</f>
        <v>0</v>
      </c>
      <c r="E17" s="207">
        <f t="shared" ref="E17:H17" si="1">E19+E20+E21+E22+E23+E24+E25+E26+E27+E28+E29</f>
        <v>0</v>
      </c>
      <c r="F17" s="207">
        <f t="shared" si="1"/>
        <v>0</v>
      </c>
      <c r="G17" s="207">
        <f t="shared" si="1"/>
        <v>0</v>
      </c>
      <c r="H17" s="207">
        <f t="shared" si="1"/>
        <v>0</v>
      </c>
      <c r="I17" s="192">
        <f t="shared" ref="I17:I41" si="2">+H17-D17</f>
        <v>0</v>
      </c>
      <c r="J17" s="71"/>
    </row>
    <row r="18" spans="1:10" x14ac:dyDescent="0.25">
      <c r="A18" s="206"/>
      <c r="B18" s="198" t="s">
        <v>224</v>
      </c>
      <c r="C18" s="199"/>
      <c r="D18" s="207"/>
      <c r="E18" s="207"/>
      <c r="F18" s="207"/>
      <c r="G18" s="207"/>
      <c r="H18" s="207"/>
      <c r="I18" s="192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98" t="s">
        <v>236</v>
      </c>
      <c r="C30" s="199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98" t="s">
        <v>242</v>
      </c>
      <c r="C36" s="199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98" t="s">
        <v>243</v>
      </c>
      <c r="C37" s="199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98" t="s">
        <v>245</v>
      </c>
      <c r="C39" s="199"/>
      <c r="D39" s="82">
        <f>D41+D40</f>
        <v>16124077</v>
      </c>
      <c r="E39" s="82">
        <f t="shared" ref="E39:H39" si="5">E41+E40</f>
        <v>0</v>
      </c>
      <c r="F39" s="82">
        <f t="shared" si="5"/>
        <v>16124077</v>
      </c>
      <c r="G39" s="82">
        <f t="shared" si="5"/>
        <v>11698032</v>
      </c>
      <c r="H39" s="82">
        <f t="shared" si="5"/>
        <v>11698032</v>
      </c>
      <c r="I39" s="82">
        <f t="shared" si="2"/>
        <v>-4426045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16124077</v>
      </c>
      <c r="E41" s="82">
        <v>0</v>
      </c>
      <c r="F41" s="82">
        <f>+D41+E41</f>
        <v>16124077</v>
      </c>
      <c r="G41" s="82">
        <v>11698032</v>
      </c>
      <c r="H41" s="82">
        <v>11698032</v>
      </c>
      <c r="I41" s="82">
        <f t="shared" si="2"/>
        <v>-4426045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203" t="s">
        <v>248</v>
      </c>
      <c r="B43" s="204"/>
      <c r="C43" s="208"/>
      <c r="D43" s="207">
        <f>D10+D11+D12+D13+D14+D16+D17+D30+D36+D37+D39</f>
        <v>16124077</v>
      </c>
      <c r="E43" s="207">
        <f t="shared" ref="E43:I43" si="6">E10+E11+E12+E13+E14+E16+E17+E30+E36+E37+E39</f>
        <v>6762.53</v>
      </c>
      <c r="F43" s="211">
        <f t="shared" si="6"/>
        <v>16130839.529999999</v>
      </c>
      <c r="G43" s="207">
        <f t="shared" si="6"/>
        <v>11704794.529999999</v>
      </c>
      <c r="H43" s="207">
        <f t="shared" si="6"/>
        <v>11704794.529999999</v>
      </c>
      <c r="I43" s="207">
        <f t="shared" si="6"/>
        <v>-4419282.47</v>
      </c>
      <c r="J43" s="71"/>
    </row>
    <row r="44" spans="1:10" x14ac:dyDescent="0.25">
      <c r="A44" s="203" t="s">
        <v>249</v>
      </c>
      <c r="B44" s="204"/>
      <c r="C44" s="208"/>
      <c r="D44" s="207"/>
      <c r="E44" s="207"/>
      <c r="F44" s="211"/>
      <c r="G44" s="207"/>
      <c r="H44" s="207"/>
      <c r="I44" s="207"/>
      <c r="J44" s="71"/>
    </row>
    <row r="45" spans="1:10" x14ac:dyDescent="0.25">
      <c r="A45" s="203" t="s">
        <v>250</v>
      </c>
      <c r="B45" s="204"/>
      <c r="C45" s="208"/>
      <c r="D45" s="87"/>
      <c r="E45" s="87"/>
      <c r="F45" s="87"/>
      <c r="G45" s="87"/>
      <c r="H45" s="87"/>
      <c r="I45" s="87"/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203" t="s">
        <v>251</v>
      </c>
      <c r="B47" s="204"/>
      <c r="C47" s="208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98" t="s">
        <v>252</v>
      </c>
      <c r="C48" s="199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98" t="s">
        <v>261</v>
      </c>
      <c r="C57" s="199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98" t="s">
        <v>266</v>
      </c>
      <c r="C62" s="199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98" t="s">
        <v>269</v>
      </c>
      <c r="C65" s="199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98" t="s">
        <v>270</v>
      </c>
      <c r="C66" s="199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9"/>
      <c r="C67" s="210"/>
      <c r="D67" s="82"/>
      <c r="E67" s="82"/>
      <c r="F67" s="82"/>
      <c r="G67" s="82"/>
      <c r="H67" s="82"/>
      <c r="I67" s="82"/>
      <c r="J67" s="71"/>
    </row>
    <row r="68" spans="1:10" x14ac:dyDescent="0.25">
      <c r="A68" s="203" t="s">
        <v>271</v>
      </c>
      <c r="B68" s="204"/>
      <c r="C68" s="208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9"/>
      <c r="C69" s="210"/>
      <c r="D69" s="82"/>
      <c r="E69" s="82"/>
      <c r="F69" s="82"/>
      <c r="G69" s="82"/>
      <c r="H69" s="82"/>
      <c r="I69" s="82"/>
      <c r="J69" s="71"/>
    </row>
    <row r="70" spans="1:10" x14ac:dyDescent="0.25">
      <c r="A70" s="203" t="s">
        <v>272</v>
      </c>
      <c r="B70" s="204"/>
      <c r="C70" s="208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98" t="s">
        <v>273</v>
      </c>
      <c r="C71" s="199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9"/>
      <c r="C72" s="210"/>
      <c r="D72" s="82"/>
      <c r="E72" s="82"/>
      <c r="F72" s="82"/>
      <c r="G72" s="82"/>
      <c r="H72" s="82"/>
      <c r="I72" s="82"/>
      <c r="J72" s="71"/>
    </row>
    <row r="73" spans="1:10" x14ac:dyDescent="0.25">
      <c r="A73" s="203" t="s">
        <v>274</v>
      </c>
      <c r="B73" s="204"/>
      <c r="C73" s="208"/>
      <c r="D73" s="82">
        <f>D43+D68+D70</f>
        <v>16124077</v>
      </c>
      <c r="E73" s="82">
        <f>E43+E68+E70</f>
        <v>6762.53</v>
      </c>
      <c r="F73" s="82">
        <f>F43+F68+F70</f>
        <v>16130839.529999999</v>
      </c>
      <c r="G73" s="82">
        <f t="shared" ref="G73:I73" si="9">G43+G68+G70</f>
        <v>11704794.529999999</v>
      </c>
      <c r="H73" s="82">
        <f t="shared" si="9"/>
        <v>11704794.529999999</v>
      </c>
      <c r="I73" s="82">
        <f t="shared" si="9"/>
        <v>-4419282.47</v>
      </c>
      <c r="J73" s="71"/>
    </row>
    <row r="74" spans="1:10" x14ac:dyDescent="0.25">
      <c r="A74" s="44"/>
      <c r="B74" s="209"/>
      <c r="C74" s="210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204" t="s">
        <v>275</v>
      </c>
      <c r="C75" s="208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98" t="s">
        <v>276</v>
      </c>
      <c r="C76" s="199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 x14ac:dyDescent="0.25">
      <c r="A77" s="41"/>
      <c r="B77" s="214" t="s">
        <v>277</v>
      </c>
      <c r="C77" s="215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204" t="s">
        <v>278</v>
      </c>
      <c r="C78" s="208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5.75" thickBot="1" x14ac:dyDescent="0.3">
      <c r="A79" s="49"/>
      <c r="B79" s="212"/>
      <c r="C79" s="213"/>
      <c r="D79" s="86"/>
      <c r="E79" s="86"/>
      <c r="F79" s="86"/>
      <c r="G79" s="86"/>
      <c r="H79" s="86"/>
      <c r="I79" s="86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5"/>
  <sheetViews>
    <sheetView zoomScale="110" zoomScaleNormal="110" workbookViewId="0">
      <pane xSplit="2" ySplit="7" topLeftCell="C11" activePane="bottomRight" state="frozen"/>
      <selection activeCell="A3" sqref="A3:G3"/>
      <selection pane="topRight" activeCell="A3" sqref="A3:G3"/>
      <selection pane="bottomLeft" activeCell="A3" sqref="A3:G3"/>
      <selection pane="bottomRight" activeCell="A3" sqref="A3:H3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43" t="s">
        <v>419</v>
      </c>
      <c r="B1" s="144"/>
      <c r="C1" s="144"/>
      <c r="D1" s="144"/>
      <c r="E1" s="144"/>
      <c r="F1" s="144"/>
      <c r="G1" s="144"/>
      <c r="H1" s="216"/>
    </row>
    <row r="2" spans="1:8" x14ac:dyDescent="0.25">
      <c r="A2" s="184" t="s">
        <v>279</v>
      </c>
      <c r="B2" s="185"/>
      <c r="C2" s="185"/>
      <c r="D2" s="185"/>
      <c r="E2" s="185"/>
      <c r="F2" s="185"/>
      <c r="G2" s="185"/>
      <c r="H2" s="217"/>
    </row>
    <row r="3" spans="1:8" x14ac:dyDescent="0.25">
      <c r="A3" s="184" t="s">
        <v>280</v>
      </c>
      <c r="B3" s="185"/>
      <c r="C3" s="185"/>
      <c r="D3" s="185"/>
      <c r="E3" s="185"/>
      <c r="F3" s="185"/>
      <c r="G3" s="185"/>
      <c r="H3" s="217"/>
    </row>
    <row r="4" spans="1:8" x14ac:dyDescent="0.25">
      <c r="A4" s="184" t="s">
        <v>441</v>
      </c>
      <c r="B4" s="185"/>
      <c r="C4" s="185"/>
      <c r="D4" s="185"/>
      <c r="E4" s="185"/>
      <c r="F4" s="185"/>
      <c r="G4" s="185"/>
      <c r="H4" s="217"/>
    </row>
    <row r="5" spans="1:8" ht="15.75" thickBot="1" x14ac:dyDescent="0.3">
      <c r="A5" s="194" t="s">
        <v>1</v>
      </c>
      <c r="B5" s="195"/>
      <c r="C5" s="195"/>
      <c r="D5" s="195"/>
      <c r="E5" s="195"/>
      <c r="F5" s="195"/>
      <c r="G5" s="195"/>
      <c r="H5" s="218"/>
    </row>
    <row r="6" spans="1:8" ht="15.75" thickBot="1" x14ac:dyDescent="0.3">
      <c r="A6" s="143" t="s">
        <v>2</v>
      </c>
      <c r="B6" s="145"/>
      <c r="C6" s="152" t="s">
        <v>281</v>
      </c>
      <c r="D6" s="153"/>
      <c r="E6" s="153"/>
      <c r="F6" s="153"/>
      <c r="G6" s="154"/>
      <c r="H6" s="178" t="s">
        <v>282</v>
      </c>
    </row>
    <row r="7" spans="1:8" ht="25.5" customHeight="1" thickBot="1" x14ac:dyDescent="0.3">
      <c r="A7" s="194"/>
      <c r="B7" s="196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9"/>
    </row>
    <row r="8" spans="1:8" x14ac:dyDescent="0.25">
      <c r="A8" s="219" t="s">
        <v>285</v>
      </c>
      <c r="B8" s="220"/>
      <c r="C8" s="119">
        <f>+C9+C17+C27+C37+C47</f>
        <v>16124077</v>
      </c>
      <c r="D8" s="119">
        <f t="shared" ref="D8:H8" si="0">+D9+D17+D27+D37+D47</f>
        <v>6762.5300000000279</v>
      </c>
      <c r="E8" s="119">
        <f t="shared" si="0"/>
        <v>16130839.530000001</v>
      </c>
      <c r="F8" s="119">
        <f t="shared" si="0"/>
        <v>9432182.6799999997</v>
      </c>
      <c r="G8" s="119">
        <f t="shared" si="0"/>
        <v>9125558.3999999985</v>
      </c>
      <c r="H8" s="119">
        <f t="shared" si="0"/>
        <v>6698656.8500000006</v>
      </c>
    </row>
    <row r="9" spans="1:8" x14ac:dyDescent="0.25">
      <c r="A9" s="206" t="s">
        <v>286</v>
      </c>
      <c r="B9" s="198"/>
      <c r="C9" s="122">
        <f>SUM(C10:C16)</f>
        <v>10049725</v>
      </c>
      <c r="D9" s="122">
        <f t="shared" ref="D9:H9" si="1">SUM(D10:D16)</f>
        <v>0</v>
      </c>
      <c r="E9" s="122">
        <f>SUM(E10:E16)</f>
        <v>10049725</v>
      </c>
      <c r="F9" s="122">
        <f>SUM(F10:F16)</f>
        <v>6466588.8399999999</v>
      </c>
      <c r="G9" s="122">
        <f t="shared" si="1"/>
        <v>6466588.8399999999</v>
      </c>
      <c r="H9" s="122">
        <f t="shared" si="1"/>
        <v>3583136.16</v>
      </c>
    </row>
    <row r="10" spans="1:8" x14ac:dyDescent="0.25">
      <c r="A10" s="41"/>
      <c r="B10" s="42" t="s">
        <v>287</v>
      </c>
      <c r="C10" s="126">
        <v>5448408</v>
      </c>
      <c r="D10" s="127">
        <v>0</v>
      </c>
      <c r="E10" s="127">
        <f>+C10+D10</f>
        <v>5448408</v>
      </c>
      <c r="F10" s="127">
        <v>4071746.66</v>
      </c>
      <c r="G10" s="127">
        <v>4071746.66</v>
      </c>
      <c r="H10" s="123">
        <f>+E10-F10</f>
        <v>1376661.3399999999</v>
      </c>
    </row>
    <row r="11" spans="1:8" x14ac:dyDescent="0.25">
      <c r="A11" s="41"/>
      <c r="B11" s="42" t="s">
        <v>288</v>
      </c>
      <c r="C11" s="126"/>
      <c r="D11" s="127"/>
      <c r="E11" s="127">
        <f t="shared" ref="E11:E15" si="2">+C11+D11</f>
        <v>0</v>
      </c>
      <c r="F11" s="127"/>
      <c r="G11" s="127"/>
      <c r="H11" s="123">
        <f t="shared" ref="H11:H16" si="3">+E11-F11</f>
        <v>0</v>
      </c>
    </row>
    <row r="12" spans="1:8" x14ac:dyDescent="0.25">
      <c r="A12" s="41"/>
      <c r="B12" s="42" t="s">
        <v>289</v>
      </c>
      <c r="C12" s="126">
        <v>3054567</v>
      </c>
      <c r="D12" s="127">
        <v>0</v>
      </c>
      <c r="E12" s="127">
        <f t="shared" si="2"/>
        <v>3054567</v>
      </c>
      <c r="F12" s="127">
        <v>1322956.94</v>
      </c>
      <c r="G12" s="127">
        <v>1322956.94</v>
      </c>
      <c r="H12" s="123">
        <f t="shared" si="3"/>
        <v>1731610.06</v>
      </c>
    </row>
    <row r="13" spans="1:8" x14ac:dyDescent="0.25">
      <c r="A13" s="41"/>
      <c r="B13" s="42" t="s">
        <v>290</v>
      </c>
      <c r="C13" s="126"/>
      <c r="D13" s="127"/>
      <c r="E13" s="127">
        <f t="shared" si="2"/>
        <v>0</v>
      </c>
      <c r="F13" s="127"/>
      <c r="G13" s="127"/>
      <c r="H13" s="123">
        <f t="shared" si="3"/>
        <v>0</v>
      </c>
    </row>
    <row r="14" spans="1:8" x14ac:dyDescent="0.25">
      <c r="A14" s="41"/>
      <c r="B14" s="42" t="s">
        <v>291</v>
      </c>
      <c r="C14" s="126">
        <v>1546750</v>
      </c>
      <c r="D14" s="127">
        <v>0</v>
      </c>
      <c r="E14" s="127">
        <f t="shared" si="2"/>
        <v>1546750</v>
      </c>
      <c r="F14" s="127">
        <v>1071885.24</v>
      </c>
      <c r="G14" s="127">
        <v>1071885.24</v>
      </c>
      <c r="H14" s="123">
        <f t="shared" si="3"/>
        <v>474864.76</v>
      </c>
    </row>
    <row r="15" spans="1:8" x14ac:dyDescent="0.25">
      <c r="A15" s="41"/>
      <c r="B15" s="42" t="s">
        <v>292</v>
      </c>
      <c r="C15" s="126"/>
      <c r="D15" s="127"/>
      <c r="E15" s="127">
        <f t="shared" si="2"/>
        <v>0</v>
      </c>
      <c r="F15" s="127"/>
      <c r="G15" s="127"/>
      <c r="H15" s="123">
        <f t="shared" si="3"/>
        <v>0</v>
      </c>
    </row>
    <row r="16" spans="1:8" x14ac:dyDescent="0.25">
      <c r="A16" s="41"/>
      <c r="B16" s="42" t="s">
        <v>293</v>
      </c>
      <c r="C16" s="126"/>
      <c r="D16" s="127"/>
      <c r="E16" s="127">
        <f>+C16+D16</f>
        <v>0</v>
      </c>
      <c r="F16" s="127"/>
      <c r="G16" s="127"/>
      <c r="H16" s="123">
        <f t="shared" si="3"/>
        <v>0</v>
      </c>
    </row>
    <row r="17" spans="1:8" x14ac:dyDescent="0.25">
      <c r="A17" s="206" t="s">
        <v>294</v>
      </c>
      <c r="B17" s="198"/>
      <c r="C17" s="122">
        <f>SUM(C18:C26)</f>
        <v>1643976</v>
      </c>
      <c r="D17" s="122">
        <f t="shared" ref="D17:H17" si="4">SUM(D18:D26)</f>
        <v>341827.98000000004</v>
      </c>
      <c r="E17" s="122">
        <f t="shared" si="4"/>
        <v>1985803.98</v>
      </c>
      <c r="F17" s="122">
        <f t="shared" si="4"/>
        <v>1467318.6199999999</v>
      </c>
      <c r="G17" s="122">
        <f t="shared" si="4"/>
        <v>1181485.3400000001</v>
      </c>
      <c r="H17" s="122">
        <f t="shared" si="4"/>
        <v>518485.36000000016</v>
      </c>
    </row>
    <row r="18" spans="1:8" x14ac:dyDescent="0.25">
      <c r="A18" s="41"/>
      <c r="B18" s="42" t="s">
        <v>295</v>
      </c>
      <c r="C18" s="126">
        <v>1086587</v>
      </c>
      <c r="D18" s="127">
        <v>254992.73</v>
      </c>
      <c r="E18" s="127">
        <f t="shared" ref="E18:E35" si="5">+C18+D18</f>
        <v>1341579.73</v>
      </c>
      <c r="F18" s="127">
        <v>1098048.3899999999</v>
      </c>
      <c r="G18" s="127">
        <v>812215.11</v>
      </c>
      <c r="H18" s="123">
        <f>+E18-F18</f>
        <v>243531.34000000008</v>
      </c>
    </row>
    <row r="19" spans="1:8" x14ac:dyDescent="0.25">
      <c r="A19" s="41"/>
      <c r="B19" s="42" t="s">
        <v>296</v>
      </c>
      <c r="C19" s="126">
        <v>48000</v>
      </c>
      <c r="D19" s="127">
        <v>31662.46</v>
      </c>
      <c r="E19" s="127">
        <f t="shared" si="5"/>
        <v>79662.459999999992</v>
      </c>
      <c r="F19" s="127">
        <v>67104.37</v>
      </c>
      <c r="G19" s="127">
        <v>67104.37</v>
      </c>
      <c r="H19" s="123">
        <f t="shared" ref="H19:H26" si="6">+E19-F19</f>
        <v>12558.089999999997</v>
      </c>
    </row>
    <row r="20" spans="1:8" x14ac:dyDescent="0.25">
      <c r="A20" s="41"/>
      <c r="B20" s="42" t="s">
        <v>297</v>
      </c>
      <c r="C20" s="126"/>
      <c r="D20" s="127"/>
      <c r="E20" s="127">
        <f t="shared" si="5"/>
        <v>0</v>
      </c>
      <c r="F20" s="127"/>
      <c r="G20" s="127"/>
      <c r="H20" s="123">
        <f t="shared" si="6"/>
        <v>0</v>
      </c>
    </row>
    <row r="21" spans="1:8" x14ac:dyDescent="0.25">
      <c r="A21" s="41"/>
      <c r="B21" s="42" t="s">
        <v>298</v>
      </c>
      <c r="C21" s="126">
        <v>38460</v>
      </c>
      <c r="D21" s="127">
        <v>61483.01</v>
      </c>
      <c r="E21" s="127">
        <f t="shared" si="5"/>
        <v>99943.010000000009</v>
      </c>
      <c r="F21" s="127">
        <v>82032.320000000007</v>
      </c>
      <c r="G21" s="127">
        <v>82032.320000000007</v>
      </c>
      <c r="H21" s="123">
        <f t="shared" si="6"/>
        <v>17910.690000000002</v>
      </c>
    </row>
    <row r="22" spans="1:8" x14ac:dyDescent="0.25">
      <c r="A22" s="41"/>
      <c r="B22" s="42" t="s">
        <v>299</v>
      </c>
      <c r="C22" s="126">
        <v>21000</v>
      </c>
      <c r="D22" s="127">
        <v>-4964.22</v>
      </c>
      <c r="E22" s="127">
        <f t="shared" si="5"/>
        <v>16035.779999999999</v>
      </c>
      <c r="F22" s="127">
        <v>2094.5</v>
      </c>
      <c r="G22" s="127">
        <v>2094.5</v>
      </c>
      <c r="H22" s="123">
        <f t="shared" si="6"/>
        <v>13941.279999999999</v>
      </c>
    </row>
    <row r="23" spans="1:8" x14ac:dyDescent="0.25">
      <c r="A23" s="41"/>
      <c r="B23" s="42" t="s">
        <v>300</v>
      </c>
      <c r="C23" s="126">
        <v>300000</v>
      </c>
      <c r="D23" s="127">
        <v>0</v>
      </c>
      <c r="E23" s="127">
        <f t="shared" si="5"/>
        <v>300000</v>
      </c>
      <c r="F23" s="127">
        <v>201948.79999999999</v>
      </c>
      <c r="G23" s="127">
        <v>201948.79999999999</v>
      </c>
      <c r="H23" s="123">
        <f>+E23-F23</f>
        <v>98051.200000000012</v>
      </c>
    </row>
    <row r="24" spans="1:8" x14ac:dyDescent="0.25">
      <c r="A24" s="41"/>
      <c r="B24" s="42" t="s">
        <v>301</v>
      </c>
      <c r="C24" s="126">
        <v>102929</v>
      </c>
      <c r="D24" s="127">
        <v>0</v>
      </c>
      <c r="E24" s="127">
        <f t="shared" si="5"/>
        <v>102929</v>
      </c>
      <c r="F24" s="127">
        <v>0</v>
      </c>
      <c r="G24" s="127">
        <v>0</v>
      </c>
      <c r="H24" s="123">
        <f t="shared" si="6"/>
        <v>102929</v>
      </c>
    </row>
    <row r="25" spans="1:8" x14ac:dyDescent="0.25">
      <c r="A25" s="41"/>
      <c r="B25" s="42" t="s">
        <v>302</v>
      </c>
      <c r="C25" s="126"/>
      <c r="D25" s="127"/>
      <c r="E25" s="127">
        <f t="shared" si="5"/>
        <v>0</v>
      </c>
      <c r="F25" s="127"/>
      <c r="G25" s="127"/>
      <c r="H25" s="123">
        <f t="shared" si="6"/>
        <v>0</v>
      </c>
    </row>
    <row r="26" spans="1:8" x14ac:dyDescent="0.25">
      <c r="A26" s="41"/>
      <c r="B26" s="42" t="s">
        <v>303</v>
      </c>
      <c r="C26" s="126">
        <v>47000</v>
      </c>
      <c r="D26" s="127">
        <v>-1346</v>
      </c>
      <c r="E26" s="127">
        <f t="shared" si="5"/>
        <v>45654</v>
      </c>
      <c r="F26" s="127">
        <v>16090.24</v>
      </c>
      <c r="G26" s="127">
        <v>16090.24</v>
      </c>
      <c r="H26" s="123">
        <f t="shared" si="6"/>
        <v>29563.760000000002</v>
      </c>
    </row>
    <row r="27" spans="1:8" x14ac:dyDescent="0.25">
      <c r="A27" s="206" t="s">
        <v>304</v>
      </c>
      <c r="B27" s="198"/>
      <c r="C27" s="122">
        <f>SUM(C28:C36)</f>
        <v>1857600</v>
      </c>
      <c r="D27" s="122">
        <f>SUM(D28:D36)</f>
        <v>-56483.009999999995</v>
      </c>
      <c r="E27" s="122">
        <f>SUM(E28:E36)</f>
        <v>1801116.99</v>
      </c>
      <c r="F27" s="122">
        <f>SUM(F28:F36)</f>
        <v>958904.78</v>
      </c>
      <c r="G27" s="122">
        <f>SUM(G28:G36)</f>
        <v>938113.78</v>
      </c>
      <c r="H27" s="122">
        <f t="shared" ref="H27" si="7">SUM(H28:H36)</f>
        <v>842212.21000000008</v>
      </c>
    </row>
    <row r="28" spans="1:8" x14ac:dyDescent="0.25">
      <c r="A28" s="41"/>
      <c r="B28" s="42" t="s">
        <v>305</v>
      </c>
      <c r="C28" s="126">
        <v>149300</v>
      </c>
      <c r="D28" s="127">
        <v>-110353.51</v>
      </c>
      <c r="E28" s="127">
        <f>+C28+D28</f>
        <v>38946.490000000005</v>
      </c>
      <c r="F28" s="127">
        <v>15076.62</v>
      </c>
      <c r="G28" s="127">
        <v>15076.62</v>
      </c>
      <c r="H28" s="123">
        <f t="shared" ref="H28:H73" si="8">E28-F28</f>
        <v>23869.870000000003</v>
      </c>
    </row>
    <row r="29" spans="1:8" x14ac:dyDescent="0.25">
      <c r="A29" s="41"/>
      <c r="B29" s="42" t="s">
        <v>306</v>
      </c>
      <c r="C29" s="126">
        <v>540000</v>
      </c>
      <c r="D29" s="127">
        <v>-3944</v>
      </c>
      <c r="E29" s="127">
        <f t="shared" si="5"/>
        <v>536056</v>
      </c>
      <c r="F29" s="127">
        <v>360180</v>
      </c>
      <c r="G29" s="127">
        <v>360180</v>
      </c>
      <c r="H29" s="123">
        <f>E29-F29</f>
        <v>175876</v>
      </c>
    </row>
    <row r="30" spans="1:8" x14ac:dyDescent="0.25">
      <c r="A30" s="41"/>
      <c r="B30" s="42" t="s">
        <v>307</v>
      </c>
      <c r="C30" s="126">
        <v>351900</v>
      </c>
      <c r="D30" s="127">
        <v>6570</v>
      </c>
      <c r="E30" s="127">
        <f t="shared" si="5"/>
        <v>358470</v>
      </c>
      <c r="F30" s="127">
        <v>148484</v>
      </c>
      <c r="G30" s="127">
        <v>148484</v>
      </c>
      <c r="H30" s="123">
        <f t="shared" si="8"/>
        <v>209986</v>
      </c>
    </row>
    <row r="31" spans="1:8" x14ac:dyDescent="0.25">
      <c r="A31" s="41"/>
      <c r="B31" s="42" t="s">
        <v>308</v>
      </c>
      <c r="C31" s="126">
        <v>101400</v>
      </c>
      <c r="D31" s="127">
        <v>0</v>
      </c>
      <c r="E31" s="127">
        <f t="shared" si="5"/>
        <v>101400</v>
      </c>
      <c r="F31" s="127">
        <v>46670.87</v>
      </c>
      <c r="G31" s="127">
        <v>46670.87</v>
      </c>
      <c r="H31" s="123">
        <f t="shared" si="8"/>
        <v>54729.13</v>
      </c>
    </row>
    <row r="32" spans="1:8" x14ac:dyDescent="0.25">
      <c r="A32" s="41"/>
      <c r="B32" s="42" t="s">
        <v>309</v>
      </c>
      <c r="C32" s="126">
        <v>170000</v>
      </c>
      <c r="D32" s="127">
        <v>-1380</v>
      </c>
      <c r="E32" s="127">
        <f t="shared" si="5"/>
        <v>168620</v>
      </c>
      <c r="F32" s="127">
        <v>87928.75</v>
      </c>
      <c r="G32" s="127">
        <v>87928.75</v>
      </c>
      <c r="H32" s="123">
        <f t="shared" si="8"/>
        <v>80691.25</v>
      </c>
    </row>
    <row r="33" spans="1:8" x14ac:dyDescent="0.25">
      <c r="A33" s="41"/>
      <c r="B33" s="42" t="s">
        <v>310</v>
      </c>
      <c r="C33" s="126">
        <v>32000</v>
      </c>
      <c r="D33" s="127">
        <v>0</v>
      </c>
      <c r="E33" s="127">
        <f t="shared" si="5"/>
        <v>32000</v>
      </c>
      <c r="F33" s="127">
        <v>10113.99</v>
      </c>
      <c r="G33" s="127">
        <v>10113.99</v>
      </c>
      <c r="H33" s="123">
        <f t="shared" si="8"/>
        <v>21886.010000000002</v>
      </c>
    </row>
    <row r="34" spans="1:8" x14ac:dyDescent="0.25">
      <c r="A34" s="41"/>
      <c r="B34" s="42" t="s">
        <v>311</v>
      </c>
      <c r="C34" s="126">
        <v>0</v>
      </c>
      <c r="D34" s="127">
        <v>50775.73</v>
      </c>
      <c r="E34" s="127">
        <f t="shared" si="5"/>
        <v>50775.73</v>
      </c>
      <c r="F34" s="127">
        <v>47220.68</v>
      </c>
      <c r="G34" s="127">
        <v>47220.68</v>
      </c>
      <c r="H34" s="123">
        <f t="shared" si="8"/>
        <v>3555.0500000000029</v>
      </c>
    </row>
    <row r="35" spans="1:8" x14ac:dyDescent="0.25">
      <c r="A35" s="41"/>
      <c r="B35" s="42" t="s">
        <v>312</v>
      </c>
      <c r="C35" s="126">
        <v>160000</v>
      </c>
      <c r="D35" s="127">
        <v>0</v>
      </c>
      <c r="E35" s="127">
        <f t="shared" si="5"/>
        <v>160000</v>
      </c>
      <c r="F35" s="127">
        <v>61461</v>
      </c>
      <c r="G35" s="127">
        <v>61461</v>
      </c>
      <c r="H35" s="123">
        <f>E35-F35</f>
        <v>98539</v>
      </c>
    </row>
    <row r="36" spans="1:8" x14ac:dyDescent="0.25">
      <c r="A36" s="41"/>
      <c r="B36" s="42" t="s">
        <v>313</v>
      </c>
      <c r="C36" s="126">
        <v>353000</v>
      </c>
      <c r="D36" s="127">
        <v>1848.77</v>
      </c>
      <c r="E36" s="127">
        <f>+C36+D36</f>
        <v>354848.77</v>
      </c>
      <c r="F36" s="127">
        <v>181768.87</v>
      </c>
      <c r="G36" s="127">
        <v>160977.87</v>
      </c>
      <c r="H36" s="123">
        <f t="shared" si="8"/>
        <v>173079.90000000002</v>
      </c>
    </row>
    <row r="37" spans="1:8" x14ac:dyDescent="0.25">
      <c r="A37" s="206" t="s">
        <v>314</v>
      </c>
      <c r="B37" s="198"/>
      <c r="C37" s="126">
        <f>SUM(C38:C46)</f>
        <v>0</v>
      </c>
      <c r="D37" s="126">
        <f t="shared" ref="D37:H37" si="9">SUM(D38:D46)</f>
        <v>0</v>
      </c>
      <c r="E37" s="126">
        <f t="shared" si="9"/>
        <v>0</v>
      </c>
      <c r="F37" s="126">
        <f t="shared" si="9"/>
        <v>0</v>
      </c>
      <c r="G37" s="126">
        <f t="shared" si="9"/>
        <v>0</v>
      </c>
      <c r="H37" s="126">
        <f t="shared" si="9"/>
        <v>0</v>
      </c>
    </row>
    <row r="38" spans="1:8" x14ac:dyDescent="0.25">
      <c r="A38" s="41"/>
      <c r="B38" s="42" t="s">
        <v>315</v>
      </c>
      <c r="C38" s="131">
        <v>0</v>
      </c>
      <c r="D38" s="132">
        <v>0</v>
      </c>
      <c r="E38" s="130">
        <f t="shared" ref="E38:E39" si="10">+C38+D38</f>
        <v>0</v>
      </c>
      <c r="F38" s="131">
        <v>0</v>
      </c>
      <c r="G38" s="132">
        <v>0</v>
      </c>
      <c r="H38" s="132">
        <f t="shared" si="8"/>
        <v>0</v>
      </c>
    </row>
    <row r="39" spans="1:8" x14ac:dyDescent="0.25">
      <c r="A39" s="41"/>
      <c r="B39" s="42" t="s">
        <v>316</v>
      </c>
      <c r="C39" s="131">
        <v>0</v>
      </c>
      <c r="D39" s="132">
        <v>0</v>
      </c>
      <c r="E39" s="130">
        <f t="shared" si="10"/>
        <v>0</v>
      </c>
      <c r="F39" s="131">
        <v>0</v>
      </c>
      <c r="G39" s="132">
        <v>0</v>
      </c>
      <c r="H39" s="132">
        <f t="shared" si="8"/>
        <v>0</v>
      </c>
    </row>
    <row r="40" spans="1:8" x14ac:dyDescent="0.25">
      <c r="A40" s="41"/>
      <c r="B40" s="42" t="s">
        <v>317</v>
      </c>
      <c r="C40" s="131">
        <v>0</v>
      </c>
      <c r="D40" s="132">
        <v>0</v>
      </c>
      <c r="E40" s="130">
        <f t="shared" ref="E40:E73" si="11">+C40</f>
        <v>0</v>
      </c>
      <c r="F40" s="131">
        <v>0</v>
      </c>
      <c r="G40" s="132">
        <v>0</v>
      </c>
      <c r="H40" s="132">
        <f t="shared" si="8"/>
        <v>0</v>
      </c>
    </row>
    <row r="41" spans="1:8" x14ac:dyDescent="0.25">
      <c r="A41" s="41"/>
      <c r="B41" s="42" t="s">
        <v>318</v>
      </c>
      <c r="C41" s="131">
        <v>0</v>
      </c>
      <c r="D41" s="132">
        <v>0</v>
      </c>
      <c r="E41" s="130">
        <f t="shared" si="11"/>
        <v>0</v>
      </c>
      <c r="F41" s="131">
        <v>0</v>
      </c>
      <c r="G41" s="132">
        <v>0</v>
      </c>
      <c r="H41" s="132">
        <f t="shared" si="8"/>
        <v>0</v>
      </c>
    </row>
    <row r="42" spans="1:8" x14ac:dyDescent="0.25">
      <c r="A42" s="41"/>
      <c r="B42" s="42" t="s">
        <v>319</v>
      </c>
      <c r="C42" s="131">
        <v>0</v>
      </c>
      <c r="D42" s="132">
        <v>0</v>
      </c>
      <c r="E42" s="130">
        <f t="shared" si="11"/>
        <v>0</v>
      </c>
      <c r="F42" s="131">
        <v>0</v>
      </c>
      <c r="G42" s="132">
        <v>0</v>
      </c>
      <c r="H42" s="132">
        <f t="shared" si="8"/>
        <v>0</v>
      </c>
    </row>
    <row r="43" spans="1:8" x14ac:dyDescent="0.25">
      <c r="A43" s="41"/>
      <c r="B43" s="42" t="s">
        <v>320</v>
      </c>
      <c r="C43" s="131">
        <v>0</v>
      </c>
      <c r="D43" s="132">
        <v>0</v>
      </c>
      <c r="E43" s="130">
        <f t="shared" si="11"/>
        <v>0</v>
      </c>
      <c r="F43" s="130">
        <v>0</v>
      </c>
      <c r="G43" s="133">
        <v>0</v>
      </c>
      <c r="H43" s="133">
        <f t="shared" si="8"/>
        <v>0</v>
      </c>
    </row>
    <row r="44" spans="1:8" x14ac:dyDescent="0.25">
      <c r="A44" s="41"/>
      <c r="B44" s="42" t="s">
        <v>321</v>
      </c>
      <c r="C44" s="131">
        <v>0</v>
      </c>
      <c r="D44" s="132">
        <v>0</v>
      </c>
      <c r="E44" s="130">
        <f t="shared" si="11"/>
        <v>0</v>
      </c>
      <c r="F44" s="130">
        <v>0</v>
      </c>
      <c r="G44" s="133">
        <v>0</v>
      </c>
      <c r="H44" s="133">
        <f t="shared" si="8"/>
        <v>0</v>
      </c>
    </row>
    <row r="45" spans="1:8" x14ac:dyDescent="0.25">
      <c r="A45" s="41"/>
      <c r="B45" s="42" t="s">
        <v>322</v>
      </c>
      <c r="C45" s="131">
        <v>0</v>
      </c>
      <c r="D45" s="132">
        <v>0</v>
      </c>
      <c r="E45" s="130">
        <f t="shared" si="11"/>
        <v>0</v>
      </c>
      <c r="F45" s="130">
        <v>0</v>
      </c>
      <c r="G45" s="133">
        <v>0</v>
      </c>
      <c r="H45" s="133">
        <f t="shared" si="8"/>
        <v>0</v>
      </c>
    </row>
    <row r="46" spans="1:8" x14ac:dyDescent="0.25">
      <c r="A46" s="41"/>
      <c r="B46" s="42" t="s">
        <v>323</v>
      </c>
      <c r="C46" s="131">
        <v>0</v>
      </c>
      <c r="D46" s="132">
        <v>0</v>
      </c>
      <c r="E46" s="130">
        <f t="shared" si="11"/>
        <v>0</v>
      </c>
      <c r="F46" s="130">
        <v>0</v>
      </c>
      <c r="G46" s="133">
        <v>0</v>
      </c>
      <c r="H46" s="133">
        <f t="shared" si="8"/>
        <v>0</v>
      </c>
    </row>
    <row r="47" spans="1:8" x14ac:dyDescent="0.25">
      <c r="A47" s="206" t="s">
        <v>324</v>
      </c>
      <c r="B47" s="198"/>
      <c r="C47" s="121">
        <f t="shared" ref="C47:H47" si="12">SUM(C48:C56)</f>
        <v>2572776</v>
      </c>
      <c r="D47" s="121">
        <f t="shared" si="12"/>
        <v>-278582.44</v>
      </c>
      <c r="E47" s="121">
        <f t="shared" si="12"/>
        <v>2294193.5599999996</v>
      </c>
      <c r="F47" s="121">
        <f t="shared" si="12"/>
        <v>539370.43999999994</v>
      </c>
      <c r="G47" s="121">
        <f t="shared" si="12"/>
        <v>539370.43999999994</v>
      </c>
      <c r="H47" s="121">
        <f t="shared" si="12"/>
        <v>1754823.12</v>
      </c>
    </row>
    <row r="48" spans="1:8" x14ac:dyDescent="0.25">
      <c r="A48" s="41"/>
      <c r="B48" s="42" t="s">
        <v>325</v>
      </c>
      <c r="C48" s="126">
        <v>2102776</v>
      </c>
      <c r="D48" s="127">
        <v>-168354.24</v>
      </c>
      <c r="E48" s="127">
        <f>+C48+D48</f>
        <v>1934421.76</v>
      </c>
      <c r="F48" s="127">
        <v>539370.43999999994</v>
      </c>
      <c r="G48" s="127">
        <v>539370.43999999994</v>
      </c>
      <c r="H48" s="130">
        <f>E48-F48</f>
        <v>1395051.32</v>
      </c>
    </row>
    <row r="49" spans="1:8" x14ac:dyDescent="0.25">
      <c r="A49" s="41"/>
      <c r="B49" s="42" t="s">
        <v>326</v>
      </c>
      <c r="C49" s="126">
        <v>250000</v>
      </c>
      <c r="D49" s="127">
        <v>0</v>
      </c>
      <c r="E49" s="127">
        <f t="shared" ref="E49:E54" si="13">+C49+D49</f>
        <v>250000</v>
      </c>
      <c r="F49" s="139">
        <v>0</v>
      </c>
      <c r="G49" s="139">
        <v>0</v>
      </c>
      <c r="H49" s="130">
        <f t="shared" si="8"/>
        <v>250000</v>
      </c>
    </row>
    <row r="50" spans="1:8" x14ac:dyDescent="0.25">
      <c r="A50" s="41"/>
      <c r="B50" s="42" t="s">
        <v>327</v>
      </c>
      <c r="C50" s="128">
        <v>0</v>
      </c>
      <c r="D50" s="127"/>
      <c r="E50" s="127">
        <f t="shared" si="13"/>
        <v>0</v>
      </c>
      <c r="F50" s="129">
        <v>0</v>
      </c>
      <c r="G50" s="129">
        <v>0</v>
      </c>
      <c r="H50" s="130">
        <f t="shared" si="8"/>
        <v>0</v>
      </c>
    </row>
    <row r="51" spans="1:8" x14ac:dyDescent="0.25">
      <c r="A51" s="41"/>
      <c r="B51" s="42" t="s">
        <v>328</v>
      </c>
      <c r="C51" s="128">
        <v>0</v>
      </c>
      <c r="D51" s="127"/>
      <c r="E51" s="127">
        <f t="shared" si="13"/>
        <v>0</v>
      </c>
      <c r="F51" s="129">
        <v>0</v>
      </c>
      <c r="G51" s="129">
        <v>0</v>
      </c>
      <c r="H51" s="130">
        <f t="shared" si="8"/>
        <v>0</v>
      </c>
    </row>
    <row r="52" spans="1:8" x14ac:dyDescent="0.25">
      <c r="A52" s="41"/>
      <c r="B52" s="42" t="s">
        <v>329</v>
      </c>
      <c r="C52" s="128">
        <v>0</v>
      </c>
      <c r="D52" s="127"/>
      <c r="E52" s="127">
        <f t="shared" si="13"/>
        <v>0</v>
      </c>
      <c r="F52" s="129">
        <v>0</v>
      </c>
      <c r="G52" s="129">
        <v>0</v>
      </c>
      <c r="H52" s="130">
        <f t="shared" si="8"/>
        <v>0</v>
      </c>
    </row>
    <row r="53" spans="1:8" x14ac:dyDescent="0.25">
      <c r="A53" s="41"/>
      <c r="B53" s="42" t="s">
        <v>330</v>
      </c>
      <c r="C53" s="126">
        <v>220000</v>
      </c>
      <c r="D53" s="127">
        <v>-110228.2</v>
      </c>
      <c r="E53" s="127">
        <f t="shared" si="13"/>
        <v>109771.8</v>
      </c>
      <c r="F53" s="127">
        <v>0</v>
      </c>
      <c r="G53" s="127">
        <v>0</v>
      </c>
      <c r="H53" s="130">
        <f t="shared" si="8"/>
        <v>109771.8</v>
      </c>
    </row>
    <row r="54" spans="1:8" x14ac:dyDescent="0.25">
      <c r="A54" s="41"/>
      <c r="B54" s="42" t="s">
        <v>331</v>
      </c>
      <c r="C54" s="128">
        <v>0</v>
      </c>
      <c r="D54" s="127"/>
      <c r="E54" s="127">
        <f t="shared" si="13"/>
        <v>0</v>
      </c>
      <c r="F54" s="129">
        <v>0</v>
      </c>
      <c r="G54" s="129">
        <v>0</v>
      </c>
      <c r="H54" s="130">
        <f t="shared" si="8"/>
        <v>0</v>
      </c>
    </row>
    <row r="55" spans="1:8" x14ac:dyDescent="0.25">
      <c r="A55" s="41"/>
      <c r="B55" s="42" t="s">
        <v>332</v>
      </c>
      <c r="C55" s="128">
        <v>0</v>
      </c>
      <c r="D55" s="129"/>
      <c r="E55" s="128">
        <v>0</v>
      </c>
      <c r="F55" s="129">
        <v>0</v>
      </c>
      <c r="G55" s="129">
        <v>0</v>
      </c>
      <c r="H55" s="130">
        <f t="shared" si="8"/>
        <v>0</v>
      </c>
    </row>
    <row r="56" spans="1:8" x14ac:dyDescent="0.25">
      <c r="A56" s="41"/>
      <c r="B56" s="42" t="s">
        <v>333</v>
      </c>
      <c r="C56" s="128">
        <v>0</v>
      </c>
      <c r="D56" s="129"/>
      <c r="E56" s="128">
        <v>0</v>
      </c>
      <c r="F56" s="129">
        <v>0</v>
      </c>
      <c r="G56" s="129">
        <v>0</v>
      </c>
      <c r="H56" s="130">
        <f t="shared" si="8"/>
        <v>0</v>
      </c>
    </row>
    <row r="57" spans="1:8" x14ac:dyDescent="0.25">
      <c r="A57" s="206" t="s">
        <v>334</v>
      </c>
      <c r="B57" s="198"/>
      <c r="C57" s="121">
        <f>SUM(C58:C60)</f>
        <v>0</v>
      </c>
      <c r="D57" s="120">
        <v>0</v>
      </c>
      <c r="E57" s="122">
        <f t="shared" si="11"/>
        <v>0</v>
      </c>
      <c r="F57" s="121">
        <f t="shared" ref="F57" si="14">SUM(F58:F60)</f>
        <v>0</v>
      </c>
      <c r="G57" s="121">
        <v>0</v>
      </c>
      <c r="H57" s="120">
        <f t="shared" si="8"/>
        <v>0</v>
      </c>
    </row>
    <row r="58" spans="1:8" x14ac:dyDescent="0.25">
      <c r="A58" s="41"/>
      <c r="B58" s="42" t="s">
        <v>335</v>
      </c>
      <c r="C58" s="134">
        <v>0</v>
      </c>
      <c r="D58" s="135">
        <v>0</v>
      </c>
      <c r="E58" s="136">
        <f t="shared" si="11"/>
        <v>0</v>
      </c>
      <c r="F58" s="134">
        <v>0</v>
      </c>
      <c r="G58" s="135">
        <v>0</v>
      </c>
      <c r="H58" s="135">
        <f t="shared" si="8"/>
        <v>0</v>
      </c>
    </row>
    <row r="59" spans="1:8" x14ac:dyDescent="0.25">
      <c r="A59" s="41"/>
      <c r="B59" s="42" t="s">
        <v>336</v>
      </c>
      <c r="C59" s="134">
        <v>0</v>
      </c>
      <c r="D59" s="135">
        <v>0</v>
      </c>
      <c r="E59" s="136">
        <f t="shared" si="11"/>
        <v>0</v>
      </c>
      <c r="F59" s="134">
        <v>0</v>
      </c>
      <c r="G59" s="135">
        <v>0</v>
      </c>
      <c r="H59" s="135">
        <f t="shared" si="8"/>
        <v>0</v>
      </c>
    </row>
    <row r="60" spans="1:8" x14ac:dyDescent="0.25">
      <c r="A60" s="41"/>
      <c r="B60" s="42" t="s">
        <v>337</v>
      </c>
      <c r="C60" s="134">
        <v>0</v>
      </c>
      <c r="D60" s="135">
        <v>0</v>
      </c>
      <c r="E60" s="136">
        <f t="shared" si="11"/>
        <v>0</v>
      </c>
      <c r="F60" s="134">
        <v>0</v>
      </c>
      <c r="G60" s="135">
        <v>0</v>
      </c>
      <c r="H60" s="135">
        <f t="shared" si="8"/>
        <v>0</v>
      </c>
    </row>
    <row r="61" spans="1:8" x14ac:dyDescent="0.25">
      <c r="A61" s="206" t="s">
        <v>338</v>
      </c>
      <c r="B61" s="198"/>
      <c r="C61" s="121">
        <f>SUM(C62:C69)</f>
        <v>0</v>
      </c>
      <c r="D61" s="120">
        <f>SUM(D62:D69)</f>
        <v>0</v>
      </c>
      <c r="E61" s="122">
        <f t="shared" si="11"/>
        <v>0</v>
      </c>
      <c r="F61" s="121">
        <f t="shared" ref="F61" si="15">SUM(F62:F69)</f>
        <v>0</v>
      </c>
      <c r="G61" s="121">
        <v>0</v>
      </c>
      <c r="H61" s="120">
        <f t="shared" si="8"/>
        <v>0</v>
      </c>
    </row>
    <row r="62" spans="1:8" x14ac:dyDescent="0.25">
      <c r="A62" s="41"/>
      <c r="B62" s="42" t="s">
        <v>339</v>
      </c>
      <c r="C62" s="131">
        <v>0</v>
      </c>
      <c r="D62" s="132">
        <v>0</v>
      </c>
      <c r="E62" s="130">
        <f t="shared" si="11"/>
        <v>0</v>
      </c>
      <c r="F62" s="131">
        <v>0</v>
      </c>
      <c r="G62" s="132">
        <v>0</v>
      </c>
      <c r="H62" s="132">
        <f t="shared" si="8"/>
        <v>0</v>
      </c>
    </row>
    <row r="63" spans="1:8" x14ac:dyDescent="0.25">
      <c r="A63" s="41"/>
      <c r="B63" s="42" t="s">
        <v>340</v>
      </c>
      <c r="C63" s="131">
        <v>0</v>
      </c>
      <c r="D63" s="132">
        <v>0</v>
      </c>
      <c r="E63" s="130">
        <f t="shared" si="11"/>
        <v>0</v>
      </c>
      <c r="F63" s="131">
        <v>0</v>
      </c>
      <c r="G63" s="132">
        <v>0</v>
      </c>
      <c r="H63" s="132">
        <f t="shared" si="8"/>
        <v>0</v>
      </c>
    </row>
    <row r="64" spans="1:8" x14ac:dyDescent="0.25">
      <c r="A64" s="41"/>
      <c r="B64" s="42" t="s">
        <v>341</v>
      </c>
      <c r="C64" s="131">
        <v>0</v>
      </c>
      <c r="D64" s="132">
        <v>0</v>
      </c>
      <c r="E64" s="130">
        <f t="shared" si="11"/>
        <v>0</v>
      </c>
      <c r="F64" s="131">
        <v>0</v>
      </c>
      <c r="G64" s="132">
        <v>0</v>
      </c>
      <c r="H64" s="132">
        <f t="shared" si="8"/>
        <v>0</v>
      </c>
    </row>
    <row r="65" spans="1:8" x14ac:dyDescent="0.25">
      <c r="A65" s="41"/>
      <c r="B65" s="42" t="s">
        <v>342</v>
      </c>
      <c r="C65" s="131">
        <v>0</v>
      </c>
      <c r="D65" s="132">
        <v>0</v>
      </c>
      <c r="E65" s="130">
        <f t="shared" si="11"/>
        <v>0</v>
      </c>
      <c r="F65" s="131">
        <v>0</v>
      </c>
      <c r="G65" s="132">
        <v>0</v>
      </c>
      <c r="H65" s="132">
        <f t="shared" si="8"/>
        <v>0</v>
      </c>
    </row>
    <row r="66" spans="1:8" x14ac:dyDescent="0.25">
      <c r="A66" s="41"/>
      <c r="B66" s="42" t="s">
        <v>343</v>
      </c>
      <c r="C66" s="131">
        <v>0</v>
      </c>
      <c r="D66" s="132">
        <v>0</v>
      </c>
      <c r="E66" s="130">
        <f t="shared" si="11"/>
        <v>0</v>
      </c>
      <c r="F66" s="131">
        <v>0</v>
      </c>
      <c r="G66" s="132">
        <v>0</v>
      </c>
      <c r="H66" s="132">
        <f t="shared" si="8"/>
        <v>0</v>
      </c>
    </row>
    <row r="67" spans="1:8" x14ac:dyDescent="0.25">
      <c r="A67" s="41"/>
      <c r="B67" s="42" t="s">
        <v>344</v>
      </c>
      <c r="C67" s="131">
        <v>0</v>
      </c>
      <c r="D67" s="132">
        <v>0</v>
      </c>
      <c r="E67" s="130">
        <f t="shared" si="11"/>
        <v>0</v>
      </c>
      <c r="F67" s="131">
        <v>0</v>
      </c>
      <c r="G67" s="132">
        <v>0</v>
      </c>
      <c r="H67" s="132">
        <f t="shared" si="8"/>
        <v>0</v>
      </c>
    </row>
    <row r="68" spans="1:8" x14ac:dyDescent="0.25">
      <c r="A68" s="41"/>
      <c r="B68" s="42" t="s">
        <v>345</v>
      </c>
      <c r="C68" s="131">
        <v>0</v>
      </c>
      <c r="D68" s="132">
        <v>0</v>
      </c>
      <c r="E68" s="130">
        <f t="shared" si="11"/>
        <v>0</v>
      </c>
      <c r="F68" s="131">
        <v>0</v>
      </c>
      <c r="G68" s="132">
        <v>0</v>
      </c>
      <c r="H68" s="132">
        <f t="shared" si="8"/>
        <v>0</v>
      </c>
    </row>
    <row r="69" spans="1:8" x14ac:dyDescent="0.25">
      <c r="A69" s="41"/>
      <c r="B69" s="42" t="s">
        <v>346</v>
      </c>
      <c r="C69" s="131">
        <v>0</v>
      </c>
      <c r="D69" s="132">
        <v>0</v>
      </c>
      <c r="E69" s="130">
        <f t="shared" si="11"/>
        <v>0</v>
      </c>
      <c r="F69" s="131">
        <v>0</v>
      </c>
      <c r="G69" s="132">
        <v>0</v>
      </c>
      <c r="H69" s="132">
        <f t="shared" si="8"/>
        <v>0</v>
      </c>
    </row>
    <row r="70" spans="1:8" x14ac:dyDescent="0.25">
      <c r="A70" s="206" t="s">
        <v>347</v>
      </c>
      <c r="B70" s="198"/>
      <c r="C70" s="121">
        <f>SUM(C71:C73)</f>
        <v>0</v>
      </c>
      <c r="D70" s="120">
        <f>SUM(D71:D73)</f>
        <v>0</v>
      </c>
      <c r="E70" s="122">
        <f t="shared" si="11"/>
        <v>0</v>
      </c>
      <c r="F70" s="121">
        <f t="shared" ref="F70" si="16">SUM(F71:F73)</f>
        <v>0</v>
      </c>
      <c r="G70" s="121">
        <v>0</v>
      </c>
      <c r="H70" s="120">
        <f t="shared" si="8"/>
        <v>0</v>
      </c>
    </row>
    <row r="71" spans="1:8" x14ac:dyDescent="0.25">
      <c r="A71" s="41"/>
      <c r="B71" s="42" t="s">
        <v>348</v>
      </c>
      <c r="C71" s="131">
        <v>0</v>
      </c>
      <c r="D71" s="132">
        <v>0</v>
      </c>
      <c r="E71" s="130">
        <f t="shared" si="11"/>
        <v>0</v>
      </c>
      <c r="F71" s="131">
        <v>0</v>
      </c>
      <c r="G71" s="132">
        <v>0</v>
      </c>
      <c r="H71" s="132">
        <f t="shared" si="8"/>
        <v>0</v>
      </c>
    </row>
    <row r="72" spans="1:8" x14ac:dyDescent="0.25">
      <c r="A72" s="41"/>
      <c r="B72" s="42" t="s">
        <v>349</v>
      </c>
      <c r="C72" s="131">
        <v>0</v>
      </c>
      <c r="D72" s="132">
        <v>0</v>
      </c>
      <c r="E72" s="130">
        <f t="shared" si="11"/>
        <v>0</v>
      </c>
      <c r="F72" s="131">
        <v>0</v>
      </c>
      <c r="G72" s="132">
        <v>0</v>
      </c>
      <c r="H72" s="132">
        <f t="shared" si="8"/>
        <v>0</v>
      </c>
    </row>
    <row r="73" spans="1:8" x14ac:dyDescent="0.25">
      <c r="A73" s="41"/>
      <c r="B73" s="42" t="s">
        <v>350</v>
      </c>
      <c r="C73" s="131">
        <v>0</v>
      </c>
      <c r="D73" s="132">
        <v>0</v>
      </c>
      <c r="E73" s="130">
        <f t="shared" si="11"/>
        <v>0</v>
      </c>
      <c r="F73" s="131">
        <v>0</v>
      </c>
      <c r="G73" s="132">
        <v>0</v>
      </c>
      <c r="H73" s="132">
        <f t="shared" si="8"/>
        <v>0</v>
      </c>
    </row>
    <row r="74" spans="1:8" x14ac:dyDescent="0.25">
      <c r="A74" s="206" t="s">
        <v>351</v>
      </c>
      <c r="B74" s="198"/>
      <c r="C74" s="121">
        <f>SUM(C75:C81)</f>
        <v>0</v>
      </c>
      <c r="D74" s="120">
        <f>SUM(D75:D81)</f>
        <v>0</v>
      </c>
      <c r="E74" s="122">
        <f t="shared" ref="E74:E81" si="17">+C74</f>
        <v>0</v>
      </c>
      <c r="F74" s="121">
        <f t="shared" ref="F74" si="18">SUM(F75:F81)</f>
        <v>0</v>
      </c>
      <c r="G74" s="121">
        <v>0</v>
      </c>
      <c r="H74" s="120">
        <f t="shared" ref="H74:H81" si="19">E74-F74</f>
        <v>0</v>
      </c>
    </row>
    <row r="75" spans="1:8" x14ac:dyDescent="0.25">
      <c r="A75" s="41"/>
      <c r="B75" s="42" t="s">
        <v>352</v>
      </c>
      <c r="C75" s="131">
        <v>0</v>
      </c>
      <c r="D75" s="132">
        <v>0</v>
      </c>
      <c r="E75" s="130">
        <f t="shared" si="17"/>
        <v>0</v>
      </c>
      <c r="F75" s="131">
        <v>0</v>
      </c>
      <c r="G75" s="132">
        <v>0</v>
      </c>
      <c r="H75" s="132">
        <f t="shared" si="19"/>
        <v>0</v>
      </c>
    </row>
    <row r="76" spans="1:8" x14ac:dyDescent="0.25">
      <c r="A76" s="41"/>
      <c r="B76" s="42" t="s">
        <v>353</v>
      </c>
      <c r="C76" s="131">
        <v>0</v>
      </c>
      <c r="D76" s="132">
        <v>0</v>
      </c>
      <c r="E76" s="130">
        <f t="shared" si="17"/>
        <v>0</v>
      </c>
      <c r="F76" s="131">
        <v>0</v>
      </c>
      <c r="G76" s="132">
        <v>0</v>
      </c>
      <c r="H76" s="132">
        <f t="shared" si="19"/>
        <v>0</v>
      </c>
    </row>
    <row r="77" spans="1:8" x14ac:dyDescent="0.25">
      <c r="A77" s="41"/>
      <c r="B77" s="42" t="s">
        <v>354</v>
      </c>
      <c r="C77" s="131">
        <v>0</v>
      </c>
      <c r="D77" s="132">
        <v>0</v>
      </c>
      <c r="E77" s="130">
        <f t="shared" si="17"/>
        <v>0</v>
      </c>
      <c r="F77" s="131">
        <v>0</v>
      </c>
      <c r="G77" s="132">
        <v>0</v>
      </c>
      <c r="H77" s="132">
        <f t="shared" si="19"/>
        <v>0</v>
      </c>
    </row>
    <row r="78" spans="1:8" x14ac:dyDescent="0.25">
      <c r="A78" s="41"/>
      <c r="B78" s="42" t="s">
        <v>355</v>
      </c>
      <c r="C78" s="131">
        <v>0</v>
      </c>
      <c r="D78" s="132">
        <v>0</v>
      </c>
      <c r="E78" s="130">
        <f t="shared" si="17"/>
        <v>0</v>
      </c>
      <c r="F78" s="131">
        <v>0</v>
      </c>
      <c r="G78" s="132">
        <v>0</v>
      </c>
      <c r="H78" s="132">
        <f t="shared" si="19"/>
        <v>0</v>
      </c>
    </row>
    <row r="79" spans="1:8" x14ac:dyDescent="0.25">
      <c r="A79" s="41"/>
      <c r="B79" s="42" t="s">
        <v>356</v>
      </c>
      <c r="C79" s="131">
        <v>0</v>
      </c>
      <c r="D79" s="132">
        <v>0</v>
      </c>
      <c r="E79" s="130">
        <f t="shared" si="17"/>
        <v>0</v>
      </c>
      <c r="F79" s="131">
        <v>0</v>
      </c>
      <c r="G79" s="132">
        <v>0</v>
      </c>
      <c r="H79" s="132">
        <f t="shared" si="19"/>
        <v>0</v>
      </c>
    </row>
    <row r="80" spans="1:8" x14ac:dyDescent="0.25">
      <c r="A80" s="41"/>
      <c r="B80" s="42" t="s">
        <v>357</v>
      </c>
      <c r="C80" s="131">
        <v>0</v>
      </c>
      <c r="D80" s="132">
        <v>0</v>
      </c>
      <c r="E80" s="130">
        <f t="shared" si="17"/>
        <v>0</v>
      </c>
      <c r="F80" s="131">
        <v>0</v>
      </c>
      <c r="G80" s="132">
        <v>0</v>
      </c>
      <c r="H80" s="132">
        <f t="shared" si="19"/>
        <v>0</v>
      </c>
    </row>
    <row r="81" spans="1:8" x14ac:dyDescent="0.25">
      <c r="A81" s="41"/>
      <c r="B81" s="42" t="s">
        <v>358</v>
      </c>
      <c r="C81" s="131">
        <v>0</v>
      </c>
      <c r="D81" s="132">
        <v>0</v>
      </c>
      <c r="E81" s="130">
        <f t="shared" si="17"/>
        <v>0</v>
      </c>
      <c r="F81" s="131">
        <v>0</v>
      </c>
      <c r="G81" s="132">
        <v>0</v>
      </c>
      <c r="H81" s="132">
        <f t="shared" si="19"/>
        <v>0</v>
      </c>
    </row>
    <row r="82" spans="1:8" ht="15.75" thickBot="1" x14ac:dyDescent="0.3">
      <c r="A82" s="221"/>
      <c r="B82" s="222"/>
      <c r="C82" s="124"/>
      <c r="D82" s="125"/>
      <c r="E82" s="125"/>
      <c r="F82" s="125"/>
      <c r="G82" s="125"/>
      <c r="H82" s="125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ht="15.75" thickBot="1" x14ac:dyDescent="0.3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9"/>
      <c r="B88" s="224"/>
      <c r="C88" s="75"/>
      <c r="D88" s="75"/>
      <c r="E88" s="75"/>
      <c r="F88" s="75"/>
      <c r="G88" s="75"/>
      <c r="H88" s="75"/>
    </row>
    <row r="89" spans="1:8" x14ac:dyDescent="0.25">
      <c r="A89" s="203" t="s">
        <v>359</v>
      </c>
      <c r="B89" s="205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206" t="s">
        <v>286</v>
      </c>
      <c r="B90" s="223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37">
        <v>0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</row>
    <row r="92" spans="1:8" x14ac:dyDescent="0.25">
      <c r="A92" s="41"/>
      <c r="B92" s="42" t="s">
        <v>288</v>
      </c>
      <c r="C92" s="137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</row>
    <row r="93" spans="1:8" x14ac:dyDescent="0.25">
      <c r="A93" s="41"/>
      <c r="B93" s="42" t="s">
        <v>289</v>
      </c>
      <c r="C93" s="137">
        <v>0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</row>
    <row r="94" spans="1:8" x14ac:dyDescent="0.25">
      <c r="A94" s="41"/>
      <c r="B94" s="42" t="s">
        <v>290</v>
      </c>
      <c r="C94" s="137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</row>
    <row r="95" spans="1:8" x14ac:dyDescent="0.25">
      <c r="A95" s="41"/>
      <c r="B95" s="42" t="s">
        <v>291</v>
      </c>
      <c r="C95" s="137">
        <v>0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</row>
    <row r="96" spans="1:8" x14ac:dyDescent="0.25">
      <c r="A96" s="41"/>
      <c r="B96" s="42" t="s">
        <v>292</v>
      </c>
      <c r="C96" s="137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</row>
    <row r="97" spans="1:8" x14ac:dyDescent="0.25">
      <c r="A97" s="41"/>
      <c r="B97" s="42" t="s">
        <v>293</v>
      </c>
      <c r="C97" s="137">
        <v>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</row>
    <row r="98" spans="1:8" x14ac:dyDescent="0.25">
      <c r="A98" s="206" t="s">
        <v>294</v>
      </c>
      <c r="B98" s="223"/>
      <c r="C98" s="137">
        <v>0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37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</row>
    <row r="101" spans="1:8" x14ac:dyDescent="0.25">
      <c r="A101" s="41"/>
      <c r="B101" s="42" t="s">
        <v>297</v>
      </c>
      <c r="C101" s="137">
        <v>0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</row>
    <row r="102" spans="1:8" x14ac:dyDescent="0.25">
      <c r="A102" s="41"/>
      <c r="B102" s="42" t="s">
        <v>298</v>
      </c>
      <c r="C102" s="137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</row>
    <row r="103" spans="1:8" x14ac:dyDescent="0.25">
      <c r="A103" s="41"/>
      <c r="B103" s="42" t="s">
        <v>299</v>
      </c>
      <c r="C103" s="137"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</row>
    <row r="104" spans="1:8" x14ac:dyDescent="0.25">
      <c r="A104" s="41"/>
      <c r="B104" s="42" t="s">
        <v>300</v>
      </c>
      <c r="C104" s="137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</row>
    <row r="105" spans="1:8" x14ac:dyDescent="0.25">
      <c r="A105" s="41"/>
      <c r="B105" s="42" t="s">
        <v>301</v>
      </c>
      <c r="C105" s="137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</row>
    <row r="106" spans="1:8" x14ac:dyDescent="0.25">
      <c r="A106" s="41"/>
      <c r="B106" s="42" t="s">
        <v>302</v>
      </c>
      <c r="C106" s="137">
        <v>0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</row>
    <row r="107" spans="1:8" x14ac:dyDescent="0.25">
      <c r="A107" s="41"/>
      <c r="B107" s="42" t="s">
        <v>303</v>
      </c>
      <c r="C107" s="137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</row>
    <row r="108" spans="1:8" x14ac:dyDescent="0.25">
      <c r="A108" s="206" t="s">
        <v>304</v>
      </c>
      <c r="B108" s="223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37">
        <v>0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</row>
    <row r="110" spans="1:8" x14ac:dyDescent="0.25">
      <c r="A110" s="41"/>
      <c r="B110" s="42" t="s">
        <v>306</v>
      </c>
      <c r="C110" s="137">
        <v>0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</row>
    <row r="111" spans="1:8" x14ac:dyDescent="0.25">
      <c r="A111" s="41"/>
      <c r="B111" s="42" t="s">
        <v>307</v>
      </c>
      <c r="C111" s="137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</row>
    <row r="112" spans="1:8" x14ac:dyDescent="0.25">
      <c r="A112" s="41"/>
      <c r="B112" s="42" t="s">
        <v>308</v>
      </c>
      <c r="C112" s="137">
        <v>0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</row>
    <row r="113" spans="1:8" x14ac:dyDescent="0.25">
      <c r="A113" s="41"/>
      <c r="B113" s="42" t="s">
        <v>309</v>
      </c>
      <c r="C113" s="137">
        <v>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</row>
    <row r="114" spans="1:8" x14ac:dyDescent="0.25">
      <c r="A114" s="41"/>
      <c r="B114" s="42" t="s">
        <v>310</v>
      </c>
      <c r="C114" s="137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</row>
    <row r="115" spans="1:8" x14ac:dyDescent="0.25">
      <c r="A115" s="41"/>
      <c r="B115" s="42" t="s">
        <v>311</v>
      </c>
      <c r="C115" s="137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</row>
    <row r="116" spans="1:8" x14ac:dyDescent="0.25">
      <c r="A116" s="41"/>
      <c r="B116" s="42" t="s">
        <v>312</v>
      </c>
      <c r="C116" s="137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</row>
    <row r="117" spans="1:8" x14ac:dyDescent="0.25">
      <c r="A117" s="41"/>
      <c r="B117" s="42" t="s">
        <v>313</v>
      </c>
      <c r="C117" s="137">
        <v>0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</row>
    <row r="118" spans="1:8" x14ac:dyDescent="0.25">
      <c r="A118" s="206" t="s">
        <v>314</v>
      </c>
      <c r="B118" s="223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37">
        <v>0</v>
      </c>
      <c r="D119" s="138">
        <v>0</v>
      </c>
      <c r="E119" s="138">
        <v>0</v>
      </c>
      <c r="F119" s="138">
        <v>0</v>
      </c>
      <c r="G119" s="138">
        <v>0</v>
      </c>
      <c r="H119" s="138">
        <v>0</v>
      </c>
    </row>
    <row r="120" spans="1:8" x14ac:dyDescent="0.25">
      <c r="A120" s="41"/>
      <c r="B120" s="42" t="s">
        <v>316</v>
      </c>
      <c r="C120" s="137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</row>
    <row r="121" spans="1:8" x14ac:dyDescent="0.25">
      <c r="A121" s="41"/>
      <c r="B121" s="42" t="s">
        <v>317</v>
      </c>
      <c r="C121" s="137">
        <v>0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</row>
    <row r="122" spans="1:8" x14ac:dyDescent="0.25">
      <c r="A122" s="41"/>
      <c r="B122" s="42" t="s">
        <v>318</v>
      </c>
      <c r="C122" s="137">
        <v>0</v>
      </c>
      <c r="D122" s="138">
        <v>0</v>
      </c>
      <c r="E122" s="138">
        <v>0</v>
      </c>
      <c r="F122" s="138">
        <v>0</v>
      </c>
      <c r="G122" s="138">
        <v>0</v>
      </c>
      <c r="H122" s="138">
        <v>0</v>
      </c>
    </row>
    <row r="123" spans="1:8" x14ac:dyDescent="0.25">
      <c r="A123" s="41"/>
      <c r="B123" s="42" t="s">
        <v>319</v>
      </c>
      <c r="C123" s="137">
        <v>0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</row>
    <row r="124" spans="1:8" x14ac:dyDescent="0.25">
      <c r="A124" s="41"/>
      <c r="B124" s="42" t="s">
        <v>320</v>
      </c>
      <c r="C124" s="137">
        <v>0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</row>
    <row r="125" spans="1:8" x14ac:dyDescent="0.25">
      <c r="A125" s="41"/>
      <c r="B125" s="42" t="s">
        <v>321</v>
      </c>
      <c r="C125" s="137">
        <v>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</row>
    <row r="126" spans="1:8" x14ac:dyDescent="0.25">
      <c r="A126" s="41"/>
      <c r="B126" s="42" t="s">
        <v>322</v>
      </c>
      <c r="C126" s="137">
        <v>0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</row>
    <row r="127" spans="1:8" x14ac:dyDescent="0.25">
      <c r="A127" s="41"/>
      <c r="B127" s="42" t="s">
        <v>323</v>
      </c>
      <c r="C127" s="137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</row>
    <row r="128" spans="1:8" x14ac:dyDescent="0.25">
      <c r="A128" s="206" t="s">
        <v>324</v>
      </c>
      <c r="B128" s="223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37">
        <v>0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</row>
    <row r="130" spans="1:8" x14ac:dyDescent="0.25">
      <c r="A130" s="41"/>
      <c r="B130" s="42" t="s">
        <v>326</v>
      </c>
      <c r="C130" s="137">
        <v>0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</row>
    <row r="131" spans="1:8" x14ac:dyDescent="0.25">
      <c r="A131" s="41"/>
      <c r="B131" s="42" t="s">
        <v>327</v>
      </c>
      <c r="C131" s="137">
        <v>0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</row>
    <row r="132" spans="1:8" x14ac:dyDescent="0.25">
      <c r="A132" s="41"/>
      <c r="B132" s="42" t="s">
        <v>328</v>
      </c>
      <c r="C132" s="137">
        <v>0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</row>
    <row r="133" spans="1:8" x14ac:dyDescent="0.25">
      <c r="A133" s="41"/>
      <c r="B133" s="42" t="s">
        <v>329</v>
      </c>
      <c r="C133" s="137">
        <v>0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</row>
    <row r="134" spans="1:8" x14ac:dyDescent="0.25">
      <c r="A134" s="41"/>
      <c r="B134" s="42" t="s">
        <v>330</v>
      </c>
      <c r="C134" s="137">
        <v>0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</row>
    <row r="135" spans="1:8" x14ac:dyDescent="0.25">
      <c r="A135" s="41"/>
      <c r="B135" s="42" t="s">
        <v>331</v>
      </c>
      <c r="C135" s="137">
        <v>0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</row>
    <row r="136" spans="1:8" x14ac:dyDescent="0.25">
      <c r="A136" s="41"/>
      <c r="B136" s="42" t="s">
        <v>332</v>
      </c>
      <c r="C136" s="137">
        <v>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</row>
    <row r="137" spans="1:8" x14ac:dyDescent="0.25">
      <c r="A137" s="41"/>
      <c r="B137" s="42" t="s">
        <v>333</v>
      </c>
      <c r="C137" s="137">
        <v>0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</row>
    <row r="138" spans="1:8" x14ac:dyDescent="0.25">
      <c r="A138" s="206" t="s">
        <v>334</v>
      </c>
      <c r="B138" s="223"/>
      <c r="C138" s="137">
        <v>0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</row>
    <row r="139" spans="1:8" x14ac:dyDescent="0.25">
      <c r="A139" s="41"/>
      <c r="B139" s="42" t="s">
        <v>335</v>
      </c>
      <c r="C139" s="137">
        <v>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</row>
    <row r="140" spans="1:8" x14ac:dyDescent="0.25">
      <c r="A140" s="41"/>
      <c r="B140" s="42" t="s">
        <v>336</v>
      </c>
      <c r="C140" s="137">
        <v>0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</row>
    <row r="141" spans="1:8" x14ac:dyDescent="0.25">
      <c r="A141" s="41"/>
      <c r="B141" s="42" t="s">
        <v>337</v>
      </c>
      <c r="C141" s="137">
        <v>0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</row>
    <row r="142" spans="1:8" x14ac:dyDescent="0.25">
      <c r="A142" s="206" t="s">
        <v>338</v>
      </c>
      <c r="B142" s="223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37">
        <v>0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</row>
    <row r="144" spans="1:8" x14ac:dyDescent="0.25">
      <c r="A144" s="41"/>
      <c r="B144" s="42" t="s">
        <v>340</v>
      </c>
      <c r="C144" s="137">
        <v>0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</row>
    <row r="145" spans="1:8" x14ac:dyDescent="0.25">
      <c r="A145" s="41"/>
      <c r="B145" s="42" t="s">
        <v>341</v>
      </c>
      <c r="C145" s="137">
        <v>0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</row>
    <row r="146" spans="1:8" x14ac:dyDescent="0.25">
      <c r="A146" s="41"/>
      <c r="B146" s="42" t="s">
        <v>342</v>
      </c>
      <c r="C146" s="137">
        <v>0</v>
      </c>
      <c r="D146" s="138">
        <v>0</v>
      </c>
      <c r="E146" s="138">
        <v>0</v>
      </c>
      <c r="F146" s="138">
        <v>0</v>
      </c>
      <c r="G146" s="138">
        <v>0</v>
      </c>
      <c r="H146" s="138">
        <v>0</v>
      </c>
    </row>
    <row r="147" spans="1:8" x14ac:dyDescent="0.25">
      <c r="A147" s="41"/>
      <c r="B147" s="42" t="s">
        <v>343</v>
      </c>
      <c r="C147" s="137">
        <v>0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</row>
    <row r="148" spans="1:8" x14ac:dyDescent="0.25">
      <c r="A148" s="41"/>
      <c r="B148" s="42" t="s">
        <v>344</v>
      </c>
      <c r="C148" s="137">
        <v>0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</row>
    <row r="149" spans="1:8" x14ac:dyDescent="0.25">
      <c r="A149" s="41"/>
      <c r="B149" s="42" t="s">
        <v>345</v>
      </c>
      <c r="C149" s="137">
        <v>0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</row>
    <row r="150" spans="1:8" x14ac:dyDescent="0.25">
      <c r="A150" s="41"/>
      <c r="B150" s="42" t="s">
        <v>346</v>
      </c>
      <c r="C150" s="137">
        <v>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</row>
    <row r="151" spans="1:8" x14ac:dyDescent="0.25">
      <c r="A151" s="206" t="s">
        <v>347</v>
      </c>
      <c r="B151" s="223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37">
        <v>0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</row>
    <row r="153" spans="1:8" x14ac:dyDescent="0.25">
      <c r="A153" s="41"/>
      <c r="B153" s="42" t="s">
        <v>349</v>
      </c>
      <c r="C153" s="137">
        <v>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</row>
    <row r="154" spans="1:8" x14ac:dyDescent="0.25">
      <c r="A154" s="41"/>
      <c r="B154" s="42" t="s">
        <v>350</v>
      </c>
      <c r="C154" s="137">
        <v>0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</row>
    <row r="155" spans="1:8" x14ac:dyDescent="0.25">
      <c r="A155" s="206" t="s">
        <v>351</v>
      </c>
      <c r="B155" s="223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37">
        <v>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</row>
    <row r="157" spans="1:8" x14ac:dyDescent="0.25">
      <c r="A157" s="41"/>
      <c r="B157" s="42" t="s">
        <v>353</v>
      </c>
      <c r="C157" s="137">
        <v>0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</row>
    <row r="158" spans="1:8" x14ac:dyDescent="0.25">
      <c r="A158" s="41"/>
      <c r="B158" s="42" t="s">
        <v>354</v>
      </c>
      <c r="C158" s="137">
        <v>0</v>
      </c>
      <c r="D158" s="138">
        <v>0</v>
      </c>
      <c r="E158" s="138">
        <v>0</v>
      </c>
      <c r="F158" s="138">
        <v>0</v>
      </c>
      <c r="G158" s="138">
        <v>0</v>
      </c>
      <c r="H158" s="138">
        <v>0</v>
      </c>
    </row>
    <row r="159" spans="1:8" x14ac:dyDescent="0.25">
      <c r="A159" s="41"/>
      <c r="B159" s="42" t="s">
        <v>355</v>
      </c>
      <c r="C159" s="137">
        <v>0</v>
      </c>
      <c r="D159" s="138">
        <v>0</v>
      </c>
      <c r="E159" s="138">
        <v>0</v>
      </c>
      <c r="F159" s="138">
        <v>0</v>
      </c>
      <c r="G159" s="138">
        <v>0</v>
      </c>
      <c r="H159" s="138">
        <v>0</v>
      </c>
    </row>
    <row r="160" spans="1:8" x14ac:dyDescent="0.25">
      <c r="A160" s="41"/>
      <c r="B160" s="42" t="s">
        <v>356</v>
      </c>
      <c r="C160" s="137">
        <v>0</v>
      </c>
      <c r="D160" s="138">
        <v>0</v>
      </c>
      <c r="E160" s="138">
        <v>0</v>
      </c>
      <c r="F160" s="138">
        <v>0</v>
      </c>
      <c r="G160" s="138">
        <v>0</v>
      </c>
      <c r="H160" s="138">
        <v>0</v>
      </c>
    </row>
    <row r="161" spans="1:8" x14ac:dyDescent="0.25">
      <c r="A161" s="41"/>
      <c r="B161" s="42" t="s">
        <v>357</v>
      </c>
      <c r="C161" s="137">
        <v>0</v>
      </c>
      <c r="D161" s="138">
        <v>0</v>
      </c>
      <c r="E161" s="138">
        <v>0</v>
      </c>
      <c r="F161" s="138">
        <v>0</v>
      </c>
      <c r="G161" s="138">
        <v>0</v>
      </c>
      <c r="H161" s="138">
        <v>0</v>
      </c>
    </row>
    <row r="162" spans="1:8" x14ac:dyDescent="0.25">
      <c r="A162" s="41"/>
      <c r="B162" s="42" t="s">
        <v>358</v>
      </c>
      <c r="C162" s="137">
        <v>0</v>
      </c>
      <c r="D162" s="138">
        <v>0</v>
      </c>
      <c r="E162" s="138">
        <v>0</v>
      </c>
      <c r="F162" s="138">
        <v>0</v>
      </c>
      <c r="G162" s="138">
        <v>0</v>
      </c>
      <c r="H162" s="138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203" t="s">
        <v>360</v>
      </c>
      <c r="B164" s="205"/>
      <c r="C164" s="85">
        <f>+C9+C17+C27+C37+C47+C57+C61+C70+C74</f>
        <v>16124077</v>
      </c>
      <c r="D164" s="85">
        <f t="shared" ref="D164:H164" si="20">+D9+D17+D27+D37+D47+D57+D61+D70+D74</f>
        <v>6762.5300000000279</v>
      </c>
      <c r="E164" s="85">
        <f t="shared" si="20"/>
        <v>16130839.530000001</v>
      </c>
      <c r="F164" s="85">
        <f t="shared" si="20"/>
        <v>9432182.6799999997</v>
      </c>
      <c r="G164" s="85">
        <f t="shared" si="20"/>
        <v>9125558.3999999985</v>
      </c>
      <c r="H164" s="85">
        <f t="shared" si="20"/>
        <v>6698656.8500000006</v>
      </c>
    </row>
    <row r="165" spans="1:8" ht="15.75" thickBot="1" x14ac:dyDescent="0.3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I31"/>
  <sheetViews>
    <sheetView zoomScale="115" zoomScaleNormal="115" workbookViewId="0">
      <selection activeCell="A3" sqref="A3:G3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58" t="s">
        <v>418</v>
      </c>
      <c r="B1" s="227"/>
      <c r="C1" s="227"/>
      <c r="D1" s="227"/>
      <c r="E1" s="227"/>
      <c r="F1" s="227"/>
      <c r="G1" s="159"/>
    </row>
    <row r="2" spans="1:9" x14ac:dyDescent="0.25">
      <c r="A2" s="146" t="s">
        <v>279</v>
      </c>
      <c r="B2" s="147"/>
      <c r="C2" s="147"/>
      <c r="D2" s="147"/>
      <c r="E2" s="147"/>
      <c r="F2" s="147"/>
      <c r="G2" s="148"/>
    </row>
    <row r="3" spans="1:9" x14ac:dyDescent="0.25">
      <c r="A3" s="146" t="s">
        <v>361</v>
      </c>
      <c r="B3" s="147"/>
      <c r="C3" s="147"/>
      <c r="D3" s="147"/>
      <c r="E3" s="147"/>
      <c r="F3" s="147"/>
      <c r="G3" s="148"/>
    </row>
    <row r="4" spans="1:9" x14ac:dyDescent="0.25">
      <c r="A4" s="146" t="s">
        <v>440</v>
      </c>
      <c r="B4" s="147"/>
      <c r="C4" s="147"/>
      <c r="D4" s="147"/>
      <c r="E4" s="147"/>
      <c r="F4" s="147"/>
      <c r="G4" s="148"/>
    </row>
    <row r="5" spans="1:9" ht="15.75" thickBot="1" x14ac:dyDescent="0.3">
      <c r="A5" s="149" t="s">
        <v>1</v>
      </c>
      <c r="B5" s="150"/>
      <c r="C5" s="150"/>
      <c r="D5" s="150"/>
      <c r="E5" s="150"/>
      <c r="F5" s="150"/>
      <c r="G5" s="151"/>
    </row>
    <row r="6" spans="1:9" ht="15.75" thickBot="1" x14ac:dyDescent="0.3">
      <c r="A6" s="160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9" ht="24" customHeight="1" thickBot="1" x14ac:dyDescent="0.3">
      <c r="A7" s="161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61"/>
    </row>
    <row r="8" spans="1:9" x14ac:dyDescent="0.25">
      <c r="A8" s="112" t="s">
        <v>362</v>
      </c>
      <c r="B8" s="225">
        <f t="shared" ref="B8:G8" si="0">SUM(B10:B14)</f>
        <v>16124077</v>
      </c>
      <c r="C8" s="225">
        <f t="shared" si="0"/>
        <v>6762.5300000000279</v>
      </c>
      <c r="D8" s="225">
        <f t="shared" si="0"/>
        <v>16130839.529999999</v>
      </c>
      <c r="E8" s="225">
        <f t="shared" si="0"/>
        <v>9432182.6799999997</v>
      </c>
      <c r="F8" s="225">
        <f t="shared" si="0"/>
        <v>9125558.3999999985</v>
      </c>
      <c r="G8" s="225">
        <f t="shared" si="0"/>
        <v>6698656.8499999996</v>
      </c>
    </row>
    <row r="9" spans="1:9" ht="12" customHeight="1" x14ac:dyDescent="0.25">
      <c r="A9" s="112" t="s">
        <v>417</v>
      </c>
      <c r="B9" s="226"/>
      <c r="C9" s="226"/>
      <c r="D9" s="226"/>
      <c r="E9" s="226"/>
      <c r="F9" s="226"/>
      <c r="G9" s="226"/>
    </row>
    <row r="10" spans="1:9" ht="12.75" customHeight="1" x14ac:dyDescent="0.25">
      <c r="A10" s="111" t="s">
        <v>424</v>
      </c>
      <c r="B10" s="77">
        <v>1915458.92</v>
      </c>
      <c r="C10" s="140">
        <v>-186606.5</v>
      </c>
      <c r="D10" s="77">
        <f>+B10+C10</f>
        <v>1728852.42</v>
      </c>
      <c r="E10" s="140">
        <v>1031126.44</v>
      </c>
      <c r="F10" s="140">
        <v>1031126.44</v>
      </c>
      <c r="G10" s="77">
        <f>+D10-E10</f>
        <v>697725.98</v>
      </c>
      <c r="H10" s="106"/>
      <c r="I10" s="106"/>
    </row>
    <row r="11" spans="1:9" ht="12.75" customHeight="1" x14ac:dyDescent="0.25">
      <c r="A11" s="111" t="s">
        <v>425</v>
      </c>
      <c r="B11" s="77">
        <v>335437.73</v>
      </c>
      <c r="C11" s="141">
        <v>-9454</v>
      </c>
      <c r="D11" s="77">
        <f t="shared" ref="D11:D14" si="1">+B11+C11</f>
        <v>325983.73</v>
      </c>
      <c r="E11" s="141">
        <v>191038.59</v>
      </c>
      <c r="F11" s="141">
        <v>191038.59</v>
      </c>
      <c r="G11" s="77">
        <f>+D11-E11</f>
        <v>134945.13999999998</v>
      </c>
      <c r="H11" s="106"/>
      <c r="I11" s="106"/>
    </row>
    <row r="12" spans="1:9" ht="12.75" customHeight="1" x14ac:dyDescent="0.25">
      <c r="A12" s="111" t="s">
        <v>426</v>
      </c>
      <c r="B12" s="77">
        <v>4498748.7</v>
      </c>
      <c r="C12" s="141">
        <v>119249.38</v>
      </c>
      <c r="D12" s="77">
        <f t="shared" si="1"/>
        <v>4617998.08</v>
      </c>
      <c r="E12" s="141">
        <v>2418968.4700000002</v>
      </c>
      <c r="F12" s="141">
        <v>2210285.31</v>
      </c>
      <c r="G12" s="77">
        <f t="shared" ref="G12:G14" si="2">+D12-E12</f>
        <v>2199029.61</v>
      </c>
      <c r="H12" s="106"/>
      <c r="I12" s="106"/>
    </row>
    <row r="13" spans="1:9" ht="12.75" customHeight="1" x14ac:dyDescent="0.25">
      <c r="A13" s="111" t="s">
        <v>435</v>
      </c>
      <c r="B13" s="77">
        <v>4016198.39</v>
      </c>
      <c r="C13" s="141">
        <v>-461357.62</v>
      </c>
      <c r="D13" s="77">
        <f t="shared" si="1"/>
        <v>3554840.77</v>
      </c>
      <c r="E13" s="141">
        <v>1990324.47</v>
      </c>
      <c r="F13" s="141">
        <v>1917425.43</v>
      </c>
      <c r="G13" s="77">
        <f t="shared" si="2"/>
        <v>1564516.3</v>
      </c>
      <c r="H13" s="106"/>
      <c r="I13" s="106"/>
    </row>
    <row r="14" spans="1:9" ht="12.75" customHeight="1" x14ac:dyDescent="0.25">
      <c r="A14" s="111" t="s">
        <v>436</v>
      </c>
      <c r="B14" s="77">
        <v>5358233.26</v>
      </c>
      <c r="C14" s="141">
        <v>544931.27</v>
      </c>
      <c r="D14" s="77">
        <f t="shared" si="1"/>
        <v>5903164.5299999993</v>
      </c>
      <c r="E14" s="141">
        <v>3800724.71</v>
      </c>
      <c r="F14" s="141">
        <v>3775682.63</v>
      </c>
      <c r="G14" s="77">
        <f t="shared" si="2"/>
        <v>2102439.8199999994</v>
      </c>
      <c r="H14" s="106"/>
      <c r="I14" s="106"/>
    </row>
    <row r="15" spans="1:9" ht="3" customHeight="1" x14ac:dyDescent="0.25">
      <c r="A15" s="59"/>
      <c r="B15" s="77"/>
      <c r="C15" s="78"/>
      <c r="D15" s="78"/>
      <c r="E15" s="78"/>
      <c r="F15" s="78"/>
      <c r="G15" s="78"/>
    </row>
    <row r="16" spans="1:9" x14ac:dyDescent="0.25">
      <c r="A16" s="58" t="s">
        <v>363</v>
      </c>
      <c r="B16" s="228">
        <f t="shared" ref="B16:G16" si="3">SUM(B18:B25)</f>
        <v>0</v>
      </c>
      <c r="C16" s="228">
        <f t="shared" si="3"/>
        <v>0</v>
      </c>
      <c r="D16" s="228">
        <f t="shared" si="3"/>
        <v>0</v>
      </c>
      <c r="E16" s="228">
        <f t="shared" si="3"/>
        <v>0</v>
      </c>
      <c r="F16" s="228">
        <f t="shared" si="3"/>
        <v>0</v>
      </c>
      <c r="G16" s="228">
        <f t="shared" si="3"/>
        <v>0</v>
      </c>
    </row>
    <row r="17" spans="1:7" x14ac:dyDescent="0.25">
      <c r="A17" s="58" t="s">
        <v>364</v>
      </c>
      <c r="B17" s="228"/>
      <c r="C17" s="228"/>
      <c r="D17" s="228"/>
      <c r="E17" s="228"/>
      <c r="F17" s="228"/>
      <c r="G17" s="228"/>
    </row>
    <row r="18" spans="1:7" ht="17.25" customHeight="1" x14ac:dyDescent="0.25">
      <c r="A18" s="111" t="s">
        <v>424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7.25" customHeight="1" x14ac:dyDescent="0.25">
      <c r="A19" s="111" t="s">
        <v>425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4">+D19-E19</f>
        <v>0</v>
      </c>
    </row>
    <row r="20" spans="1:7" ht="17.25" customHeight="1" x14ac:dyDescent="0.25">
      <c r="A20" s="111" t="s">
        <v>426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4"/>
        <v>0</v>
      </c>
    </row>
    <row r="21" spans="1:7" ht="17.25" customHeight="1" x14ac:dyDescent="0.25">
      <c r="A21" s="111" t="s">
        <v>427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ht="17.25" customHeight="1" x14ac:dyDescent="0.25">
      <c r="A22" s="111" t="s">
        <v>428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4"/>
        <v>0</v>
      </c>
    </row>
    <row r="23" spans="1:7" ht="17.25" customHeight="1" x14ac:dyDescent="0.25">
      <c r="A23" s="111" t="s">
        <v>429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4"/>
        <v>0</v>
      </c>
    </row>
    <row r="24" spans="1:7" ht="17.25" customHeight="1" x14ac:dyDescent="0.25">
      <c r="A24" s="111" t="s">
        <v>430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4"/>
        <v>0</v>
      </c>
    </row>
    <row r="25" spans="1:7" ht="17.25" customHeight="1" x14ac:dyDescent="0.25">
      <c r="A25" s="111" t="s">
        <v>431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4"/>
        <v>0</v>
      </c>
    </row>
    <row r="26" spans="1:7" ht="5.25" customHeight="1" x14ac:dyDescent="0.25">
      <c r="A26" s="59"/>
      <c r="B26" s="77"/>
      <c r="C26" s="78"/>
      <c r="D26" s="78"/>
      <c r="E26" s="78"/>
      <c r="F26" s="78"/>
      <c r="G26" s="78"/>
    </row>
    <row r="27" spans="1:7" ht="17.25" customHeight="1" x14ac:dyDescent="0.25">
      <c r="A27" s="112" t="s">
        <v>360</v>
      </c>
      <c r="B27" s="77">
        <f t="shared" ref="B27:G27" si="5">B8+B16</f>
        <v>16124077</v>
      </c>
      <c r="C27" s="78">
        <f t="shared" si="5"/>
        <v>6762.5300000000279</v>
      </c>
      <c r="D27" s="78">
        <f t="shared" si="5"/>
        <v>16130839.529999999</v>
      </c>
      <c r="E27" s="78">
        <f t="shared" si="5"/>
        <v>9432182.6799999997</v>
      </c>
      <c r="F27" s="78">
        <f t="shared" si="5"/>
        <v>9125558.3999999985</v>
      </c>
      <c r="G27" s="78">
        <f t="shared" si="5"/>
        <v>6698656.8499999996</v>
      </c>
    </row>
    <row r="28" spans="1:7" ht="17.25" customHeight="1" thickBot="1" x14ac:dyDescent="0.3">
      <c r="A28" s="113"/>
      <c r="B28" s="114"/>
      <c r="C28" s="84"/>
      <c r="D28" s="84"/>
      <c r="E28" s="84"/>
      <c r="F28" s="84"/>
      <c r="G28" s="84"/>
    </row>
    <row r="29" spans="1:7" ht="17.25" customHeight="1" x14ac:dyDescent="0.25"/>
    <row r="30" spans="1:7" ht="17.25" customHeight="1" x14ac:dyDescent="0.25">
      <c r="B30" s="108"/>
    </row>
    <row r="31" spans="1:7" x14ac:dyDescent="0.25">
      <c r="B31" s="108"/>
    </row>
  </sheetData>
  <mergeCells count="20">
    <mergeCell ref="G16:G17"/>
    <mergeCell ref="B16:B17"/>
    <mergeCell ref="C16:C17"/>
    <mergeCell ref="D16:D17"/>
    <mergeCell ref="E16:E17"/>
    <mergeCell ref="F16:F17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15" zoomScaleNormal="115" workbookViewId="0">
      <pane xSplit="2" ySplit="7" topLeftCell="C32" activePane="bottomRight" state="frozen"/>
      <selection activeCell="A3" sqref="A3:G3"/>
      <selection pane="topRight" activeCell="A3" sqref="A3:G3"/>
      <selection pane="bottomLeft" activeCell="A3" sqref="A3:G3"/>
      <selection pane="bottomRight" activeCell="A3" sqref="A3:H3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43" t="s">
        <v>418</v>
      </c>
      <c r="B1" s="144"/>
      <c r="C1" s="144"/>
      <c r="D1" s="144"/>
      <c r="E1" s="144"/>
      <c r="F1" s="144"/>
      <c r="G1" s="144"/>
      <c r="H1" s="216"/>
    </row>
    <row r="2" spans="1:8" x14ac:dyDescent="0.25">
      <c r="A2" s="184" t="s">
        <v>279</v>
      </c>
      <c r="B2" s="185"/>
      <c r="C2" s="185"/>
      <c r="D2" s="185"/>
      <c r="E2" s="185"/>
      <c r="F2" s="185"/>
      <c r="G2" s="185"/>
      <c r="H2" s="217"/>
    </row>
    <row r="3" spans="1:8" x14ac:dyDescent="0.25">
      <c r="A3" s="184" t="s">
        <v>365</v>
      </c>
      <c r="B3" s="185"/>
      <c r="C3" s="185"/>
      <c r="D3" s="185"/>
      <c r="E3" s="185"/>
      <c r="F3" s="185"/>
      <c r="G3" s="185"/>
      <c r="H3" s="217"/>
    </row>
    <row r="4" spans="1:8" x14ac:dyDescent="0.25">
      <c r="A4" s="184" t="s">
        <v>440</v>
      </c>
      <c r="B4" s="185"/>
      <c r="C4" s="185"/>
      <c r="D4" s="185"/>
      <c r="E4" s="185"/>
      <c r="F4" s="185"/>
      <c r="G4" s="185"/>
      <c r="H4" s="217"/>
    </row>
    <row r="5" spans="1:8" ht="15.75" thickBot="1" x14ac:dyDescent="0.3">
      <c r="A5" s="194" t="s">
        <v>1</v>
      </c>
      <c r="B5" s="195"/>
      <c r="C5" s="195"/>
      <c r="D5" s="195"/>
      <c r="E5" s="195"/>
      <c r="F5" s="195"/>
      <c r="G5" s="195"/>
      <c r="H5" s="218"/>
    </row>
    <row r="6" spans="1:8" ht="12.75" customHeight="1" thickBot="1" x14ac:dyDescent="0.3">
      <c r="A6" s="143" t="s">
        <v>2</v>
      </c>
      <c r="B6" s="145"/>
      <c r="C6" s="155" t="s">
        <v>281</v>
      </c>
      <c r="D6" s="156"/>
      <c r="E6" s="156"/>
      <c r="F6" s="156"/>
      <c r="G6" s="157"/>
      <c r="H6" s="160" t="s">
        <v>282</v>
      </c>
    </row>
    <row r="7" spans="1:8" ht="26.25" customHeight="1" thickBot="1" x14ac:dyDescent="0.3">
      <c r="A7" s="194"/>
      <c r="B7" s="196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61"/>
    </row>
    <row r="8" spans="1:8" ht="16.5" customHeight="1" x14ac:dyDescent="0.25">
      <c r="A8" s="229" t="s">
        <v>366</v>
      </c>
      <c r="B8" s="230"/>
      <c r="C8" s="78">
        <f>C9+C19+C28+C39</f>
        <v>16124077</v>
      </c>
      <c r="D8" s="78">
        <f t="shared" ref="D8:H8" si="0">D9+D19+D28+D39</f>
        <v>6762.53</v>
      </c>
      <c r="E8" s="78">
        <f t="shared" si="0"/>
        <v>16130839.529999999</v>
      </c>
      <c r="F8" s="78">
        <f t="shared" si="0"/>
        <v>9432182.6799999997</v>
      </c>
      <c r="G8" s="78">
        <f t="shared" si="0"/>
        <v>9125558.4000000004</v>
      </c>
      <c r="H8" s="78">
        <f t="shared" si="0"/>
        <v>6698656.8499999996</v>
      </c>
    </row>
    <row r="9" spans="1:8" x14ac:dyDescent="0.25">
      <c r="A9" s="203" t="s">
        <v>367</v>
      </c>
      <c r="B9" s="205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203" t="s">
        <v>376</v>
      </c>
      <c r="B19" s="205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203" t="s">
        <v>384</v>
      </c>
      <c r="B28" s="205"/>
      <c r="C28" s="82">
        <f>SUM(C29:C37)</f>
        <v>16124077</v>
      </c>
      <c r="D28" s="82">
        <f t="shared" ref="D28:H28" si="7">SUM(D29:D37)</f>
        <v>6762.53</v>
      </c>
      <c r="E28" s="82">
        <f t="shared" si="7"/>
        <v>16130839.529999999</v>
      </c>
      <c r="F28" s="82">
        <f t="shared" si="7"/>
        <v>9432182.6799999997</v>
      </c>
      <c r="G28" s="82">
        <f t="shared" si="7"/>
        <v>9125558.4000000004</v>
      </c>
      <c r="H28" s="82">
        <f t="shared" si="7"/>
        <v>6698656.8499999996</v>
      </c>
    </row>
    <row r="29" spans="1:8" x14ac:dyDescent="0.25">
      <c r="A29" s="41"/>
      <c r="B29" s="48" t="s">
        <v>385</v>
      </c>
      <c r="C29" s="82">
        <v>16124077</v>
      </c>
      <c r="D29" s="82">
        <v>6762.53</v>
      </c>
      <c r="E29" s="82">
        <f t="shared" ref="E29:E37" si="8">C29+D29</f>
        <v>16130839.529999999</v>
      </c>
      <c r="F29" s="142">
        <v>9432182.6799999997</v>
      </c>
      <c r="G29" s="142">
        <v>9125558.4000000004</v>
      </c>
      <c r="H29" s="82">
        <f t="shared" ref="H29:H37" si="9">E29-F29</f>
        <v>6698656.8499999996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203" t="s">
        <v>394</v>
      </c>
      <c r="B39" s="205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203" t="s">
        <v>399</v>
      </c>
      <c r="B45" s="205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203" t="s">
        <v>367</v>
      </c>
      <c r="B46" s="205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203" t="s">
        <v>376</v>
      </c>
      <c r="B56" s="205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203" t="s">
        <v>384</v>
      </c>
      <c r="B65" s="205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203" t="s">
        <v>394</v>
      </c>
      <c r="B76" s="205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203" t="s">
        <v>360</v>
      </c>
      <c r="B82" s="205"/>
      <c r="C82" s="82">
        <f>C8+C45</f>
        <v>16124077</v>
      </c>
      <c r="D82" s="82">
        <f t="shared" ref="D82:H82" si="14">D8+D45</f>
        <v>6762.53</v>
      </c>
      <c r="E82" s="82">
        <f t="shared" si="14"/>
        <v>16130839.529999999</v>
      </c>
      <c r="F82" s="82">
        <f t="shared" si="14"/>
        <v>9432182.6799999997</v>
      </c>
      <c r="G82" s="82">
        <f t="shared" si="14"/>
        <v>9125558.4000000004</v>
      </c>
      <c r="H82" s="82">
        <f t="shared" si="14"/>
        <v>6698656.8499999996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pane xSplit="1" ySplit="7" topLeftCell="B8" activePane="bottomRight" state="frozen"/>
      <selection activeCell="A3" sqref="A3:G3"/>
      <selection pane="topRight" activeCell="A3" sqref="A3:G3"/>
      <selection pane="bottomLeft" activeCell="A3" sqref="A3:G3"/>
      <selection pane="bottomRight" activeCell="L14" sqref="L14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43" t="s">
        <v>418</v>
      </c>
      <c r="B1" s="144"/>
      <c r="C1" s="144"/>
      <c r="D1" s="144"/>
      <c r="E1" s="144"/>
      <c r="F1" s="144"/>
      <c r="G1" s="216"/>
    </row>
    <row r="2" spans="1:14" x14ac:dyDescent="0.25">
      <c r="A2" s="184" t="s">
        <v>279</v>
      </c>
      <c r="B2" s="185"/>
      <c r="C2" s="185"/>
      <c r="D2" s="185"/>
      <c r="E2" s="185"/>
      <c r="F2" s="185"/>
      <c r="G2" s="217"/>
    </row>
    <row r="3" spans="1:14" x14ac:dyDescent="0.25">
      <c r="A3" s="184" t="s">
        <v>400</v>
      </c>
      <c r="B3" s="185"/>
      <c r="C3" s="185"/>
      <c r="D3" s="185"/>
      <c r="E3" s="185"/>
      <c r="F3" s="185"/>
      <c r="G3" s="217"/>
    </row>
    <row r="4" spans="1:14" x14ac:dyDescent="0.25">
      <c r="A4" s="184" t="s">
        <v>440</v>
      </c>
      <c r="B4" s="185"/>
      <c r="C4" s="185"/>
      <c r="D4" s="185"/>
      <c r="E4" s="185"/>
      <c r="F4" s="185"/>
      <c r="G4" s="217"/>
    </row>
    <row r="5" spans="1:14" ht="15.75" thickBot="1" x14ac:dyDescent="0.3">
      <c r="A5" s="194" t="s">
        <v>1</v>
      </c>
      <c r="B5" s="195"/>
      <c r="C5" s="195"/>
      <c r="D5" s="195"/>
      <c r="E5" s="195"/>
      <c r="F5" s="195"/>
      <c r="G5" s="218"/>
    </row>
    <row r="6" spans="1:14" ht="15.75" thickBot="1" x14ac:dyDescent="0.3">
      <c r="A6" s="178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14" ht="36.75" thickBot="1" x14ac:dyDescent="0.3">
      <c r="A7" s="179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61"/>
    </row>
    <row r="8" spans="1:14" x14ac:dyDescent="0.25">
      <c r="A8" s="58" t="s">
        <v>402</v>
      </c>
      <c r="B8" s="76">
        <f>B9+B10+B11+B14+B15+B18</f>
        <v>10049725</v>
      </c>
      <c r="C8" s="76">
        <f>C9+C10+C11+C14+C15+C18</f>
        <v>0</v>
      </c>
      <c r="D8" s="76">
        <f t="shared" ref="D8:G8" si="0">D9+D10+D11+D14+D15+D18</f>
        <v>10049725</v>
      </c>
      <c r="E8" s="76">
        <f t="shared" si="0"/>
        <v>6466588.8399999999</v>
      </c>
      <c r="F8" s="76">
        <f t="shared" si="0"/>
        <v>6466588.8399999999</v>
      </c>
      <c r="G8" s="76">
        <f t="shared" si="0"/>
        <v>3583136.16</v>
      </c>
    </row>
    <row r="9" spans="1:14" x14ac:dyDescent="0.25">
      <c r="A9" s="59" t="s">
        <v>403</v>
      </c>
      <c r="B9" s="77">
        <v>10049725</v>
      </c>
      <c r="C9" s="76">
        <v>0</v>
      </c>
      <c r="D9" s="77">
        <v>10049725</v>
      </c>
      <c r="E9" s="77">
        <v>6466588.8399999999</v>
      </c>
      <c r="F9" s="78">
        <v>6466588.8399999999</v>
      </c>
      <c r="G9" s="77">
        <f>+D9-E9</f>
        <v>3583136.16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18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18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58" t="s">
        <v>414</v>
      </c>
      <c r="B31" s="76">
        <f>B20+B8</f>
        <v>10049725</v>
      </c>
      <c r="C31" s="76">
        <f t="shared" ref="C31:G31" si="4">C20+C8</f>
        <v>0</v>
      </c>
      <c r="D31" s="76">
        <f t="shared" si="4"/>
        <v>10049725</v>
      </c>
      <c r="E31" s="76">
        <f t="shared" si="4"/>
        <v>6466588.8399999999</v>
      </c>
      <c r="F31" s="76">
        <f t="shared" si="4"/>
        <v>6466588.8399999999</v>
      </c>
      <c r="G31" s="76">
        <f t="shared" si="4"/>
        <v>3583136.16</v>
      </c>
    </row>
    <row r="32" spans="1:7" ht="15.75" thickBot="1" x14ac:dyDescent="0.3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2023-04-11T03:15:35Z</cp:lastPrinted>
  <dcterms:created xsi:type="dcterms:W3CDTF">2016-12-23T19:11:27Z</dcterms:created>
  <dcterms:modified xsi:type="dcterms:W3CDTF">2023-10-19T23:08:44Z</dcterms:modified>
</cp:coreProperties>
</file>