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ARCHIVOS TESORERÍA 2024\CUENTAS PUBLICAS 2024\CUENTA PUBLICA 3ER TRIM JUL-SEP 2024\CUENTA PUBLICA ARMONIZADA 3ER TRIM 2024\"/>
    </mc:Choice>
  </mc:AlternateContent>
  <xr:revisionPtr revIDLastSave="0" documentId="8_{BE5C12E3-E2A3-4A80-B069-C01737C26DB6}" xr6:coauthVersionLast="45" xr6:coauthVersionMax="45" xr10:uidLastSave="{00000000-0000-0000-0000-000000000000}"/>
  <bookViews>
    <workbookView xWindow="-120" yWindow="-120" windowWidth="29040" windowHeight="15840" firstSheet="6" activeTab="14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 a" sheetId="10" r:id="rId6"/>
    <sheet name="formato 6b" sheetId="12" r:id="rId7"/>
    <sheet name="formato 6 c" sheetId="14" r:id="rId8"/>
    <sheet name="formato 6 d" sheetId="16" r:id="rId9"/>
    <sheet name="formato 7a" sheetId="17" r:id="rId10"/>
    <sheet name="formato7b" sheetId="18" r:id="rId11"/>
    <sheet name="formato 7c" sheetId="19" r:id="rId12"/>
    <sheet name="formato 7d" sheetId="20" r:id="rId13"/>
    <sheet name="GUIA cumplimiento" sheetId="24" r:id="rId14"/>
    <sheet name="art 8" sheetId="23" r:id="rId15"/>
    <sheet name="formato 8" sheetId="21" r:id="rId16"/>
    <sheet name="guia de cumplimiento" sheetId="22" state="hidden" r:id="rId17"/>
  </sheets>
  <definedNames>
    <definedName name="_xlnm.Print_Area" localSheetId="14">'art 8'!$A$2:$H$87</definedName>
    <definedName name="_xlnm.Print_Area" localSheetId="0">'formato 1'!$D$3:$J$86</definedName>
    <definedName name="_xlnm.Print_Area" localSheetId="5">'formato 6 a'!$C$3:$J$114</definedName>
    <definedName name="_xlnm.Print_Area" localSheetId="7">'formato 6 c'!$C$4:$J$106</definedName>
    <definedName name="_xlnm.Print_Area" localSheetId="8">'formato 6 d'!$C$3:$I$46</definedName>
    <definedName name="_xlnm.Print_Area" localSheetId="9">'formato 7a'!$C$7:$I$57</definedName>
    <definedName name="_xlnm.Print_Area" localSheetId="11">'formato 7c'!$C$4:$I$52</definedName>
    <definedName name="_xlnm.Print_Area" localSheetId="12">'formato 7d'!$C$5:$I$42</definedName>
    <definedName name="_xlnm.Print_Area" localSheetId="10">formato7b!$C$5:$I$43</definedName>
    <definedName name="_xlnm.Print_Area" localSheetId="13">'GUIA cumplimiento'!$B$4:$L$81</definedName>
    <definedName name="_xlnm.Print_Titles" localSheetId="14">'art 8'!$3:$10</definedName>
    <definedName name="_xlnm.Print_Titles" localSheetId="13">'GUIA cumplimiento'!$4:$12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23" l="1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37" i="23"/>
  <c r="H38" i="23"/>
  <c r="H39" i="23"/>
  <c r="H40" i="23"/>
  <c r="H41" i="23"/>
  <c r="H42" i="23"/>
  <c r="H43" i="23"/>
  <c r="H44" i="23"/>
  <c r="H45" i="23"/>
  <c r="H46" i="23"/>
  <c r="H47" i="23"/>
  <c r="H48" i="23"/>
  <c r="H49" i="23"/>
  <c r="H50" i="23"/>
  <c r="H51" i="23"/>
  <c r="H52" i="23"/>
  <c r="H53" i="23"/>
  <c r="H55" i="23"/>
  <c r="D57" i="23"/>
  <c r="E57" i="23"/>
  <c r="F57" i="23"/>
  <c r="G57" i="23"/>
  <c r="C57" i="23"/>
  <c r="H54" i="23"/>
  <c r="D66" i="23"/>
  <c r="E66" i="23"/>
  <c r="F66" i="23"/>
  <c r="G66" i="23"/>
  <c r="C66" i="23"/>
  <c r="H61" i="23"/>
  <c r="H66" i="23" s="1"/>
  <c r="F58" i="12"/>
  <c r="I58" i="12" s="1"/>
  <c r="H57" i="23" l="1"/>
  <c r="H71" i="23"/>
  <c r="H63" i="23"/>
  <c r="H64" i="23"/>
  <c r="H65" i="23"/>
  <c r="D74" i="23"/>
  <c r="D81" i="23" s="1"/>
  <c r="E74" i="23"/>
  <c r="E81" i="23" s="1"/>
  <c r="F74" i="23"/>
  <c r="F81" i="23" s="1"/>
  <c r="G74" i="23"/>
  <c r="G81" i="23" s="1"/>
  <c r="F68" i="12"/>
  <c r="I68" i="12" s="1"/>
  <c r="I22" i="1"/>
  <c r="I19" i="20" l="1"/>
  <c r="I23" i="20"/>
  <c r="I12" i="20" l="1"/>
  <c r="I34" i="20" s="1"/>
  <c r="F19" i="12"/>
  <c r="I19" i="12" s="1"/>
  <c r="F20" i="12"/>
  <c r="I20" i="12" s="1"/>
  <c r="F21" i="12"/>
  <c r="I21" i="12" s="1"/>
  <c r="F22" i="12"/>
  <c r="I22" i="12" s="1"/>
  <c r="F23" i="12"/>
  <c r="I23" i="12" s="1"/>
  <c r="F24" i="12"/>
  <c r="I24" i="12" s="1"/>
  <c r="F25" i="12"/>
  <c r="I25" i="12" s="1"/>
  <c r="F26" i="12"/>
  <c r="I26" i="12" s="1"/>
  <c r="F27" i="12"/>
  <c r="I27" i="12" s="1"/>
  <c r="F28" i="12"/>
  <c r="I28" i="12" s="1"/>
  <c r="F29" i="12"/>
  <c r="I29" i="12" s="1"/>
  <c r="F30" i="12"/>
  <c r="I30" i="12" s="1"/>
  <c r="F31" i="12"/>
  <c r="I31" i="12" s="1"/>
  <c r="F32" i="12"/>
  <c r="I32" i="12" s="1"/>
  <c r="F33" i="12"/>
  <c r="I33" i="12" s="1"/>
  <c r="F34" i="12"/>
  <c r="I34" i="12" s="1"/>
  <c r="F35" i="12"/>
  <c r="I35" i="12" s="1"/>
  <c r="F36" i="12"/>
  <c r="I36" i="12" s="1"/>
  <c r="F37" i="12"/>
  <c r="I37" i="12" s="1"/>
  <c r="F38" i="12"/>
  <c r="I38" i="12" s="1"/>
  <c r="F39" i="12"/>
  <c r="I39" i="12" s="1"/>
  <c r="F40" i="12"/>
  <c r="I40" i="12" s="1"/>
  <c r="F41" i="12"/>
  <c r="I41" i="12" s="1"/>
  <c r="F42" i="12"/>
  <c r="I42" i="12" s="1"/>
  <c r="F43" i="12"/>
  <c r="I43" i="12" s="1"/>
  <c r="F44" i="12"/>
  <c r="I44" i="12" s="1"/>
  <c r="F45" i="12"/>
  <c r="I45" i="12" s="1"/>
  <c r="F46" i="12"/>
  <c r="I46" i="12" s="1"/>
  <c r="F47" i="12"/>
  <c r="I47" i="12" s="1"/>
  <c r="F48" i="12"/>
  <c r="I48" i="12" s="1"/>
  <c r="F49" i="12"/>
  <c r="I49" i="12" s="1"/>
  <c r="F50" i="12"/>
  <c r="I50" i="12" s="1"/>
  <c r="F51" i="12"/>
  <c r="I51" i="12" s="1"/>
  <c r="F52" i="12"/>
  <c r="I52" i="12" s="1"/>
  <c r="F53" i="12"/>
  <c r="I53" i="12" s="1"/>
  <c r="F54" i="12"/>
  <c r="I54" i="12" s="1"/>
  <c r="F55" i="12"/>
  <c r="I55" i="12" s="1"/>
  <c r="F56" i="12"/>
  <c r="I56" i="12" s="1"/>
  <c r="F57" i="12"/>
  <c r="I57" i="12" s="1"/>
  <c r="F59" i="12"/>
  <c r="I59" i="12" s="1"/>
  <c r="F60" i="12"/>
  <c r="I60" i="12" s="1"/>
  <c r="F61" i="12"/>
  <c r="I61" i="12" s="1"/>
  <c r="F62" i="12"/>
  <c r="I62" i="12" s="1"/>
  <c r="F63" i="12"/>
  <c r="I63" i="12" s="1"/>
  <c r="F64" i="12"/>
  <c r="I64" i="12" s="1"/>
  <c r="F65" i="12"/>
  <c r="I65" i="12" s="1"/>
  <c r="F66" i="12"/>
  <c r="I66" i="12" s="1"/>
  <c r="F67" i="12"/>
  <c r="I67" i="12" s="1"/>
  <c r="F69" i="12"/>
  <c r="I69" i="12" s="1"/>
  <c r="F70" i="12"/>
  <c r="I70" i="12" s="1"/>
  <c r="F71" i="12"/>
  <c r="I71" i="12" s="1"/>
  <c r="F72" i="12"/>
  <c r="I72" i="12" s="1"/>
  <c r="F73" i="12"/>
  <c r="I73" i="12" s="1"/>
  <c r="F74" i="12"/>
  <c r="I74" i="12" s="1"/>
  <c r="F75" i="12"/>
  <c r="I75" i="12" s="1"/>
  <c r="F76" i="12"/>
  <c r="I76" i="12" s="1"/>
  <c r="F77" i="12"/>
  <c r="I77" i="12" s="1"/>
  <c r="E40" i="10"/>
  <c r="F40" i="10"/>
  <c r="F28" i="1"/>
  <c r="D72" i="23" l="1"/>
  <c r="E72" i="23"/>
  <c r="F72" i="23"/>
  <c r="G72" i="23"/>
  <c r="C72" i="23"/>
  <c r="H70" i="23"/>
  <c r="H62" i="23"/>
  <c r="C11" i="23" l="1"/>
  <c r="D11" i="23"/>
  <c r="E11" i="23"/>
  <c r="G11" i="23"/>
  <c r="H72" i="23"/>
  <c r="F11" i="23"/>
  <c r="I22" i="16" l="1"/>
  <c r="I21" i="16"/>
  <c r="I18" i="16"/>
  <c r="I17" i="16"/>
  <c r="I16" i="16"/>
  <c r="I15" i="16"/>
  <c r="I14" i="16"/>
  <c r="I13" i="16"/>
  <c r="F22" i="16"/>
  <c r="F23" i="16"/>
  <c r="I23" i="16" s="1"/>
  <c r="F21" i="16"/>
  <c r="F13" i="16"/>
  <c r="F14" i="16"/>
  <c r="F15" i="16"/>
  <c r="F16" i="16"/>
  <c r="F17" i="16"/>
  <c r="F18" i="16"/>
  <c r="F12" i="16"/>
  <c r="I12" i="16" s="1"/>
  <c r="G56" i="10"/>
  <c r="K44" i="8" l="1"/>
  <c r="H44" i="8"/>
  <c r="K13" i="8"/>
  <c r="K14" i="8"/>
  <c r="K15" i="8"/>
  <c r="K16" i="8"/>
  <c r="K18" i="8"/>
  <c r="K19" i="8"/>
  <c r="K20" i="8"/>
  <c r="K17" i="8"/>
  <c r="H18" i="8"/>
  <c r="H19" i="8"/>
  <c r="H20" i="8"/>
  <c r="H13" i="8"/>
  <c r="H14" i="8"/>
  <c r="H15" i="8"/>
  <c r="H16" i="8"/>
  <c r="H17" i="8"/>
  <c r="E12" i="1" l="1"/>
  <c r="I41" i="24" l="1"/>
  <c r="I40" i="24"/>
  <c r="E39" i="17"/>
  <c r="F39" i="17"/>
  <c r="G39" i="17"/>
  <c r="H39" i="17"/>
  <c r="I39" i="17"/>
  <c r="D39" i="17"/>
  <c r="E20" i="1" l="1"/>
  <c r="I19" i="24" l="1"/>
  <c r="D12" i="20"/>
  <c r="E12" i="20"/>
  <c r="F12" i="20"/>
  <c r="G12" i="20"/>
  <c r="H12" i="20"/>
  <c r="I80" i="12"/>
  <c r="H16" i="12" l="1"/>
  <c r="G16" i="12"/>
  <c r="E16" i="12"/>
  <c r="D16" i="12"/>
  <c r="G17" i="10" l="1"/>
  <c r="C79" i="23" l="1"/>
  <c r="H26" i="19"/>
  <c r="H11" i="19"/>
  <c r="I11" i="19"/>
  <c r="I26" i="19"/>
  <c r="H34" i="20" l="1"/>
  <c r="H36" i="19"/>
  <c r="F93" i="10"/>
  <c r="H93" i="10"/>
  <c r="I93" i="10"/>
  <c r="G53" i="10"/>
  <c r="F30" i="10"/>
  <c r="G25" i="10"/>
  <c r="G21" i="10"/>
  <c r="G22" i="10"/>
  <c r="G23" i="10"/>
  <c r="G24" i="10"/>
  <c r="G26" i="10"/>
  <c r="G27" i="10"/>
  <c r="G28" i="10"/>
  <c r="G29" i="10"/>
  <c r="G15" i="10"/>
  <c r="G16" i="10"/>
  <c r="G18" i="10"/>
  <c r="G19" i="10"/>
  <c r="E34" i="1"/>
  <c r="G20" i="10" l="1"/>
  <c r="I30" i="10"/>
  <c r="H30" i="10"/>
  <c r="G60" i="6"/>
  <c r="F60" i="6"/>
  <c r="I57" i="14" l="1"/>
  <c r="H57" i="14"/>
  <c r="F25" i="14"/>
  <c r="G77" i="23"/>
  <c r="G79" i="23" s="1"/>
  <c r="F77" i="23"/>
  <c r="F79" i="23" s="1"/>
  <c r="E77" i="23"/>
  <c r="E79" i="23" s="1"/>
  <c r="D77" i="23"/>
  <c r="D79" i="23" s="1"/>
  <c r="H77" i="23"/>
  <c r="H79" i="23" s="1"/>
  <c r="G23" i="20"/>
  <c r="F23" i="20"/>
  <c r="E23" i="20"/>
  <c r="D23" i="20"/>
  <c r="I43" i="19"/>
  <c r="G43" i="19"/>
  <c r="F43" i="19"/>
  <c r="E43" i="19"/>
  <c r="D43" i="19"/>
  <c r="G26" i="19"/>
  <c r="F26" i="19"/>
  <c r="E26" i="19"/>
  <c r="D26" i="19"/>
  <c r="I13" i="18"/>
  <c r="H13" i="18"/>
  <c r="G13" i="18"/>
  <c r="F13" i="18"/>
  <c r="E13" i="18"/>
  <c r="D13" i="18"/>
  <c r="I24" i="18"/>
  <c r="H24" i="18"/>
  <c r="G24" i="18"/>
  <c r="F24" i="18"/>
  <c r="E24" i="18"/>
  <c r="D24" i="18"/>
  <c r="I31" i="17"/>
  <c r="H31" i="17"/>
  <c r="G31" i="17"/>
  <c r="F31" i="17"/>
  <c r="E31" i="17"/>
  <c r="D31" i="17"/>
  <c r="G59" i="14"/>
  <c r="G57" i="14" s="1"/>
  <c r="F18" i="12"/>
  <c r="F16" i="12" s="1"/>
  <c r="J92" i="10"/>
  <c r="J91" i="10"/>
  <c r="J90" i="10"/>
  <c r="J89" i="10"/>
  <c r="G95" i="10"/>
  <c r="G103" i="10"/>
  <c r="G102" i="10"/>
  <c r="J102" i="10" s="1"/>
  <c r="G101" i="10"/>
  <c r="J101" i="10" s="1"/>
  <c r="G100" i="10"/>
  <c r="J100" i="10" s="1"/>
  <c r="G99" i="10"/>
  <c r="J99" i="10" s="1"/>
  <c r="G98" i="10"/>
  <c r="J98" i="10" s="1"/>
  <c r="G97" i="10"/>
  <c r="J97" i="10" s="1"/>
  <c r="G96" i="10"/>
  <c r="J96" i="10" s="1"/>
  <c r="E93" i="10"/>
  <c r="K83" i="8"/>
  <c r="G18" i="6"/>
  <c r="F18" i="6"/>
  <c r="I17" i="24" s="1"/>
  <c r="G13" i="6"/>
  <c r="F13" i="6"/>
  <c r="I18" i="12" l="1"/>
  <c r="I16" i="12" s="1"/>
  <c r="H36" i="18"/>
  <c r="I36" i="18"/>
  <c r="G36" i="18"/>
  <c r="F36" i="18"/>
  <c r="G56" i="14"/>
  <c r="J95" i="10"/>
  <c r="J93" i="10" s="1"/>
  <c r="G93" i="10"/>
  <c r="D36" i="18"/>
  <c r="E36" i="18"/>
  <c r="H78" i="12" l="1"/>
  <c r="G78" i="12"/>
  <c r="F78" i="12"/>
  <c r="I78" i="12" s="1"/>
  <c r="E78" i="12"/>
  <c r="G55" i="10" l="1"/>
  <c r="G35" i="10"/>
  <c r="G32" i="10"/>
  <c r="F20" i="1"/>
  <c r="I14" i="12" l="1"/>
  <c r="I89" i="12" s="1"/>
  <c r="H12" i="10"/>
  <c r="G75" i="10" l="1"/>
  <c r="J87" i="10" l="1"/>
  <c r="J86" i="10"/>
  <c r="J85" i="10"/>
  <c r="J84" i="10"/>
  <c r="J83" i="10"/>
  <c r="J82" i="10"/>
  <c r="J81" i="10"/>
  <c r="J79" i="10"/>
  <c r="J78" i="10"/>
  <c r="J77" i="10"/>
  <c r="J75" i="10"/>
  <c r="J74" i="10"/>
  <c r="J73" i="10"/>
  <c r="J72" i="10"/>
  <c r="J71" i="10"/>
  <c r="J70" i="10"/>
  <c r="J69" i="10"/>
  <c r="J68" i="10"/>
  <c r="J65" i="10"/>
  <c r="J50" i="10"/>
  <c r="J49" i="10"/>
  <c r="J48" i="10"/>
  <c r="J47" i="10"/>
  <c r="J46" i="10"/>
  <c r="J45" i="10"/>
  <c r="J44" i="10"/>
  <c r="J43" i="10"/>
  <c r="J42" i="10"/>
  <c r="G14" i="10"/>
  <c r="J14" i="10" s="1"/>
  <c r="J15" i="10"/>
  <c r="J16" i="10"/>
  <c r="F12" i="1" l="1"/>
  <c r="E14" i="12" l="1"/>
  <c r="E89" i="12" s="1"/>
  <c r="D14" i="12" l="1"/>
  <c r="D89" i="12" s="1"/>
  <c r="G14" i="12"/>
  <c r="G89" i="12" s="1"/>
  <c r="H14" i="12"/>
  <c r="H89" i="12" s="1"/>
  <c r="J64" i="10"/>
  <c r="J22" i="10"/>
  <c r="J23" i="10"/>
  <c r="J24" i="10"/>
  <c r="J25" i="10"/>
  <c r="J26" i="10"/>
  <c r="J27" i="10"/>
  <c r="J28" i="10"/>
  <c r="J29" i="10"/>
  <c r="G13" i="10"/>
  <c r="F64" i="6"/>
  <c r="G64" i="6"/>
  <c r="F63" i="6"/>
  <c r="G63" i="6"/>
  <c r="E64" i="6"/>
  <c r="E63" i="6"/>
  <c r="G62" i="6" l="1"/>
  <c r="J13" i="10"/>
  <c r="G12" i="10"/>
  <c r="F62" i="6"/>
  <c r="F14" i="12"/>
  <c r="F89" i="12" s="1"/>
  <c r="J67" i="1"/>
  <c r="F34" i="1"/>
  <c r="I16" i="17" l="1"/>
  <c r="I42" i="17" s="1"/>
  <c r="H16" i="17"/>
  <c r="H42" i="17" s="1"/>
  <c r="G16" i="17"/>
  <c r="G42" i="17" s="1"/>
  <c r="F16" i="17"/>
  <c r="F42" i="17" s="1"/>
  <c r="E16" i="17"/>
  <c r="E42" i="17" s="1"/>
  <c r="D16" i="17"/>
  <c r="D42" i="17" s="1"/>
  <c r="G63" i="10"/>
  <c r="J63" i="10" s="1"/>
  <c r="G80" i="10"/>
  <c r="H80" i="10"/>
  <c r="I80" i="10"/>
  <c r="J80" i="10"/>
  <c r="F80" i="10"/>
  <c r="F51" i="10"/>
  <c r="H51" i="10"/>
  <c r="I51" i="10"/>
  <c r="E51" i="10"/>
  <c r="G61" i="10"/>
  <c r="J61" i="10" s="1"/>
  <c r="G60" i="10"/>
  <c r="J60" i="10" s="1"/>
  <c r="G59" i="10"/>
  <c r="J59" i="10" s="1"/>
  <c r="G58" i="10"/>
  <c r="J58" i="10" s="1"/>
  <c r="G57" i="10"/>
  <c r="J57" i="10" s="1"/>
  <c r="J56" i="10"/>
  <c r="J55" i="10"/>
  <c r="G54" i="10"/>
  <c r="J54" i="10" s="1"/>
  <c r="J53" i="10"/>
  <c r="G39" i="10"/>
  <c r="J39" i="10" s="1"/>
  <c r="G38" i="10"/>
  <c r="J38" i="10" s="1"/>
  <c r="J35" i="10"/>
  <c r="G31" i="10"/>
  <c r="J21" i="10"/>
  <c r="J17" i="10"/>
  <c r="J31" i="10" l="1"/>
  <c r="G51" i="10"/>
  <c r="D34" i="20" l="1"/>
  <c r="E34" i="20"/>
  <c r="F34" i="20"/>
  <c r="G34" i="20"/>
  <c r="D33" i="19"/>
  <c r="E33" i="19"/>
  <c r="F33" i="19"/>
  <c r="G33" i="19"/>
  <c r="I33" i="19"/>
  <c r="D11" i="19"/>
  <c r="F11" i="19"/>
  <c r="G11" i="19"/>
  <c r="E11" i="19"/>
  <c r="E22" i="6"/>
  <c r="I12" i="1"/>
  <c r="G36" i="19" l="1"/>
  <c r="I36" i="19"/>
  <c r="D36" i="19"/>
  <c r="E36" i="19"/>
  <c r="F36" i="19"/>
  <c r="H20" i="10"/>
  <c r="I20" i="10"/>
  <c r="K33" i="8" l="1"/>
  <c r="J20" i="8"/>
  <c r="I20" i="8"/>
  <c r="J22" i="1"/>
  <c r="K22" i="8" l="1"/>
  <c r="I67" i="1" l="1"/>
  <c r="I12" i="10" l="1"/>
  <c r="E28" i="1" l="1"/>
  <c r="G22" i="6" l="1"/>
  <c r="F22" i="6"/>
  <c r="J63" i="1"/>
  <c r="G68" i="6" l="1"/>
  <c r="G70" i="6" s="1"/>
  <c r="F68" i="6"/>
  <c r="F70" i="6" s="1"/>
  <c r="I21" i="24" s="1"/>
  <c r="J51" i="10" l="1"/>
  <c r="K110" i="22"/>
  <c r="K78" i="8" l="1"/>
  <c r="J59" i="14"/>
  <c r="J57" i="14" s="1"/>
  <c r="J76" i="10"/>
  <c r="J56" i="14" l="1"/>
  <c r="I56" i="14"/>
  <c r="H56" i="14"/>
  <c r="F56" i="14"/>
  <c r="E56" i="14"/>
  <c r="J90" i="14"/>
  <c r="I90" i="14"/>
  <c r="H90" i="14"/>
  <c r="G90" i="14"/>
  <c r="F90" i="14"/>
  <c r="E90" i="14"/>
  <c r="J77" i="14"/>
  <c r="I77" i="14"/>
  <c r="H77" i="14"/>
  <c r="G77" i="14"/>
  <c r="F77" i="14"/>
  <c r="E77" i="14"/>
  <c r="J67" i="14"/>
  <c r="I67" i="14"/>
  <c r="H67" i="14"/>
  <c r="G67" i="14"/>
  <c r="F67" i="14"/>
  <c r="E67" i="14"/>
  <c r="F57" i="14"/>
  <c r="E57" i="14"/>
  <c r="J47" i="14"/>
  <c r="I47" i="14"/>
  <c r="H47" i="14"/>
  <c r="G47" i="14"/>
  <c r="F47" i="14"/>
  <c r="E47" i="14"/>
  <c r="K101" i="8"/>
  <c r="J101" i="8"/>
  <c r="I101" i="8"/>
  <c r="H101" i="8"/>
  <c r="G101" i="8"/>
  <c r="F101" i="8"/>
  <c r="K90" i="8"/>
  <c r="J90" i="8"/>
  <c r="I90" i="8"/>
  <c r="H90" i="8"/>
  <c r="G90" i="8"/>
  <c r="F90" i="8"/>
  <c r="K79" i="8"/>
  <c r="J79" i="8"/>
  <c r="I79" i="8"/>
  <c r="H79" i="8"/>
  <c r="G79" i="8"/>
  <c r="F79" i="8"/>
  <c r="J74" i="8"/>
  <c r="I74" i="8"/>
  <c r="H74" i="8"/>
  <c r="G74" i="8"/>
  <c r="K74" i="8" s="1"/>
  <c r="F74" i="8"/>
  <c r="K57" i="8"/>
  <c r="J57" i="8"/>
  <c r="I57" i="8"/>
  <c r="H57" i="8"/>
  <c r="G57" i="8"/>
  <c r="F57" i="8"/>
  <c r="G80" i="6"/>
  <c r="G90" i="6" s="1"/>
  <c r="F80" i="6"/>
  <c r="F90" i="6" s="1"/>
  <c r="E80" i="6"/>
  <c r="E92" i="6" s="1"/>
  <c r="E62" i="6"/>
  <c r="G50" i="6"/>
  <c r="F50" i="6"/>
  <c r="E50" i="6"/>
  <c r="G46" i="6"/>
  <c r="F46" i="6"/>
  <c r="E46" i="6"/>
  <c r="E54" i="6" s="1"/>
  <c r="I23" i="24" s="1"/>
  <c r="F61" i="1"/>
  <c r="E61" i="1"/>
  <c r="J73" i="1"/>
  <c r="J76" i="1" s="1"/>
  <c r="I73" i="1"/>
  <c r="I63" i="1"/>
  <c r="J59" i="1"/>
  <c r="I59" i="1"/>
  <c r="F92" i="6" l="1"/>
  <c r="F87" i="8"/>
  <c r="J87" i="8"/>
  <c r="I87" i="8"/>
  <c r="H87" i="8"/>
  <c r="K87" i="8"/>
  <c r="G87" i="8"/>
  <c r="F54" i="6"/>
  <c r="G54" i="6"/>
  <c r="G92" i="6"/>
  <c r="E90" i="6"/>
  <c r="I76" i="1"/>
  <c r="I25" i="24" l="1"/>
  <c r="I24" i="24"/>
  <c r="R89" i="22"/>
  <c r="G40" i="10"/>
  <c r="H40" i="10"/>
  <c r="I40" i="10"/>
  <c r="K47" i="8" l="1"/>
  <c r="J47" i="8"/>
  <c r="I47" i="8"/>
  <c r="H47" i="8"/>
  <c r="F47" i="8"/>
  <c r="F41" i="1"/>
  <c r="I32" i="16" l="1"/>
  <c r="I25" i="16" s="1"/>
  <c r="H32" i="16"/>
  <c r="H25" i="16" s="1"/>
  <c r="G32" i="16"/>
  <c r="G25" i="16" s="1"/>
  <c r="F32" i="16"/>
  <c r="F25" i="16" s="1"/>
  <c r="E32" i="16"/>
  <c r="E25" i="16" s="1"/>
  <c r="D32" i="16"/>
  <c r="D25" i="16" s="1"/>
  <c r="J34" i="14"/>
  <c r="I34" i="14"/>
  <c r="H34" i="14"/>
  <c r="G34" i="14"/>
  <c r="F34" i="14"/>
  <c r="E34" i="14"/>
  <c r="J24" i="14"/>
  <c r="I24" i="14"/>
  <c r="H24" i="14"/>
  <c r="G24" i="14"/>
  <c r="F24" i="14"/>
  <c r="E24" i="14"/>
  <c r="E80" i="10"/>
  <c r="I76" i="10"/>
  <c r="H76" i="10"/>
  <c r="F76" i="10"/>
  <c r="E76" i="10"/>
  <c r="J66" i="10"/>
  <c r="I66" i="10"/>
  <c r="H66" i="10"/>
  <c r="G66" i="10"/>
  <c r="F66" i="10"/>
  <c r="E66" i="10"/>
  <c r="I62" i="10"/>
  <c r="H62" i="10"/>
  <c r="G62" i="10"/>
  <c r="F62" i="10"/>
  <c r="E62" i="10"/>
  <c r="J40" i="10"/>
  <c r="E30" i="10"/>
  <c r="E20" i="10"/>
  <c r="H11" i="16"/>
  <c r="H38" i="16" s="1"/>
  <c r="I35" i="24" s="1"/>
  <c r="E12" i="10"/>
  <c r="K36" i="8"/>
  <c r="K51" i="8" s="1"/>
  <c r="J36" i="8"/>
  <c r="J51" i="8" s="1"/>
  <c r="J93" i="8" s="1"/>
  <c r="I36" i="8"/>
  <c r="I51" i="8" s="1"/>
  <c r="H36" i="8"/>
  <c r="H51" i="8" s="1"/>
  <c r="G36" i="8"/>
  <c r="G51" i="8" s="1"/>
  <c r="F36" i="8"/>
  <c r="F51" i="8" s="1"/>
  <c r="F93" i="8" s="1"/>
  <c r="G36" i="6"/>
  <c r="F36" i="6"/>
  <c r="E36" i="6"/>
  <c r="F27" i="6"/>
  <c r="E18" i="6"/>
  <c r="I16" i="24" s="1"/>
  <c r="E13" i="6"/>
  <c r="M24" i="5"/>
  <c r="L24" i="5"/>
  <c r="K24" i="5"/>
  <c r="J24" i="5"/>
  <c r="I24" i="5"/>
  <c r="G24" i="5"/>
  <c r="M17" i="5"/>
  <c r="L17" i="5"/>
  <c r="K17" i="5"/>
  <c r="J17" i="5"/>
  <c r="I17" i="5"/>
  <c r="G17" i="5"/>
  <c r="K15" i="3"/>
  <c r="J15" i="3"/>
  <c r="I15" i="3"/>
  <c r="H15" i="3"/>
  <c r="G15" i="3"/>
  <c r="F15" i="3"/>
  <c r="E15" i="3"/>
  <c r="K19" i="3"/>
  <c r="J19" i="3"/>
  <c r="I19" i="3"/>
  <c r="H19" i="3"/>
  <c r="G19" i="3"/>
  <c r="F19" i="3"/>
  <c r="E19" i="3"/>
  <c r="J45" i="1"/>
  <c r="J41" i="1"/>
  <c r="I41" i="1"/>
  <c r="F44" i="1"/>
  <c r="E44" i="1"/>
  <c r="E41" i="1"/>
  <c r="J34" i="1"/>
  <c r="I34" i="1"/>
  <c r="J30" i="1"/>
  <c r="I30" i="1"/>
  <c r="J26" i="1"/>
  <c r="I26" i="1"/>
  <c r="J12" i="1"/>
  <c r="H14" i="3" l="1"/>
  <c r="H25" i="3" s="1"/>
  <c r="M30" i="5"/>
  <c r="E60" i="6"/>
  <c r="I15" i="24"/>
  <c r="I11" i="10"/>
  <c r="G30" i="5"/>
  <c r="I30" i="5"/>
  <c r="H11" i="10"/>
  <c r="F71" i="6"/>
  <c r="G27" i="6"/>
  <c r="G71" i="6"/>
  <c r="K30" i="5"/>
  <c r="J62" i="10"/>
  <c r="E14" i="3"/>
  <c r="I14" i="3"/>
  <c r="F14" i="3"/>
  <c r="F25" i="3" s="1"/>
  <c r="J14" i="3"/>
  <c r="J25" i="3" s="1"/>
  <c r="J30" i="5"/>
  <c r="D11" i="16"/>
  <c r="D38" i="16" s="1"/>
  <c r="I34" i="24" s="1"/>
  <c r="G14" i="3"/>
  <c r="G25" i="3" s="1"/>
  <c r="K14" i="3"/>
  <c r="K25" i="3" s="1"/>
  <c r="G93" i="8"/>
  <c r="H93" i="8"/>
  <c r="L30" i="5"/>
  <c r="K93" i="8"/>
  <c r="E40" i="6"/>
  <c r="E11" i="10"/>
  <c r="J49" i="1"/>
  <c r="F49" i="1"/>
  <c r="I49" i="1"/>
  <c r="I60" i="1" s="1"/>
  <c r="I23" i="3" s="1"/>
  <c r="E49" i="1"/>
  <c r="I61" i="24" l="1"/>
  <c r="I65" i="24"/>
  <c r="J60" i="1"/>
  <c r="E23" i="3" s="1"/>
  <c r="E25" i="3" s="1"/>
  <c r="G28" i="6"/>
  <c r="G31" i="6"/>
  <c r="G40" i="6" s="1"/>
  <c r="E71" i="6"/>
  <c r="I20" i="24" s="1"/>
  <c r="E105" i="10"/>
  <c r="I25" i="3"/>
  <c r="E62" i="1"/>
  <c r="F62" i="1"/>
  <c r="F31" i="6"/>
  <c r="I77" i="1"/>
  <c r="G11" i="16"/>
  <c r="G38" i="16" s="1"/>
  <c r="J77" i="1" l="1"/>
  <c r="F40" i="6"/>
  <c r="I16" i="14"/>
  <c r="I14" i="14" s="1"/>
  <c r="E16" i="14"/>
  <c r="E14" i="14" s="1"/>
  <c r="E99" i="14" l="1"/>
  <c r="E13" i="14"/>
  <c r="I99" i="14"/>
  <c r="I13" i="14"/>
  <c r="H16" i="14"/>
  <c r="H14" i="14" s="1"/>
  <c r="H99" i="14" l="1"/>
  <c r="H13" i="14"/>
  <c r="I93" i="8"/>
  <c r="J19" i="10" l="1"/>
  <c r="F12" i="10"/>
  <c r="J18" i="10" l="1"/>
  <c r="J12" i="10" s="1"/>
  <c r="E11" i="16"/>
  <c r="E38" i="16" s="1"/>
  <c r="F11" i="16" l="1"/>
  <c r="F38" i="16" s="1"/>
  <c r="I11" i="16"/>
  <c r="I38" i="16" s="1"/>
  <c r="F20" i="10"/>
  <c r="J32" i="10"/>
  <c r="J20" i="10" l="1"/>
  <c r="G33" i="10"/>
  <c r="G34" i="10"/>
  <c r="J34" i="10" s="1"/>
  <c r="G36" i="10"/>
  <c r="J36" i="10" s="1"/>
  <c r="J33" i="10" l="1"/>
  <c r="G37" i="10"/>
  <c r="G30" i="10" s="1"/>
  <c r="J30" i="10" s="1"/>
  <c r="J37" i="10" l="1"/>
  <c r="F11" i="10"/>
  <c r="F16" i="14" l="1"/>
  <c r="F14" i="14" s="1"/>
  <c r="F99" i="14" s="1"/>
  <c r="G11" i="10"/>
  <c r="J11" i="10"/>
  <c r="J105" i="10" s="1"/>
  <c r="G16" i="14"/>
  <c r="F13" i="14" l="1"/>
  <c r="G14" i="14"/>
  <c r="G13" i="14" s="1"/>
  <c r="J16" i="14"/>
  <c r="G99" i="14" l="1"/>
  <c r="J14" i="14"/>
  <c r="J99" i="14" l="1"/>
  <c r="J13" i="14"/>
  <c r="I88" i="10"/>
  <c r="I105" i="10" s="1"/>
  <c r="G88" i="10"/>
  <c r="H88" i="10"/>
  <c r="H105" i="10" s="1"/>
  <c r="F88" i="10"/>
  <c r="F105" i="10" s="1"/>
  <c r="J88" i="10" l="1"/>
  <c r="G105" i="10"/>
  <c r="C74" i="23" l="1"/>
  <c r="C81" i="23" s="1"/>
  <c r="H74" i="23" l="1"/>
  <c r="H81" i="23" s="1"/>
  <c r="H11" i="23" l="1"/>
</calcChain>
</file>

<file path=xl/sharedStrings.xml><?xml version="1.0" encoding="utf-8"?>
<sst xmlns="http://schemas.openxmlformats.org/spreadsheetml/2006/main" count="1681" uniqueCount="1002">
  <si>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</si>
  <si>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</si>
  <si>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</si>
  <si>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</si>
  <si>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</si>
  <si>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</si>
  <si>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</si>
  <si>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</si>
  <si>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</si>
  <si>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</si>
  <si>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</si>
  <si>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</si>
  <si>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</si>
  <si>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</si>
  <si>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</si>
  <si>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</si>
  <si>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</si>
  <si>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</si>
  <si>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</si>
  <si>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</si>
  <si>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</si>
  <si>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</si>
  <si>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</si>
  <si>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</si>
  <si>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</si>
  <si>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</si>
  <si>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</si>
  <si>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</si>
  <si>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</si>
  <si>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</si>
  <si>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</si>
  <si>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</si>
  <si>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</si>
  <si>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</si>
  <si>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</si>
  <si>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</si>
  <si>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</si>
  <si>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</si>
  <si>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</si>
  <si>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</si>
  <si>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</si>
  <si>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</si>
  <si>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</si>
  <si>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</si>
  <si>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</si>
  <si>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</si>
  <si>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</si>
  <si>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</si>
  <si>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</si>
  <si>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</si>
  <si>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</si>
  <si>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</si>
  <si>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</si>
  <si>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</si>
  <si>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</si>
  <si>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</si>
  <si>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</si>
  <si>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</si>
  <si>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</si>
  <si>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</si>
  <si>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</si>
  <si>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</si>
  <si>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</si>
  <si>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</si>
  <si>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</si>
  <si>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</si>
  <si>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</si>
  <si>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</si>
  <si>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</si>
  <si>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</si>
  <si>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</si>
  <si>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</si>
  <si>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</si>
  <si>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</si>
  <si>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</si>
  <si>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</si>
  <si>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</si>
  <si>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</si>
  <si>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</si>
  <si>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</si>
  <si>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</si>
  <si>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</si>
  <si>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</si>
  <si>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</si>
  <si>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</si>
  <si>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</si>
  <si>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</si>
  <si>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</si>
  <si>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</si>
  <si>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</si>
  <si>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</si>
  <si>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</si>
  <si>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</si>
  <si>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</si>
  <si>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</si>
  <si>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</si>
  <si>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</si>
  <si>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</si>
  <si>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</si>
  <si>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</si>
  <si>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</si>
  <si>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</si>
  <si>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</si>
  <si>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</si>
  <si>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</si>
  <si>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</si>
  <si>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</si>
  <si>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</si>
  <si>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</si>
  <si>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</si>
  <si>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</si>
  <si>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</si>
  <si>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</si>
  <si>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</si>
  <si>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</si>
  <si>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</si>
  <si>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</si>
  <si>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</si>
  <si>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</si>
  <si>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</si>
  <si>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</si>
  <si>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</si>
  <si>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</si>
  <si>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</si>
  <si>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</si>
  <si>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</si>
  <si>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</si>
  <si>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</si>
  <si>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</si>
  <si>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</si>
  <si>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</si>
  <si>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</si>
  <si>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</si>
  <si>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</si>
  <si>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</si>
  <si>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</si>
  <si>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</si>
  <si>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</si>
  <si>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</si>
  <si>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</si>
  <si>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</si>
  <si>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</si>
  <si>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</si>
  <si>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</si>
  <si>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</si>
  <si>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</si>
  <si>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</si>
  <si>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</si>
  <si>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</si>
  <si>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</si>
  <si>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</si>
  <si>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</si>
  <si>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</si>
  <si>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</si>
  <si>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</si>
  <si>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</si>
  <si>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</si>
  <si>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</si>
  <si>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</si>
  <si>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</si>
  <si>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</si>
  <si>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</si>
  <si>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</si>
  <si>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</si>
  <si>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</si>
  <si>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</si>
  <si>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</si>
  <si>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</si>
  <si>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</si>
  <si>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</si>
  <si>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</si>
  <si>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</si>
  <si>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</si>
  <si>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</si>
  <si>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</si>
  <si>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</si>
  <si>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</si>
  <si>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</si>
  <si>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</si>
  <si>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</si>
  <si>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</si>
  <si>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</si>
  <si>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</si>
  <si>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</si>
  <si>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</si>
  <si>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</si>
  <si>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</si>
  <si>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</si>
  <si>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</si>
  <si>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</si>
  <si>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</si>
  <si>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</si>
  <si>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</si>
  <si>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</si>
  <si>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</si>
  <si>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</si>
  <si>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</si>
  <si>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</si>
  <si>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</si>
  <si>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</si>
  <si>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</si>
  <si>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</si>
  <si>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</si>
  <si>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</si>
  <si>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</si>
  <si>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</si>
  <si>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</si>
  <si>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</si>
  <si>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</si>
  <si>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</si>
  <si>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</si>
  <si>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</si>
  <si>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</si>
  <si>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</si>
  <si>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</si>
  <si>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</si>
  <si>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</si>
  <si>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</si>
  <si>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</si>
  <si>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</si>
  <si>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</si>
  <si>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</si>
  <si>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</si>
  <si>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</si>
  <si>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</si>
  <si>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</si>
  <si>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</si>
  <si>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</si>
  <si>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</si>
  <si>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</si>
  <si>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</si>
  <si>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</si>
  <si>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</si>
  <si>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</si>
  <si>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</si>
  <si>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</si>
  <si>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</si>
  <si>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</si>
  <si>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</si>
  <si>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</si>
  <si>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</si>
  <si>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</si>
  <si>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</si>
  <si>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</si>
  <si>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</si>
  <si>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</si>
  <si>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</si>
  <si>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</si>
  <si>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</si>
  <si>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</si>
  <si>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</si>
  <si>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</si>
  <si>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</si>
  <si>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</si>
  <si>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</si>
  <si>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</si>
  <si>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</si>
  <si>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</si>
  <si>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</si>
  <si>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</si>
  <si>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</si>
  <si>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</si>
  <si>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</si>
  <si>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</si>
  <si>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</si>
  <si>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</si>
  <si>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</si>
  <si>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</si>
  <si>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</si>
  <si>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</si>
  <si>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</si>
  <si>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</si>
  <si>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</si>
  <si>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</si>
  <si>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</si>
  <si>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</si>
  <si>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</si>
  <si>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</si>
  <si>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</si>
  <si>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</si>
  <si>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</si>
  <si>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</si>
  <si>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</si>
  <si>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</si>
  <si>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</si>
  <si>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</si>
  <si>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</si>
  <si>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</si>
  <si>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</si>
  <si>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</si>
  <si>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</si>
  <si>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</si>
  <si>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</si>
  <si>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</si>
  <si>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</si>
  <si>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</si>
  <si>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</si>
  <si>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</si>
  <si>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</si>
  <si>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</si>
  <si>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</si>
  <si>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</si>
  <si>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</si>
  <si>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</si>
  <si>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</si>
  <si>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</si>
  <si>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</si>
  <si>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</si>
  <si>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</si>
  <si>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</si>
  <si>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</si>
  <si>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</si>
  <si>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</si>
  <si>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</si>
  <si>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</si>
  <si>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</si>
  <si>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</si>
  <si>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</si>
  <si>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</si>
  <si>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</si>
  <si>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</si>
  <si>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</si>
  <si>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</si>
  <si>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</si>
  <si>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</si>
  <si>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</si>
  <si>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</si>
  <si>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</si>
  <si>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</si>
  <si>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</si>
  <si>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</si>
  <si>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</si>
  <si>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</si>
  <si>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</si>
  <si>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</si>
  <si>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</si>
  <si>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</si>
  <si>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</si>
  <si>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</si>
  <si>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</si>
  <si>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</si>
  <si>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</si>
  <si>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</si>
  <si>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</si>
  <si>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</si>
  <si>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</si>
  <si>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</si>
  <si>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</si>
  <si>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</si>
  <si>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</si>
  <si>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</si>
  <si>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</si>
  <si>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</si>
  <si>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</si>
  <si>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</si>
  <si>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</si>
  <si>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</si>
  <si>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</si>
  <si>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</si>
  <si>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</si>
  <si>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</si>
  <si>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</si>
  <si>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</si>
  <si>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</si>
  <si>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</si>
  <si>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</si>
  <si>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</si>
  <si>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</si>
  <si>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</si>
  <si>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</si>
  <si>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</si>
  <si>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</si>
  <si>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</si>
  <si>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</si>
  <si>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</si>
  <si>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</si>
  <si>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</si>
  <si>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</si>
  <si>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</si>
  <si>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</si>
  <si>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</si>
  <si>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</si>
  <si>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</si>
  <si>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</si>
  <si>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</si>
  <si>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</si>
  <si>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</si>
  <si>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</si>
  <si>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</si>
  <si>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</si>
  <si>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</si>
  <si>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</si>
  <si>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</si>
  <si>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</si>
  <si>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</si>
  <si>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</si>
  <si>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</si>
  <si>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</si>
  <si>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</si>
  <si>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</si>
  <si>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</si>
  <si>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</si>
  <si>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</si>
  <si>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</si>
  <si>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</si>
  <si>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</si>
  <si>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</si>
  <si>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</si>
  <si>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</si>
  <si>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</si>
  <si>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</si>
  <si>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</si>
  <si>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</si>
  <si>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</si>
  <si>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</si>
  <si>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</si>
  <si>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</si>
  <si>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</si>
  <si>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</si>
  <si>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</si>
  <si>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</si>
  <si>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</si>
  <si>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</si>
  <si>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</si>
  <si>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</si>
  <si>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</si>
  <si>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</si>
  <si>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</si>
  <si>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</si>
  <si>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</si>
  <si>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</si>
  <si>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</si>
  <si>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</si>
  <si>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</si>
  <si>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</si>
  <si>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</si>
  <si>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</si>
  <si>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</si>
  <si>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</si>
  <si>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</si>
  <si>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</si>
  <si>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</si>
  <si>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</si>
  <si>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</si>
  <si>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</si>
  <si>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</si>
  <si>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</si>
  <si>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</si>
  <si>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</si>
  <si>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</si>
  <si>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</si>
  <si>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</si>
  <si>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</si>
  <si>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</si>
  <si>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</si>
  <si>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</si>
  <si>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</si>
  <si>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</si>
  <si>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</si>
  <si>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</si>
  <si>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</si>
  <si>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</si>
  <si>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</si>
  <si>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</si>
  <si>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</si>
  <si>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</si>
  <si>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</si>
  <si>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</si>
  <si>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</si>
  <si>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</si>
  <si>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</si>
  <si>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</si>
  <si>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</si>
  <si>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</si>
  <si>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</si>
  <si>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</si>
  <si>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</si>
  <si>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</si>
  <si>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</si>
  <si>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</si>
  <si>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</si>
  <si>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</si>
  <si>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</si>
  <si>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</si>
  <si>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</si>
  <si>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</si>
  <si>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</si>
  <si>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</si>
  <si>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</si>
  <si>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</si>
  <si>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</si>
  <si>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</si>
  <si>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</si>
  <si>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</si>
  <si>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</si>
  <si>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</si>
  <si>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</si>
  <si>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</si>
  <si>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</si>
  <si>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</si>
  <si>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</si>
  <si>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</si>
  <si>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</si>
  <si>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</si>
  <si>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</si>
  <si>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</si>
  <si>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</si>
  <si>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</si>
  <si>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</si>
  <si>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</si>
  <si>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Formatos 7</t>
  </si>
  <si>
    <t>Proyecciones y Resultados de Ingresos y Egresos - LDF</t>
  </si>
  <si>
    <t>Proyecciones de Ingresos - LDF</t>
  </si>
  <si>
    <t>(CIFRAS NOMINALES)</t>
  </si>
  <si>
    <t>Concepto (b)</t>
  </si>
  <si>
    <t>Año en</t>
  </si>
  <si>
    <t>Cuestión</t>
  </si>
  <si>
    <t>de Ley) (c)</t>
  </si>
  <si>
    <t>(1=A+B+C+D+E+F+G+H+I+J+K+L)</t>
  </si>
  <si>
    <t>y Jubilaciones</t>
  </si>
  <si>
    <t>1. Ingresos Derivados de Financiamientos con Fuente de Pago</t>
  </si>
  <si>
    <t>de Recursos de Libre Disposición</t>
  </si>
  <si>
    <t>2. Ingresos derivados de Financiamientos con Fuente de Pago</t>
  </si>
  <si>
    <t>de Transferencias Federales Etiquetadas</t>
  </si>
  <si>
    <t>3. Ingresos Derivados de Financiamiento (3 = 1 + 2)</t>
  </si>
  <si>
    <r>
      <t>Formato 7 b)</t>
    </r>
    <r>
      <rPr>
        <sz val="10"/>
        <color rgb="FF2F2F2F"/>
        <rFont val="Arial"/>
        <family val="2"/>
      </rPr>
      <t>  </t>
    </r>
    <r>
      <rPr>
        <b/>
        <sz val="9"/>
        <color rgb="FF2F2F2F"/>
        <rFont val="Arial"/>
        <family val="2"/>
      </rPr>
      <t>Proyecciones de Egresos - LDF</t>
    </r>
  </si>
  <si>
    <t>Proyecciones de Egresos - LDF</t>
  </si>
  <si>
    <t>Año en Cuestión</t>
  </si>
  <si>
    <t>(de proyecto de</t>
  </si>
  <si>
    <t>Ayudas</t>
  </si>
  <si>
    <t>Resultados de Ingresos - LDF</t>
  </si>
  <si>
    <t>Año del</t>
  </si>
  <si>
    <t>1. Ingresos Derivados de Financiamientos con Fuente de Pago de</t>
  </si>
  <si>
    <t>Recursos de Libre Disposición</t>
  </si>
  <si>
    <t>2. Ingresos derivados de Financiamientos con Fuente de Pago de</t>
  </si>
  <si>
    <t>1. Los importes corresponden al momento contable de los ingresos devengados.</t>
  </si>
  <si>
    <t>2. Los importes corresponden a los ingresos devengados al cierre trimestral más reciente disponible y estimados para el resto del ejercicio.</t>
  </si>
  <si>
    <r>
      <t>Formato 7 d)</t>
    </r>
    <r>
      <rPr>
        <sz val="10"/>
        <color rgb="FF2F2F2F"/>
        <rFont val="Arial"/>
        <family val="2"/>
      </rPr>
      <t>    </t>
    </r>
    <r>
      <rPr>
        <b/>
        <sz val="9"/>
        <color rgb="FF2F2F2F"/>
        <rFont val="Arial"/>
        <family val="2"/>
      </rPr>
      <t>Resultados de Egresos - LDF</t>
    </r>
  </si>
  <si>
    <t>Resultados de Egresos - LDF</t>
  </si>
  <si>
    <t>1. Los importes corresponden a los egresos totales devengados.</t>
  </si>
  <si>
    <r>
      <t>Formato 8)</t>
    </r>
    <r>
      <rPr>
        <sz val="10"/>
        <color theme="1"/>
        <rFont val="Arial"/>
        <family val="2"/>
      </rPr>
      <t>   </t>
    </r>
    <r>
      <rPr>
        <b/>
        <sz val="9"/>
        <color theme="1"/>
        <rFont val="Arial"/>
        <family val="2"/>
      </rPr>
      <t>Informe sobre Estudios Actuariales LDF</t>
    </r>
  </si>
  <si>
    <t>Informe sobre Estudios Actuariales - LDF</t>
  </si>
  <si>
    <t>Pensiones y</t>
  </si>
  <si>
    <t>jubilaciones</t>
  </si>
  <si>
    <t>Riesgos de</t>
  </si>
  <si>
    <t>trabajo</t>
  </si>
  <si>
    <t>Invalidez y</t>
  </si>
  <si>
    <t>vida</t>
  </si>
  <si>
    <t>Otras</t>
  </si>
  <si>
    <t>prestacion</t>
  </si>
  <si>
    <t>es sociales</t>
  </si>
  <si>
    <t>Tipo de Sistema</t>
  </si>
  <si>
    <t>Prestación laboral o Fondo general para trabajadores del estado o</t>
  </si>
  <si>
    <t>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</si>
  <si>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</si>
  <si>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</si>
  <si>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</si>
  <si>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</si>
  <si>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</si>
  <si>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</si>
  <si>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</si>
  <si>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</si>
  <si>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</si>
  <si>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</si>
  <si>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</si>
  <si>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</si>
  <si>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</si>
  <si>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</si>
  <si>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</si>
  <si>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</si>
  <si>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</si>
  <si>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</si>
  <si>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</si>
  <si>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</si>
  <si>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</si>
  <si>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</si>
  <si>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</si>
  <si>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</si>
  <si>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</si>
  <si>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</si>
  <si>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</si>
  <si>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</si>
  <si>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</t>
  </si>
  <si>
    <t>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</si>
  <si>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</si>
  <si>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</si>
  <si>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</si>
  <si>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</si>
  <si>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</si>
  <si>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</si>
  <si>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</si>
  <si>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</si>
  <si>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</si>
  <si>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ANEXO 3</t>
  </si>
  <si>
    <t>"GUÍA DE CUMPLIMIENTO DE LA LEY DE DISCIPLINA FINANCIERA DE LAS ENTIDADES</t>
  </si>
  <si>
    <t>FEDERATIVAS Y LOS MUNICIPIOS"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</si>
  <si>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</si>
  <si>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</si>
  <si>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</si>
  <si>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</si>
  <si>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</si>
  <si>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</si>
  <si>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</si>
  <si>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</si>
  <si>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</si>
  <si>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Verificación (d)</t>
  </si>
  <si>
    <t>Fecha estimada de</t>
  </si>
  <si>
    <t>cumplimiento (e)</t>
  </si>
  <si>
    <t>Monto o valor (f)</t>
  </si>
  <si>
    <t>Unidad (pesos/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</si>
  <si>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</si>
  <si>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</si>
  <si>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</si>
  <si>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</si>
  <si>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</si>
  <si>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</si>
  <si>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</si>
  <si>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y Proyecto de Presupuesto</t>
  </si>
  <si>
    <t>de Egresos</t>
  </si>
  <si>
    <t>pesos</t>
  </si>
  <si>
    <t>Art. 6 y 19 de la LDF</t>
  </si>
  <si>
    <t>b.</t>
  </si>
  <si>
    <t>Ley de Ingresos y</t>
  </si>
  <si>
    <t>Presupuesto de Egresos</t>
  </si>
  <si>
    <t>c.</t>
  </si>
  <si>
    <t>Ejercido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</si>
  <si>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</si>
  <si>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</si>
  <si>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</si>
  <si>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</si>
  <si>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</si>
  <si>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</si>
  <si>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</si>
  <si>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</si>
  <si>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</si>
  <si>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</si>
  <si>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</si>
  <si>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</si>
  <si>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</si>
  <si>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</si>
  <si>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</si>
  <si>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ejercicios previos, para infraestructura dañada por desastres naturales (n)</t>
  </si>
  <si>
    <t>Autorizaciones de recursos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</si>
  <si>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</si>
  <si>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</si>
  <si>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</si>
  <si>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</si>
  <si>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</si>
  <si>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</si>
  <si>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</si>
  <si>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</si>
  <si>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</si>
  <si>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</si>
  <si>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</si>
  <si>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</si>
  <si>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</si>
  <si>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</si>
  <si>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</si>
  <si>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</si>
  <si>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</si>
  <si>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</si>
  <si>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</si>
  <si>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</si>
  <si>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</si>
  <si>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</si>
  <si>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</si>
  <si>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</si>
  <si>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</si>
  <si>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</si>
  <si>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</si>
  <si>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</si>
  <si>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</si>
  <si>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</si>
  <si>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</si>
  <si>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</si>
  <si>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</si>
  <si>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</si>
  <si>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</si>
  <si>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Recursos Disponibles negativo (y)</t>
  </si>
  <si>
    <t>Iniciativa de Ley de Ingresos o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</si>
  <si>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</si>
  <si>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</si>
  <si>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</si>
  <si>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</si>
  <si>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</si>
  <si>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</si>
  <si>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</si>
  <si>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</si>
  <si>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</si>
  <si>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</si>
  <si>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</si>
  <si>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</si>
  <si>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</si>
  <si>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</si>
  <si>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</si>
  <si>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</si>
  <si>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</si>
  <si>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</si>
  <si>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A.14, fracción I de la LDF (ff)</t>
  </si>
  <si>
    <t>Cuenta Pública</t>
  </si>
  <si>
    <t>A.14, fracción II, a) de la LDF (gg)</t>
  </si>
  <si>
    <t>A.14, fracción II, b) de la LDF (hh)</t>
  </si>
  <si>
    <t>artículo noveno transitorio de la LDF (ii)</t>
  </si>
  <si>
    <t>Art. Noveno Transitorio de la</t>
  </si>
  <si>
    <t>Análisis Costo-Beneficio para programas o proyectos de inversión</t>
  </si>
  <si>
    <t>mayores a 10 millones de UDIS (jj)</t>
  </si>
  <si>
    <t>Página de internet de la</t>
  </si>
  <si>
    <t>Secretaría de Finanzas o</t>
  </si>
  <si>
    <t>Tesorería Municipal</t>
  </si>
  <si>
    <t>Art. 13 frac. III y 21 de la LDF</t>
  </si>
  <si>
    <t>Análisis de conveniencia y análisis de transferencia de riesgos de los</t>
  </si>
  <si>
    <t>proyectos APPs (kk)</t>
  </si>
  <si>
    <t>Identificación de población objetivo, destino y temporalidad de subsidios</t>
  </si>
  <si>
    <t>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</si>
  <si>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</si>
  <si>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</si>
  <si>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</si>
  <si>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</si>
  <si>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</si>
  <si>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</si>
  <si>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</si>
  <si>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</si>
  <si>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</si>
  <si>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r>
      <t>Formato 7 a)</t>
    </r>
    <r>
      <rPr>
        <sz val="9"/>
        <color rgb="FF2F2F2F"/>
        <rFont val="Arial"/>
        <family val="2"/>
      </rPr>
      <t>    </t>
    </r>
    <r>
      <rPr>
        <b/>
        <sz val="9"/>
        <color rgb="FF2F2F2F"/>
        <rFont val="Arial"/>
        <family val="2"/>
      </rPr>
      <t>Proyecciones de Ingresos - LDF</t>
    </r>
  </si>
  <si>
    <r>
      <t>1.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Ingresos de Libre Disposición</t>
    </r>
  </si>
  <si>
    <r>
      <t>A.</t>
    </r>
    <r>
      <rPr>
        <sz val="9"/>
        <color rgb="FF000000"/>
        <rFont val="Arial"/>
        <family val="2"/>
      </rPr>
      <t>  Impuestos</t>
    </r>
  </si>
  <si>
    <r>
      <t>B.</t>
    </r>
    <r>
      <rPr>
        <sz val="9"/>
        <color rgb="FF000000"/>
        <rFont val="Arial"/>
        <family val="2"/>
      </rPr>
      <t>  Cuotas y Aportaciones de Seguridad Social</t>
    </r>
  </si>
  <si>
    <r>
      <t>C.</t>
    </r>
    <r>
      <rPr>
        <sz val="9"/>
        <color rgb="FF000000"/>
        <rFont val="Arial"/>
        <family val="2"/>
      </rPr>
      <t>  Contribuciones de Mejoras</t>
    </r>
  </si>
  <si>
    <r>
      <t>D.</t>
    </r>
    <r>
      <rPr>
        <sz val="9"/>
        <color rgb="FF000000"/>
        <rFont val="Arial"/>
        <family val="2"/>
      </rPr>
      <t>  Derechos</t>
    </r>
  </si>
  <si>
    <r>
      <t>E.</t>
    </r>
    <r>
      <rPr>
        <sz val="9"/>
        <color rgb="FF000000"/>
        <rFont val="Arial"/>
        <family val="2"/>
      </rPr>
      <t>  Productos</t>
    </r>
  </si>
  <si>
    <r>
      <t>F.</t>
    </r>
    <r>
      <rPr>
        <sz val="9"/>
        <color rgb="FF000000"/>
        <rFont val="Arial"/>
        <family val="2"/>
      </rPr>
      <t>  Aprovechamientos</t>
    </r>
  </si>
  <si>
    <r>
      <t>G.</t>
    </r>
    <r>
      <rPr>
        <sz val="9"/>
        <color rgb="FF000000"/>
        <rFont val="Arial"/>
        <family val="2"/>
      </rPr>
      <t>  Ingresos por Ventas de Bienes y Servicios</t>
    </r>
  </si>
  <si>
    <r>
      <t>H.</t>
    </r>
    <r>
      <rPr>
        <sz val="9"/>
        <color rgb="FF000000"/>
        <rFont val="Arial"/>
        <family val="2"/>
      </rPr>
      <t>  Participaciones</t>
    </r>
  </si>
  <si>
    <r>
      <t>I.</t>
    </r>
    <r>
      <rPr>
        <sz val="9"/>
        <color rgb="FF000000"/>
        <rFont val="Arial"/>
        <family val="2"/>
      </rPr>
      <t>   Incentivos Derivados de la Colaboración Fiscal</t>
    </r>
  </si>
  <si>
    <r>
      <t>J.</t>
    </r>
    <r>
      <rPr>
        <sz val="9"/>
        <color rgb="FF000000"/>
        <rFont val="Arial"/>
        <family val="2"/>
      </rPr>
      <t>   Transferencias</t>
    </r>
  </si>
  <si>
    <r>
      <t>K.</t>
    </r>
    <r>
      <rPr>
        <sz val="9"/>
        <color rgb="FF000000"/>
        <rFont val="Arial"/>
        <family val="2"/>
      </rPr>
      <t>  Convenios</t>
    </r>
  </si>
  <si>
    <r>
      <t>L.</t>
    </r>
    <r>
      <rPr>
        <sz val="9"/>
        <color rgb="FF000000"/>
        <rFont val="Arial"/>
        <family val="2"/>
      </rPr>
      <t>  Otros Ingresos de Libre Disposición</t>
    </r>
  </si>
  <si>
    <r>
      <t>2.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Transferencias Federales Etiquetadas (2=A+B+C+D+E)</t>
    </r>
  </si>
  <si>
    <r>
      <t>A.</t>
    </r>
    <r>
      <rPr>
        <sz val="9"/>
        <color rgb="FF000000"/>
        <rFont val="Arial"/>
        <family val="2"/>
      </rPr>
      <t>  Aportaciones</t>
    </r>
  </si>
  <si>
    <r>
      <t>B.</t>
    </r>
    <r>
      <rPr>
        <sz val="9"/>
        <color rgb="FF000000"/>
        <rFont val="Arial"/>
        <family val="2"/>
      </rPr>
      <t>  Convenios</t>
    </r>
  </si>
  <si>
    <r>
      <t>C.</t>
    </r>
    <r>
      <rPr>
        <sz val="9"/>
        <color rgb="FF000000"/>
        <rFont val="Arial"/>
        <family val="2"/>
      </rPr>
      <t>  Fondos Distintos de Aportaciones</t>
    </r>
  </si>
  <si>
    <r>
      <t>E.</t>
    </r>
    <r>
      <rPr>
        <sz val="9"/>
        <color rgb="FF000000"/>
        <rFont val="Arial"/>
        <family val="2"/>
      </rPr>
      <t>  Otras Transferencias Federales Etiquetadas</t>
    </r>
  </si>
  <si>
    <r>
      <t>3.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Ingresos Derivados de Financiamientos (3=A)</t>
    </r>
  </si>
  <si>
    <r>
      <t>A.</t>
    </r>
    <r>
      <rPr>
        <sz val="9"/>
        <color rgb="FF000000"/>
        <rFont val="Arial"/>
        <family val="2"/>
      </rPr>
      <t> Ingresos Derivados de Financiamientos</t>
    </r>
  </si>
  <si>
    <r>
      <t>4.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Total de Ingresos Proyectados (4=1+2+3)</t>
    </r>
  </si>
  <si>
    <r>
      <t>1.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Gasto No Etiquetado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(1=A+B+C+D+E+F+G+H+I)</t>
    </r>
  </si>
  <si>
    <r>
      <t>A.</t>
    </r>
    <r>
      <rPr>
        <sz val="9"/>
        <color rgb="FF000000"/>
        <rFont val="Arial"/>
        <family val="2"/>
      </rPr>
      <t>  Servicios Personales</t>
    </r>
  </si>
  <si>
    <r>
      <t>B.</t>
    </r>
    <r>
      <rPr>
        <sz val="9"/>
        <color rgb="FF000000"/>
        <rFont val="Arial"/>
        <family val="2"/>
      </rPr>
      <t>  Materiales y Suministros</t>
    </r>
  </si>
  <si>
    <r>
      <t>C.</t>
    </r>
    <r>
      <rPr>
        <sz val="9"/>
        <color rgb="FF000000"/>
        <rFont val="Arial"/>
        <family val="2"/>
      </rPr>
      <t>  Servicios Generales</t>
    </r>
  </si>
  <si>
    <r>
      <t>D.</t>
    </r>
    <r>
      <rPr>
        <sz val="9"/>
        <color rgb="FF000000"/>
        <rFont val="Arial"/>
        <family val="2"/>
      </rPr>
      <t>  Transferencias, Asignaciones, Subsidios y Otras</t>
    </r>
  </si>
  <si>
    <r>
      <t>E.</t>
    </r>
    <r>
      <rPr>
        <sz val="9"/>
        <color rgb="FF000000"/>
        <rFont val="Arial"/>
        <family val="2"/>
      </rPr>
      <t>  Bienes Muebles, Inmuebles e Intangibles</t>
    </r>
  </si>
  <si>
    <r>
      <t>F.</t>
    </r>
    <r>
      <rPr>
        <sz val="9"/>
        <color rgb="FF000000"/>
        <rFont val="Arial"/>
        <family val="2"/>
      </rPr>
      <t>  Inversión Pública</t>
    </r>
  </si>
  <si>
    <r>
      <t>G.</t>
    </r>
    <r>
      <rPr>
        <sz val="9"/>
        <color rgb="FF000000"/>
        <rFont val="Arial"/>
        <family val="2"/>
      </rPr>
      <t>  Inversiones Financieras y Otras Provisiones</t>
    </r>
  </si>
  <si>
    <r>
      <t>H.</t>
    </r>
    <r>
      <rPr>
        <sz val="9"/>
        <color rgb="FF000000"/>
        <rFont val="Arial"/>
        <family val="2"/>
      </rPr>
      <t>  Participaciones y Aportaciones</t>
    </r>
  </si>
  <si>
    <r>
      <t>I.</t>
    </r>
    <r>
      <rPr>
        <sz val="9"/>
        <color rgb="FF000000"/>
        <rFont val="Arial"/>
        <family val="2"/>
      </rPr>
      <t>   Deuda Pública</t>
    </r>
  </si>
  <si>
    <r>
      <t>2.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Gasto Etiquetado (2=A+B+C+D+E+F+G+H+I)</t>
    </r>
  </si>
  <si>
    <r>
      <t>3.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Total de Egresos Proyectados (3 = 1 + 2)</t>
    </r>
  </si>
  <si>
    <r>
      <t>D.</t>
    </r>
    <r>
      <rPr>
        <sz val="9"/>
        <color rgb="FF000000"/>
        <rFont val="Arial"/>
        <family val="2"/>
      </rPr>
      <t>  Transferencias, Asignaciones, Subsidios y Otras Ayudas</t>
    </r>
  </si>
  <si>
    <r>
      <t>3.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Total del Resultado de Egresos (3=1+2)</t>
    </r>
  </si>
  <si>
    <t>PODER JUDICIAL</t>
  </si>
  <si>
    <t>I. Balance Presupuestario (I = A -B + C)</t>
  </si>
  <si>
    <t>(A3.2 = F2 -G2)</t>
  </si>
  <si>
    <t xml:space="preserve"> </t>
  </si>
  <si>
    <t>si</t>
  </si>
  <si>
    <t>no</t>
  </si>
  <si>
    <t>no aplica</t>
  </si>
  <si>
    <t>Diciembre</t>
  </si>
  <si>
    <t>Pleno</t>
  </si>
  <si>
    <t>Centro Estatal de Justicia Alternativa</t>
  </si>
  <si>
    <r>
      <t>Formato 7 c)</t>
    </r>
    <r>
      <rPr>
        <sz val="11"/>
        <color theme="1"/>
        <rFont val="Calibri"/>
        <family val="2"/>
        <scheme val="minor"/>
      </rPr>
      <t>   </t>
    </r>
    <r>
      <rPr>
        <sz val="11"/>
        <color theme="1"/>
        <rFont val="Calibri"/>
        <family val="2"/>
        <scheme val="minor"/>
      </rPr>
      <t>Resultados de Ingresos - LDF</t>
    </r>
  </si>
  <si>
    <r>
      <t>1.</t>
    </r>
    <r>
      <rPr>
        <sz val="11"/>
        <color theme="1"/>
        <rFont val="Arial"/>
        <family val="2"/>
      </rPr>
      <t>  </t>
    </r>
    <r>
      <rPr>
        <b/>
        <sz val="11"/>
        <color theme="1"/>
        <rFont val="Arial"/>
        <family val="2"/>
      </rPr>
      <t>Ingresos de Libre Disposición</t>
    </r>
  </si>
  <si>
    <r>
      <t>A.</t>
    </r>
    <r>
      <rPr>
        <sz val="11"/>
        <color theme="1"/>
        <rFont val="Arial"/>
        <family val="2"/>
      </rPr>
      <t>  Impuestos</t>
    </r>
  </si>
  <si>
    <r>
      <t>B.</t>
    </r>
    <r>
      <rPr>
        <sz val="11"/>
        <color theme="1"/>
        <rFont val="Arial"/>
        <family val="2"/>
      </rPr>
      <t>  Cuotas y Aportaciones de Seguridad Social</t>
    </r>
  </si>
  <si>
    <r>
      <t>C.</t>
    </r>
    <r>
      <rPr>
        <sz val="11"/>
        <color theme="1"/>
        <rFont val="Arial"/>
        <family val="2"/>
      </rPr>
      <t>  Contribuciones de Mejoras</t>
    </r>
  </si>
  <si>
    <r>
      <t>D.</t>
    </r>
    <r>
      <rPr>
        <sz val="11"/>
        <color theme="1"/>
        <rFont val="Arial"/>
        <family val="2"/>
      </rPr>
      <t>  Derechos</t>
    </r>
  </si>
  <si>
    <r>
      <t>E.</t>
    </r>
    <r>
      <rPr>
        <sz val="11"/>
        <color theme="1"/>
        <rFont val="Arial"/>
        <family val="2"/>
      </rPr>
      <t>  Productos</t>
    </r>
  </si>
  <si>
    <r>
      <t>F.</t>
    </r>
    <r>
      <rPr>
        <sz val="11"/>
        <color theme="1"/>
        <rFont val="Arial"/>
        <family val="2"/>
      </rPr>
      <t>  Aprovechamientos</t>
    </r>
  </si>
  <si>
    <r>
      <t>G.</t>
    </r>
    <r>
      <rPr>
        <sz val="11"/>
        <color theme="1"/>
        <rFont val="Arial"/>
        <family val="2"/>
      </rPr>
      <t>  Ingresos por Ventas de Bienes y Servicios</t>
    </r>
  </si>
  <si>
    <r>
      <t>H.</t>
    </r>
    <r>
      <rPr>
        <sz val="11"/>
        <color theme="1"/>
        <rFont val="Arial"/>
        <family val="2"/>
      </rPr>
      <t>  Participaciones</t>
    </r>
  </si>
  <si>
    <r>
      <t>I.</t>
    </r>
    <r>
      <rPr>
        <sz val="11"/>
        <color theme="1"/>
        <rFont val="Arial"/>
        <family val="2"/>
      </rPr>
      <t>   Incentivos Derivados de la Colaboración Fiscal</t>
    </r>
  </si>
  <si>
    <r>
      <t>J.</t>
    </r>
    <r>
      <rPr>
        <sz val="11"/>
        <color theme="1"/>
        <rFont val="Arial"/>
        <family val="2"/>
      </rPr>
      <t>   Transferencias</t>
    </r>
  </si>
  <si>
    <r>
      <t>K.</t>
    </r>
    <r>
      <rPr>
        <sz val="11"/>
        <color theme="1"/>
        <rFont val="Arial"/>
        <family val="2"/>
      </rPr>
      <t>  Convenios</t>
    </r>
  </si>
  <si>
    <r>
      <t>L.</t>
    </r>
    <r>
      <rPr>
        <sz val="11"/>
        <color theme="1"/>
        <rFont val="Arial"/>
        <family val="2"/>
      </rPr>
      <t>  Otros Ingresos de Libre Disposición</t>
    </r>
  </si>
  <si>
    <r>
      <t>2.</t>
    </r>
    <r>
      <rPr>
        <sz val="11"/>
        <color theme="1"/>
        <rFont val="Arial"/>
        <family val="2"/>
      </rPr>
      <t>  </t>
    </r>
    <r>
      <rPr>
        <b/>
        <sz val="11"/>
        <color theme="1"/>
        <rFont val="Arial"/>
        <family val="2"/>
      </rPr>
      <t>Transferencias Federales Etiquetadas</t>
    </r>
    <r>
      <rPr>
        <b/>
        <vertAlign val="superscript"/>
        <sz val="11"/>
        <color theme="1"/>
        <rFont val="Arial"/>
        <family val="2"/>
      </rPr>
      <t> </t>
    </r>
    <r>
      <rPr>
        <b/>
        <sz val="11"/>
        <color theme="1"/>
        <rFont val="Arial"/>
        <family val="2"/>
      </rPr>
      <t>(2=A+B+C+D+E)</t>
    </r>
  </si>
  <si>
    <r>
      <t>A.</t>
    </r>
    <r>
      <rPr>
        <sz val="11"/>
        <color theme="1"/>
        <rFont val="Arial"/>
        <family val="2"/>
      </rPr>
      <t>  Aportaciones</t>
    </r>
  </si>
  <si>
    <r>
      <t>B.</t>
    </r>
    <r>
      <rPr>
        <sz val="11"/>
        <color theme="1"/>
        <rFont val="Arial"/>
        <family val="2"/>
      </rPr>
      <t>  Convenios</t>
    </r>
  </si>
  <si>
    <r>
      <t>C.</t>
    </r>
    <r>
      <rPr>
        <sz val="11"/>
        <color theme="1"/>
        <rFont val="Arial"/>
        <family val="2"/>
      </rPr>
      <t>  Fondos Distintos de Aportaciones</t>
    </r>
  </si>
  <si>
    <r>
      <t>E.</t>
    </r>
    <r>
      <rPr>
        <sz val="11"/>
        <color theme="1"/>
        <rFont val="Arial"/>
        <family val="2"/>
      </rPr>
      <t>  Otras Transferencias Federales Etiquetadas</t>
    </r>
  </si>
  <si>
    <r>
      <t>3.</t>
    </r>
    <r>
      <rPr>
        <sz val="11"/>
        <color theme="1"/>
        <rFont val="Arial"/>
        <family val="2"/>
      </rPr>
      <t>  </t>
    </r>
    <r>
      <rPr>
        <b/>
        <sz val="11"/>
        <color theme="1"/>
        <rFont val="Arial"/>
        <family val="2"/>
      </rPr>
      <t>Ingresos Derivados de Financiamientos (3=A)</t>
    </r>
  </si>
  <si>
    <r>
      <t>4.</t>
    </r>
    <r>
      <rPr>
        <sz val="11"/>
        <color theme="1"/>
        <rFont val="Arial"/>
        <family val="2"/>
      </rPr>
      <t>  </t>
    </r>
    <r>
      <rPr>
        <b/>
        <sz val="11"/>
        <color theme="1"/>
        <rFont val="Arial"/>
        <family val="2"/>
      </rPr>
      <t>Total de Resultados de Ingresos (4=1+2+3)</t>
    </r>
  </si>
  <si>
    <t>A. Honorable Tribunal Superior de Justicial</t>
  </si>
  <si>
    <t>Del 1 de enero al 30 de septiembre de 2017 (b)</t>
  </si>
  <si>
    <t>Exhortos</t>
  </si>
  <si>
    <t>Juzgado Familiar Zaragoza</t>
  </si>
  <si>
    <t>Juzgado Civil Zaragoza</t>
  </si>
  <si>
    <t>Juzgado de Control y Juicio Oral Guridi y Alcocer</t>
  </si>
  <si>
    <t>Secretaría Ejecutiva del Consejo de la Judicatura</t>
  </si>
  <si>
    <t>Recursos Humanos</t>
  </si>
  <si>
    <t>Recursos Materiales</t>
  </si>
  <si>
    <t>Presidencia</t>
  </si>
  <si>
    <t>Archivo</t>
  </si>
  <si>
    <t>Sala Penal y Esp Admon Just Adoles</t>
  </si>
  <si>
    <t>Ponencia I Sala Penal y Esp Admon Just Adoles</t>
  </si>
  <si>
    <t>Ponencia 2 Sala Penal y Esp Admon Just Adoles</t>
  </si>
  <si>
    <t>Ponencia 3 Sala Penal y Esp Admon Just Adoles</t>
  </si>
  <si>
    <t>Sala Oral Penal y Esp Admon Just Adoles</t>
  </si>
  <si>
    <t>Sala Civil Familiar</t>
  </si>
  <si>
    <t>Ponencia I Sala Civil Familiar</t>
  </si>
  <si>
    <t>Ponencia 2 Sala Civil Familiar</t>
  </si>
  <si>
    <t>Ponencia 3 Sala Civil Familiar</t>
  </si>
  <si>
    <t>Secretaria General de Acuerdos</t>
  </si>
  <si>
    <t>Servicios Periciales</t>
  </si>
  <si>
    <t xml:space="preserve">Juzgado Cont J Oral y Esp Just Adolescentes </t>
  </si>
  <si>
    <t>Juzgado 3ro Familiar Cuauhtémoc</t>
  </si>
  <si>
    <t>Juzgado 3ro Civil y Ext de Domino Cuauhtémoc</t>
  </si>
  <si>
    <t>Juzgado 4to Civil Cuauhtémoc</t>
  </si>
  <si>
    <t>Juzgado 1ro Civil Cuauhtémoc</t>
  </si>
  <si>
    <t>Juzgado 2do Civil Cuauhtémoc</t>
  </si>
  <si>
    <t>Juzgado 4to Familiar Cuauhtémoc</t>
  </si>
  <si>
    <t>Juzgado Mercantil y de Oralidad Mercantil Cuauhtémoc</t>
  </si>
  <si>
    <t>Juzgado Civil Juárez</t>
  </si>
  <si>
    <t>Juzgado Civil y Familiar Ocampo</t>
  </si>
  <si>
    <t>Juzgado Civil y Familiar Xicohténcatl</t>
  </si>
  <si>
    <t>Juzgado de Ejec Ep Med Adolescentes Sánchez Piedras</t>
  </si>
  <si>
    <t>Juzgado 2do Familiar Cuauhtémoc</t>
  </si>
  <si>
    <t>Juzgado 1ro Familiar Cuauhtémoc</t>
  </si>
  <si>
    <t>Juzgado Familiar Juárez</t>
  </si>
  <si>
    <t>Oficialia de Partes Común del Distrito Judicial de Cuauhtemoc</t>
  </si>
  <si>
    <t>Informática</t>
  </si>
  <si>
    <t xml:space="preserve">Unidad de Transparencia y Protección de Datos Personales </t>
  </si>
  <si>
    <t>Tesorería</t>
  </si>
  <si>
    <t>Contraloría</t>
  </si>
  <si>
    <t>Consejo de la Judicatura de Estado de Tlaxcala</t>
  </si>
  <si>
    <t>Unidad de Igualdad de Género</t>
  </si>
  <si>
    <t>Dirección de Información y Comunicación Social</t>
  </si>
  <si>
    <t>Dirección Jurídica</t>
  </si>
  <si>
    <t>Módulo Médico</t>
  </si>
  <si>
    <t>Instituto de Capacitación de Investigaciones Judiciales</t>
  </si>
  <si>
    <t>Gasto Modificado</t>
  </si>
  <si>
    <t>Recursos fiscales (Estatales)</t>
  </si>
  <si>
    <t>Gasto modificado fuente de financ. 11.01</t>
  </si>
  <si>
    <t>Reducciones</t>
  </si>
  <si>
    <t>Ampliaciones</t>
  </si>
  <si>
    <t>Ampliaciones compensadas</t>
  </si>
  <si>
    <t>Reducciones compensadas</t>
  </si>
  <si>
    <t>PODER JUDICIAL DEL ESTADO DE TLAXCALA</t>
  </si>
  <si>
    <t>Mecanismo de Verificación (d)</t>
  </si>
  <si>
    <t xml:space="preserve">Fecha estimada de cumplimiento (e) </t>
  </si>
  <si>
    <t>Unidad (pesos/porcentaje) (g)</t>
  </si>
  <si>
    <t>http://tsjtlaxcala.gob.mx/transparencia/ipa66/ipa66f2g.html</t>
  </si>
  <si>
    <t>Ley de Ingresos y Presupuesto de Egresos</t>
  </si>
  <si>
    <t>http://tsjtlaxcala.gob.mx/transparencia/Fracciones_a63/XXI/PRESUPUESTO%20DE%20EGRESOS%202020.PDF</t>
  </si>
  <si>
    <t>Cuenta Pública / Formato 4 LDF</t>
  </si>
  <si>
    <t xml:space="preserve">Iniciativa de Ley de Ingresos </t>
  </si>
  <si>
    <t xml:space="preserve">Ley de Ingresos 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</si>
  <si>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</si>
  <si>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</si>
  <si>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</si>
  <si>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Cuenta Pública / Auxiliar de Cuentas</t>
  </si>
  <si>
    <t>Costo promedio de los últimos 5 ejercicios de la reconstrucción de infraestructura dañada por desastres naturales (p)</t>
  </si>
  <si>
    <t xml:space="preserve">a. </t>
  </si>
  <si>
    <t xml:space="preserve">b. </t>
  </si>
  <si>
    <t>Art. 13 fracc. V y 21 de la LDF</t>
  </si>
  <si>
    <t xml:space="preserve">Previsiones de gasto para compromisos de pago derivados de APPs (r) </t>
  </si>
  <si>
    <t>Proyecto de Presupuesto de Egresos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</si>
  <si>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</si>
  <si>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</si>
  <si>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</si>
  <si>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</si>
  <si>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</si>
  <si>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</si>
  <si>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</si>
  <si>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</si>
  <si>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N/A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</si>
  <si>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</si>
  <si>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</si>
  <si>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</si>
  <si>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http://tsjtlaxcala.gob.mx/transparencia/infPublica.htm</t>
  </si>
  <si>
    <t>Previsiones salariales y económicas para cubrir incrementos salariales, creación de plazas y otros (dd)</t>
  </si>
  <si>
    <t xml:space="preserve">Cuenta Pública / Formato 5 </t>
  </si>
  <si>
    <t>Monto de Ingresos Excedentes derivados de ILD destinados al fin del A.14, fracción I de la LDF (ff)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</si>
  <si>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</si>
  <si>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</si>
  <si>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</si>
  <si>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</si>
  <si>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</si>
  <si>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</si>
  <si>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Análisis de conveniencia y análisis de transferencia de riesgos de los proyectos APPs (kk)</t>
  </si>
  <si>
    <t>Identificación de población objetivo, destino y temporalidad de subsidios (ll)</t>
  </si>
  <si>
    <t>J. Transferencias y Asignaciones</t>
  </si>
  <si>
    <t>Juzgado Civil  Morelos</t>
  </si>
  <si>
    <t>Juzgado Familiar Morelos</t>
  </si>
  <si>
    <t>Juzgado Familiar de Ocampo</t>
  </si>
  <si>
    <t>Tecnologías de la Información y comunicación</t>
  </si>
  <si>
    <t>Unidad Interna de Proteción Civil</t>
  </si>
  <si>
    <t>Total Gasto no etiquetado modificado</t>
  </si>
  <si>
    <t>Total Gasto etiquetado modificado</t>
  </si>
  <si>
    <t>II. Gasto etiquetado (II=A+B+C+D+E+F+G+H+I)</t>
  </si>
  <si>
    <t xml:space="preserve">A. Servicios Personales </t>
  </si>
  <si>
    <t xml:space="preserve">B. Materiales y Suministros </t>
  </si>
  <si>
    <t xml:space="preserve">C. Servicios Generales </t>
  </si>
  <si>
    <t>III. Total de Egresos (III=I+II)</t>
  </si>
  <si>
    <r>
      <t>D.</t>
    </r>
    <r>
      <rPr>
        <sz val="9"/>
        <color rgb="FF000000"/>
        <rFont val="Arial"/>
        <family val="2"/>
      </rPr>
      <t> Transferencias, Asiganciones, Subsidios y Subvenciones, y Pensiones</t>
    </r>
  </si>
  <si>
    <t>Gasto modificado fuente de financiamiento 25.09</t>
  </si>
  <si>
    <t>Total gasto modificado</t>
  </si>
  <si>
    <t>SERVICIO MÉDICO AL PERSONAL</t>
  </si>
  <si>
    <t>SERVICIO MÉDICO A TRABAJADORES</t>
  </si>
  <si>
    <t>BONO ANUAL A FUNCIONARIOS</t>
  </si>
  <si>
    <t>INDEMNIZACIÓN Y LIQUIDACIÓN AL PERSONAL</t>
  </si>
  <si>
    <t>A. Dependencia o Unidad Administrativa 2</t>
  </si>
  <si>
    <t>GASTOS DE CEREMONIAL</t>
  </si>
  <si>
    <t>Recursos fiscales (Ingresos Propios)</t>
  </si>
  <si>
    <t>Gasto modificado fuente de financ. 11.02</t>
  </si>
  <si>
    <t>Recursos fiscales (Fondo Auxiliar)</t>
  </si>
  <si>
    <t>Gasto modificado fuente de financ. 11.03</t>
  </si>
  <si>
    <t>SERVICIO MEDICO A FUNCIONARIOS</t>
  </si>
  <si>
    <t>Juzgados del Sistema Tradicional Penal y Especializado en Administración de Justicia en Adolescentes</t>
  </si>
  <si>
    <t>Juzgado Laboral</t>
  </si>
  <si>
    <t>b1) Materiales de Administración, Emisión de Documentos y Artículos Oficiales</t>
  </si>
  <si>
    <t>EQUIPO DE CÓMPUTO Y DE TECNOLOGÍAS DE LA INFORMACIÓN</t>
  </si>
  <si>
    <t>31 de diciembre de 2023</t>
  </si>
  <si>
    <t>SENTENCIAS Y RESOLUCIONES POR AUTORIDAD COMPETENTE</t>
  </si>
  <si>
    <t>PENAS, MULTAS, ACCESORIOS Y ACTUALIZACIONES</t>
  </si>
  <si>
    <t>2023 (d)</t>
  </si>
  <si>
    <t>2024 (l)</t>
  </si>
  <si>
    <t>2024 (m = g l)</t>
  </si>
  <si>
    <t>c5) Servicios de Instalación, Reparación, Mantenimiento y Conservación</t>
  </si>
  <si>
    <t>Juzgado de Atencion de Violencia de Genero</t>
  </si>
  <si>
    <t>Juzgado Civil del Distrito Judicial de Morelos</t>
  </si>
  <si>
    <t>Dirección de Planeación</t>
  </si>
  <si>
    <t>Año 1 2025</t>
  </si>
  <si>
    <t>Año 2 2026</t>
  </si>
  <si>
    <t>Año 3 2027</t>
  </si>
  <si>
    <t>Año 4 2028</t>
  </si>
  <si>
    <t>Año 5 2029</t>
  </si>
  <si>
    <t>presupuesto) © 2024</t>
  </si>
  <si>
    <r>
      <t>D.</t>
    </r>
    <r>
      <rPr>
        <sz val="9"/>
        <color rgb="FF000000"/>
        <rFont val="Arial"/>
        <family val="2"/>
      </rPr>
      <t>  Transferencias, Asignaciones, Subsidios y Otras Ayudas</t>
    </r>
  </si>
  <si>
    <r>
      <t>Año 5 2019</t>
    </r>
    <r>
      <rPr>
        <sz val="11"/>
        <color theme="0"/>
        <rFont val="Calibri"/>
        <family val="2"/>
        <scheme val="minor"/>
      </rPr>
      <t>(c)</t>
    </r>
  </si>
  <si>
    <r>
      <t xml:space="preserve">Año 4 2020 </t>
    </r>
    <r>
      <rPr>
        <sz val="11"/>
        <color theme="0"/>
        <rFont val="Calibri"/>
        <family val="2"/>
        <scheme val="minor"/>
      </rPr>
      <t>(c)</t>
    </r>
  </si>
  <si>
    <r>
      <t>Año 3 2021</t>
    </r>
    <r>
      <rPr>
        <sz val="11"/>
        <color theme="0"/>
        <rFont val="Calibri"/>
        <family val="2"/>
        <scheme val="minor"/>
      </rPr>
      <t>(c)</t>
    </r>
  </si>
  <si>
    <r>
      <t>Año 2 2022</t>
    </r>
    <r>
      <rPr>
        <vertAlign val="superscript"/>
        <sz val="11"/>
        <color theme="0"/>
        <rFont val="Calibri"/>
        <family val="2"/>
        <scheme val="minor"/>
      </rPr>
      <t> </t>
    </r>
    <r>
      <rPr>
        <sz val="11"/>
        <color theme="0"/>
        <rFont val="Calibri"/>
        <family val="2"/>
        <scheme val="minor"/>
      </rPr>
      <t>(c)</t>
    </r>
  </si>
  <si>
    <r>
      <t>Año 1 2023</t>
    </r>
    <r>
      <rPr>
        <sz val="11"/>
        <color theme="0"/>
        <rFont val="Calibri"/>
        <family val="2"/>
        <scheme val="minor"/>
      </rPr>
      <t>(c)</t>
    </r>
  </si>
  <si>
    <t>Ejercicio 2024</t>
  </si>
  <si>
    <r>
      <t>Vigente </t>
    </r>
    <r>
      <rPr>
        <vertAlign val="superscript"/>
        <sz val="11"/>
        <color theme="0"/>
        <rFont val="Calibri"/>
        <family val="2"/>
        <scheme val="minor"/>
      </rPr>
      <t> </t>
    </r>
    <r>
      <rPr>
        <sz val="11"/>
        <color theme="0"/>
        <rFont val="Calibri"/>
        <family val="2"/>
        <scheme val="minor"/>
      </rPr>
      <t>(d)</t>
    </r>
  </si>
  <si>
    <r>
      <t>D.</t>
    </r>
    <r>
      <rPr>
        <sz val="11"/>
        <color theme="1"/>
        <rFont val="Arial"/>
        <family val="2"/>
      </rPr>
      <t>  Transferencias, Subsidios y Subvenciones, y Pensiones y Jubilaciones</t>
    </r>
  </si>
  <si>
    <t>Año 5 2019(c)</t>
  </si>
  <si>
    <t>Año 4 2020 (c)</t>
  </si>
  <si>
    <t>Año 3 2021 (c)</t>
  </si>
  <si>
    <r>
      <t>Año 2022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(c)</t>
    </r>
  </si>
  <si>
    <r>
      <t>Año 1 2023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(c)</t>
    </r>
  </si>
  <si>
    <r>
      <t>Vigente 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(d)</t>
    </r>
  </si>
  <si>
    <t>Planeación, estadistica y normatividad</t>
  </si>
  <si>
    <t>OTRAS PRESTACIONES</t>
  </si>
  <si>
    <t>MATERIALES Y ÚTILES DE IMPRESIÓN Y REPRODUCCIÓN</t>
  </si>
  <si>
    <t>MATERIALES, ÚTILES Y EQUIPOS MENORES DE TECNOLOGÍAS DE LA INFORMACIÓN Y COMUNICACIONES</t>
  </si>
  <si>
    <t>MATERIAL IMPRESO E INFORMACIÓN DIGITAL</t>
  </si>
  <si>
    <t>MATERIAL DE LIMPIEZA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</si>
  <si>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</si>
  <si>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</si>
  <si>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</si>
  <si>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</si>
  <si>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</si>
  <si>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ARTÍCULOS METÁLICOS PARA LA CONSTRUCCIÓN</t>
  </si>
  <si>
    <t>OTROS MATERIALES Y ARTÍCULOS DE CONSTRUCCIÓN Y REPARACIÓN</t>
  </si>
  <si>
    <t>FIBRAS SINTÉTICAS, HULES, PLÁSTICOS Y DERIVADOS</t>
  </si>
  <si>
    <t>HERRAMIENTAS MENORES</t>
  </si>
  <si>
    <t>REFACCIONES Y ACCESORIOS MENORES DE EQUIPO DE TRANSPORTE</t>
  </si>
  <si>
    <t>REFACCIONES Y ACCESORIOS MENORES OTROS BIENES MUEBLES</t>
  </si>
  <si>
    <t>SERVICIOS DE DISEÑO, ARQUITECTURA, INGENIERÍA Y ACTIVIDADES RELACIONADAS</t>
  </si>
  <si>
    <t>SERVICIOS DE VIGILANCIA</t>
  </si>
  <si>
    <t>INSTALACIÓN, REPARACIÓN Y MANTENIMIENTO DE EQUIPO DE CÓMPUTO Y TECNOLOGÍAS DE LA INFORMACIÓN</t>
  </si>
  <si>
    <t>REPARACIÓN Y MANTENIMIENTO DE EQUIPO DE TRANSPORTE</t>
  </si>
  <si>
    <t>INSTALACIÓN, REPARACIÓN Y MANTENIMIENTO DE MAQUINARIA, OTROS EQUIPOS Y HERRAMIENTA</t>
  </si>
  <si>
    <t>OTROS GASTOS POR RESPONSABILIDADES</t>
  </si>
  <si>
    <t>VEHÍCULOS Y EQUIPO TERRESTRE</t>
  </si>
  <si>
    <t>HERRAMIENTAS Y MÁQUINAS-HERRAMIENTA</t>
  </si>
  <si>
    <t>OTROS EQUIPOS</t>
  </si>
  <si>
    <t>MUEBLES DE OFICINA Y ESTANTERÍA</t>
  </si>
  <si>
    <t>OTROS MOBILIARIOS Y EQUIPOS DE ADMINISTRACIÓN</t>
  </si>
  <si>
    <t>LICENCIAS INFORMÁTICAS E INTELECTUALES</t>
  </si>
  <si>
    <t xml:space="preserve">Al 31 de diciembre de 2023 y al 30 de septiembre de 2024 </t>
  </si>
  <si>
    <t>30 de septiembre de 2024</t>
  </si>
  <si>
    <t>Del 1 de enero al  30 de septiembre de 2024 (b)</t>
  </si>
  <si>
    <t>Del 1 de enero al 30 de septiembre de 2024 (b)</t>
  </si>
  <si>
    <t>30 de septiembre</t>
  </si>
  <si>
    <t>Del 1 de enero al 30 de septiembre de 2024  (b)</t>
  </si>
  <si>
    <t>Del 1 de enero al 30 de septiembre de 2024 (b)</t>
  </si>
  <si>
    <t>Del 1 de enero al 30 de septiembre de 2024</t>
  </si>
  <si>
    <t>inversión al 30 de</t>
  </si>
  <si>
    <t>septiembre de 2024 (k)</t>
  </si>
  <si>
    <t>inversión al 30</t>
  </si>
  <si>
    <t>de septiembre</t>
  </si>
  <si>
    <t>Tribunal de Enjuiciamiento Colegiado</t>
  </si>
  <si>
    <t>SERVICIOS DE APOYO ADMINISTRATIVO, TRADUCCIÓN, FOTOCIPADO Y TRADUCCIÓN</t>
  </si>
  <si>
    <t>MATERIALES, ÚTILES Y EQUIPOS MENORES DE OFICINA</t>
  </si>
  <si>
    <t>PRENDAS DE SEGURIDAD Y PROTECCIÓN PERSONAL</t>
  </si>
  <si>
    <t>SERVICIOS DE CONSULTORÍA ADMINISTRATIVA, PROCESOS, TÉCNICA Y EN TECNOLOGÍAS DE LA INFORMACIÓN</t>
  </si>
  <si>
    <t>SERVICIOS DE APOYO ADMINISTRATIVO, TRADUCCIÓN, FOTOCOPIADO E IMPRESIÓN</t>
  </si>
  <si>
    <t>GASTOS DE ORDEN SOCIAL Y CULTURAL</t>
  </si>
  <si>
    <t>IMPUESTO SOBRE NÓMINAS Y OTROS QUE SE  DERIVEN DE UNA RELACIÓN LABORAL</t>
  </si>
  <si>
    <t>EQUIPO DE COMUNICACIÓN Y TELECOMUNICACIÓN</t>
  </si>
  <si>
    <t>CONSERVACIÓN Y MANTENIMIENTO MENOR DE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</si>
</sst>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"/>
  </numFmts>
  <fonts count="4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2F2F2F"/>
      <name val="Times"/>
      <family val="1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b/>
      <vertAlign val="superscript"/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2F2F2F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9"/>
      <color rgb="FF2F2F2F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9"/>
      <color rgb="FF2F2F2F"/>
      <name val="Arial"/>
      <family val="2"/>
    </font>
    <font>
      <b/>
      <sz val="9"/>
      <color theme="0"/>
      <name val="Arial"/>
      <family val="2"/>
    </font>
    <font>
      <vertAlign val="superscript"/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6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43" fontId="21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585">
    <xf numFmtId="0" fontId="0" fillId="0" borderId="0" xfId="0"/>
    <xf numFmtId="0" fontId="1" fillId="0" borderId="0" xfId="0" applyFont="1"/>
    <xf numFmtId="0" fontId="5" fillId="3" borderId="8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9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12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indent="1"/>
    </xf>
    <xf numFmtId="0" fontId="10" fillId="3" borderId="6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 indent="5"/>
    </xf>
    <xf numFmtId="0" fontId="10" fillId="3" borderId="7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3" borderId="19" xfId="0" applyFont="1" applyFill="1" applyBorder="1" applyAlignment="1">
      <alignment vertical="center"/>
    </xf>
    <xf numFmtId="0" fontId="1" fillId="3" borderId="20" xfId="0" applyFont="1" applyFill="1" applyBorder="1"/>
    <xf numFmtId="0" fontId="10" fillId="3" borderId="8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1"/>
    </xf>
    <xf numFmtId="0" fontId="9" fillId="3" borderId="7" xfId="0" applyFont="1" applyFill="1" applyBorder="1" applyAlignment="1">
      <alignment horizontal="left" vertical="center" indent="1"/>
    </xf>
    <xf numFmtId="0" fontId="10" fillId="3" borderId="11" xfId="0" applyFont="1" applyFill="1" applyBorder="1" applyAlignment="1">
      <alignment horizontal="left" vertical="center" indent="1"/>
    </xf>
    <xf numFmtId="0" fontId="1" fillId="3" borderId="21" xfId="0" applyFont="1" applyFill="1" applyBorder="1"/>
    <xf numFmtId="0" fontId="1" fillId="3" borderId="22" xfId="0" applyFont="1" applyFill="1" applyBorder="1"/>
    <xf numFmtId="0" fontId="1" fillId="3" borderId="24" xfId="0" applyFont="1" applyFill="1" applyBorder="1"/>
    <xf numFmtId="0" fontId="5" fillId="3" borderId="28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" fillId="3" borderId="31" xfId="0" applyFont="1" applyFill="1" applyBorder="1"/>
    <xf numFmtId="0" fontId="1" fillId="3" borderId="30" xfId="0" applyFont="1" applyFill="1" applyBorder="1"/>
    <xf numFmtId="0" fontId="5" fillId="3" borderId="2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justify" vertical="center" wrapText="1"/>
    </xf>
    <xf numFmtId="0" fontId="0" fillId="0" borderId="30" xfId="0" applyBorder="1"/>
    <xf numFmtId="0" fontId="0" fillId="0" borderId="22" xfId="0" applyBorder="1"/>
    <xf numFmtId="0" fontId="0" fillId="0" borderId="31" xfId="0" applyBorder="1"/>
    <xf numFmtId="0" fontId="1" fillId="3" borderId="0" xfId="0" applyFont="1" applyFill="1"/>
    <xf numFmtId="0" fontId="1" fillId="0" borderId="30" xfId="0" applyFont="1" applyBorder="1"/>
    <xf numFmtId="0" fontId="1" fillId="0" borderId="22" xfId="0" applyFont="1" applyBorder="1"/>
    <xf numFmtId="0" fontId="1" fillId="0" borderId="31" xfId="0" applyFont="1" applyBorder="1"/>
    <xf numFmtId="0" fontId="1" fillId="0" borderId="24" xfId="0" applyFont="1" applyBorder="1"/>
    <xf numFmtId="0" fontId="5" fillId="3" borderId="28" xfId="0" applyFont="1" applyFill="1" applyBorder="1" applyAlignment="1">
      <alignment horizontal="left" vertical="center" indent="1"/>
    </xf>
    <xf numFmtId="0" fontId="9" fillId="3" borderId="28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 indent="1"/>
    </xf>
    <xf numFmtId="0" fontId="10" fillId="3" borderId="5" xfId="0" applyFont="1" applyFill="1" applyBorder="1" applyAlignment="1">
      <alignment horizontal="left" vertical="center" indent="3"/>
    </xf>
    <xf numFmtId="0" fontId="5" fillId="3" borderId="5" xfId="0" applyFont="1" applyFill="1" applyBorder="1" applyAlignment="1">
      <alignment horizontal="left" vertical="center" indent="3"/>
    </xf>
    <xf numFmtId="0" fontId="0" fillId="0" borderId="24" xfId="0" applyBorder="1"/>
    <xf numFmtId="0" fontId="5" fillId="3" borderId="25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indent="1"/>
    </xf>
    <xf numFmtId="0" fontId="9" fillId="3" borderId="28" xfId="0" applyFont="1" applyFill="1" applyBorder="1" applyAlignment="1">
      <alignment horizontal="left" vertical="center" indent="1"/>
    </xf>
    <xf numFmtId="0" fontId="10" fillId="3" borderId="28" xfId="0" applyFont="1" applyFill="1" applyBorder="1" applyAlignment="1">
      <alignment horizontal="left" vertical="center" indent="3"/>
    </xf>
    <xf numFmtId="0" fontId="5" fillId="3" borderId="28" xfId="0" applyFont="1" applyFill="1" applyBorder="1" applyAlignment="1">
      <alignment horizontal="left" vertical="center" indent="3"/>
    </xf>
    <xf numFmtId="0" fontId="10" fillId="3" borderId="12" xfId="0" applyFont="1" applyFill="1" applyBorder="1" applyAlignment="1">
      <alignment horizontal="justify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 indent="1"/>
    </xf>
    <xf numFmtId="0" fontId="10" fillId="3" borderId="9" xfId="0" applyFont="1" applyFill="1" applyBorder="1" applyAlignment="1">
      <alignment horizontal="justify" vertical="center"/>
    </xf>
    <xf numFmtId="0" fontId="10" fillId="0" borderId="7" xfId="0" applyFont="1" applyBorder="1" applyAlignment="1">
      <alignment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4" fillId="0" borderId="22" xfId="0" applyFont="1" applyBorder="1"/>
    <xf numFmtId="0" fontId="10" fillId="0" borderId="2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5" borderId="11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vertical="center"/>
    </xf>
    <xf numFmtId="0" fontId="10" fillId="5" borderId="14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right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3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9" fillId="5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vertical="center"/>
    </xf>
    <xf numFmtId="0" fontId="5" fillId="5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justify" vertical="center" wrapText="1"/>
    </xf>
    <xf numFmtId="0" fontId="10" fillId="4" borderId="12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vertical="center"/>
    </xf>
    <xf numFmtId="0" fontId="5" fillId="3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5" fillId="3" borderId="24" xfId="0" applyFont="1" applyFill="1" applyBorder="1" applyAlignment="1">
      <alignment horizontal="justify" vertical="center" wrapText="1"/>
    </xf>
    <xf numFmtId="0" fontId="14" fillId="0" borderId="21" xfId="0" applyFont="1" applyBorder="1" applyAlignment="1">
      <alignment horizontal="justify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right" vertical="center" wrapText="1"/>
    </xf>
    <xf numFmtId="0" fontId="10" fillId="3" borderId="16" xfId="0" applyFont="1" applyFill="1" applyBorder="1" applyAlignment="1">
      <alignment vertical="center"/>
    </xf>
    <xf numFmtId="0" fontId="5" fillId="3" borderId="21" xfId="0" applyFont="1" applyFill="1" applyBorder="1" applyAlignment="1">
      <alignment horizontal="right" vertical="center"/>
    </xf>
    <xf numFmtId="0" fontId="5" fillId="3" borderId="23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5" fillId="3" borderId="23" xfId="0" applyFont="1" applyFill="1" applyBorder="1" applyAlignment="1">
      <alignment horizontal="left" vertical="center"/>
    </xf>
    <xf numFmtId="4" fontId="16" fillId="0" borderId="2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6" fillId="0" borderId="21" xfId="0" applyNumberFormat="1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4" fontId="5" fillId="3" borderId="5" xfId="0" applyNumberFormat="1" applyFont="1" applyFill="1" applyBorder="1" applyAlignment="1">
      <alignment horizontal="right" vertical="center" wrapText="1"/>
    </xf>
    <xf numFmtId="4" fontId="5" fillId="3" borderId="5" xfId="0" applyNumberFormat="1" applyFont="1" applyFill="1" applyBorder="1" applyAlignment="1">
      <alignment horizontal="justify" vertical="center" wrapText="1"/>
    </xf>
    <xf numFmtId="4" fontId="5" fillId="3" borderId="8" xfId="0" applyNumberFormat="1" applyFont="1" applyFill="1" applyBorder="1" applyAlignment="1">
      <alignment horizontal="justify" vertical="center" wrapText="1"/>
    </xf>
    <xf numFmtId="4" fontId="5" fillId="3" borderId="16" xfId="0" applyNumberFormat="1" applyFont="1" applyFill="1" applyBorder="1" applyAlignment="1">
      <alignment horizontal="right" vertical="center" wrapText="1"/>
    </xf>
    <xf numFmtId="4" fontId="10" fillId="3" borderId="8" xfId="0" applyNumberFormat="1" applyFont="1" applyFill="1" applyBorder="1" applyAlignment="1">
      <alignment vertical="center"/>
    </xf>
    <xf numFmtId="4" fontId="5" fillId="3" borderId="21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Alignment="1">
      <alignment horizontal="right" vertical="center"/>
    </xf>
    <xf numFmtId="4" fontId="5" fillId="3" borderId="21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4" fontId="5" fillId="3" borderId="23" xfId="0" applyNumberFormat="1" applyFont="1" applyFill="1" applyBorder="1" applyAlignment="1">
      <alignment horizontal="center" vertical="center"/>
    </xf>
    <xf numFmtId="4" fontId="5" fillId="3" borderId="21" xfId="0" applyNumberFormat="1" applyFont="1" applyFill="1" applyBorder="1" applyAlignment="1">
      <alignment horizontal="justify" vertical="center" wrapText="1"/>
    </xf>
    <xf numFmtId="4" fontId="5" fillId="3" borderId="0" xfId="0" applyNumberFormat="1" applyFont="1" applyFill="1" applyAlignment="1">
      <alignment horizontal="justify" vertical="center" wrapText="1"/>
    </xf>
    <xf numFmtId="4" fontId="5" fillId="3" borderId="28" xfId="0" applyNumberFormat="1" applyFont="1" applyFill="1" applyBorder="1" applyAlignment="1">
      <alignment horizontal="center" vertical="center"/>
    </xf>
    <xf numFmtId="4" fontId="1" fillId="3" borderId="24" xfId="0" applyNumberFormat="1" applyFont="1" applyFill="1" applyBorder="1"/>
    <xf numFmtId="4" fontId="1" fillId="3" borderId="22" xfId="0" applyNumberFormat="1" applyFont="1" applyFill="1" applyBorder="1"/>
    <xf numFmtId="4" fontId="1" fillId="3" borderId="30" xfId="0" applyNumberFormat="1" applyFont="1" applyFill="1" applyBorder="1"/>
    <xf numFmtId="0" fontId="5" fillId="3" borderId="7" xfId="0" applyFont="1" applyFill="1" applyBorder="1" applyAlignment="1">
      <alignment horizontal="left" vertical="center" indent="1"/>
    </xf>
    <xf numFmtId="0" fontId="5" fillId="3" borderId="6" xfId="0" applyFont="1" applyFill="1" applyBorder="1" applyAlignment="1">
      <alignment horizontal="left" vertical="center"/>
    </xf>
    <xf numFmtId="4" fontId="5" fillId="3" borderId="28" xfId="0" applyNumberFormat="1" applyFont="1" applyFill="1" applyBorder="1" applyAlignment="1">
      <alignment horizontal="right" vertical="center"/>
    </xf>
    <xf numFmtId="0" fontId="15" fillId="0" borderId="21" xfId="0" applyFont="1" applyBorder="1" applyAlignment="1">
      <alignment horizontal="justify" vertical="center" wrapText="1"/>
    </xf>
    <xf numFmtId="0" fontId="15" fillId="0" borderId="34" xfId="0" applyFont="1" applyBorder="1" applyAlignment="1">
      <alignment horizontal="justify" vertical="center" wrapText="1"/>
    </xf>
    <xf numFmtId="0" fontId="15" fillId="0" borderId="19" xfId="0" applyFont="1" applyBorder="1" applyAlignment="1">
      <alignment horizontal="justify" vertical="center" wrapText="1"/>
    </xf>
    <xf numFmtId="4" fontId="15" fillId="0" borderId="34" xfId="0" applyNumberFormat="1" applyFont="1" applyBorder="1" applyAlignment="1">
      <alignment vertical="center" wrapText="1"/>
    </xf>
    <xf numFmtId="4" fontId="15" fillId="0" borderId="19" xfId="0" applyNumberFormat="1" applyFont="1" applyBorder="1" applyAlignment="1">
      <alignment vertical="center" wrapText="1"/>
    </xf>
    <xf numFmtId="4" fontId="15" fillId="0" borderId="23" xfId="0" applyNumberFormat="1" applyFont="1" applyBorder="1" applyAlignment="1">
      <alignment vertical="center" wrapText="1"/>
    </xf>
    <xf numFmtId="0" fontId="14" fillId="0" borderId="0" xfId="0" applyFont="1" applyAlignment="1">
      <alignment horizontal="justify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justify" vertical="center" wrapText="1"/>
    </xf>
    <xf numFmtId="0" fontId="16" fillId="0" borderId="22" xfId="0" applyFont="1" applyBorder="1" applyAlignment="1">
      <alignment horizontal="left" vertical="center" wrapText="1"/>
    </xf>
    <xf numFmtId="4" fontId="15" fillId="0" borderId="34" xfId="0" applyNumberFormat="1" applyFont="1" applyBorder="1" applyAlignment="1">
      <alignment horizontal="right" vertical="center" wrapText="1"/>
    </xf>
    <xf numFmtId="4" fontId="15" fillId="0" borderId="19" xfId="0" applyNumberFormat="1" applyFont="1" applyBorder="1" applyAlignment="1">
      <alignment horizontal="right" vertical="center" wrapText="1"/>
    </xf>
    <xf numFmtId="0" fontId="16" fillId="3" borderId="39" xfId="0" applyFont="1" applyFill="1" applyBorder="1" applyAlignment="1">
      <alignment horizontal="justify" vertical="center" wrapText="1"/>
    </xf>
    <xf numFmtId="0" fontId="16" fillId="3" borderId="29" xfId="0" applyFont="1" applyFill="1" applyBorder="1" applyAlignment="1">
      <alignment horizontal="justify" vertical="center" wrapText="1"/>
    </xf>
    <xf numFmtId="4" fontId="16" fillId="0" borderId="24" xfId="0" applyNumberFormat="1" applyFont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4" fontId="5" fillId="3" borderId="7" xfId="0" applyNumberFormat="1" applyFont="1" applyFill="1" applyBorder="1" applyAlignment="1">
      <alignment horizontal="right" vertical="center" wrapText="1"/>
    </xf>
    <xf numFmtId="4" fontId="5" fillId="3" borderId="18" xfId="0" applyNumberFormat="1" applyFont="1" applyFill="1" applyBorder="1" applyAlignment="1">
      <alignment horizontal="right" vertical="center" wrapText="1"/>
    </xf>
    <xf numFmtId="4" fontId="10" fillId="3" borderId="16" xfId="0" applyNumberFormat="1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horizontal="center" vertical="center"/>
    </xf>
    <xf numFmtId="4" fontId="16" fillId="0" borderId="21" xfId="0" applyNumberFormat="1" applyFont="1" applyBorder="1" applyAlignment="1">
      <alignment horizontal="left" vertical="center" wrapText="1"/>
    </xf>
    <xf numFmtId="0" fontId="5" fillId="3" borderId="9" xfId="0" applyFont="1" applyFill="1" applyBorder="1" applyAlignment="1">
      <alignment horizontal="justify" vertical="center" wrapText="1"/>
    </xf>
    <xf numFmtId="0" fontId="5" fillId="3" borderId="23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justify" vertical="center" wrapText="1"/>
    </xf>
    <xf numFmtId="0" fontId="5" fillId="3" borderId="21" xfId="0" applyFont="1" applyFill="1" applyBorder="1" applyAlignment="1">
      <alignment horizontal="left" vertical="center"/>
    </xf>
    <xf numFmtId="0" fontId="17" fillId="6" borderId="21" xfId="0" applyFont="1" applyFill="1" applyBorder="1" applyAlignment="1">
      <alignment horizontal="justify" vertical="top" wrapText="1"/>
    </xf>
    <xf numFmtId="3" fontId="17" fillId="6" borderId="21" xfId="0" applyNumberFormat="1" applyFont="1" applyFill="1" applyBorder="1" applyAlignment="1">
      <alignment vertical="top" wrapText="1"/>
    </xf>
    <xf numFmtId="4" fontId="5" fillId="3" borderId="23" xfId="0" applyNumberFormat="1" applyFont="1" applyFill="1" applyBorder="1" applyAlignment="1">
      <alignment horizontal="justify" vertical="center" wrapText="1"/>
    </xf>
    <xf numFmtId="4" fontId="1" fillId="3" borderId="21" xfId="0" applyNumberFormat="1" applyFont="1" applyFill="1" applyBorder="1"/>
    <xf numFmtId="4" fontId="1" fillId="3" borderId="0" xfId="0" applyNumberFormat="1" applyFont="1" applyFill="1"/>
    <xf numFmtId="4" fontId="1" fillId="3" borderId="23" xfId="0" applyNumberFormat="1" applyFont="1" applyFill="1" applyBorder="1"/>
    <xf numFmtId="4" fontId="0" fillId="0" borderId="24" xfId="0" applyNumberFormat="1" applyBorder="1"/>
    <xf numFmtId="4" fontId="0" fillId="0" borderId="22" xfId="0" applyNumberFormat="1" applyBorder="1"/>
    <xf numFmtId="4" fontId="0" fillId="0" borderId="31" xfId="0" applyNumberFormat="1" applyBorder="1"/>
    <xf numFmtId="4" fontId="5" fillId="3" borderId="12" xfId="0" applyNumberFormat="1" applyFont="1" applyFill="1" applyBorder="1" applyAlignment="1">
      <alignment horizontal="right" vertical="center" wrapText="1"/>
    </xf>
    <xf numFmtId="4" fontId="10" fillId="3" borderId="5" xfId="0" applyNumberFormat="1" applyFont="1" applyFill="1" applyBorder="1" applyAlignment="1">
      <alignment vertical="center"/>
    </xf>
    <xf numFmtId="0" fontId="19" fillId="0" borderId="0" xfId="0" applyFont="1" applyAlignment="1">
      <alignment horizontal="justify" vertical="center" wrapText="1"/>
    </xf>
    <xf numFmtId="0" fontId="20" fillId="0" borderId="0" xfId="0" applyFont="1"/>
    <xf numFmtId="0" fontId="21" fillId="0" borderId="0" xfId="0" applyFont="1"/>
    <xf numFmtId="0" fontId="24" fillId="3" borderId="5" xfId="0" applyFont="1" applyFill="1" applyBorder="1" applyAlignment="1">
      <alignment horizontal="left" vertical="center" indent="1"/>
    </xf>
    <xf numFmtId="4" fontId="23" fillId="3" borderId="5" xfId="0" applyNumberFormat="1" applyFont="1" applyFill="1" applyBorder="1" applyAlignment="1">
      <alignment horizontal="right" vertical="center" wrapText="1"/>
    </xf>
    <xf numFmtId="0" fontId="22" fillId="3" borderId="5" xfId="0" applyFont="1" applyFill="1" applyBorder="1" applyAlignment="1">
      <alignment horizontal="left" vertical="center" indent="1"/>
    </xf>
    <xf numFmtId="0" fontId="24" fillId="3" borderId="5" xfId="0" applyFont="1" applyFill="1" applyBorder="1" applyAlignment="1">
      <alignment horizontal="left" vertical="center" indent="4"/>
    </xf>
    <xf numFmtId="0" fontId="23" fillId="3" borderId="5" xfId="0" applyFont="1" applyFill="1" applyBorder="1" applyAlignment="1">
      <alignment horizontal="justify" vertical="center" wrapText="1"/>
    </xf>
    <xf numFmtId="0" fontId="23" fillId="3" borderId="5" xfId="0" applyFont="1" applyFill="1" applyBorder="1" applyAlignment="1">
      <alignment horizontal="left" vertical="center"/>
    </xf>
    <xf numFmtId="0" fontId="22" fillId="3" borderId="5" xfId="0" applyFont="1" applyFill="1" applyBorder="1" applyAlignment="1">
      <alignment horizontal="left" vertical="center"/>
    </xf>
    <xf numFmtId="0" fontId="23" fillId="3" borderId="8" xfId="0" applyFont="1" applyFill="1" applyBorder="1" applyAlignment="1">
      <alignment horizontal="justify" vertical="center" wrapText="1"/>
    </xf>
    <xf numFmtId="4" fontId="23" fillId="3" borderId="8" xfId="0" applyNumberFormat="1" applyFont="1" applyFill="1" applyBorder="1" applyAlignment="1">
      <alignment horizontal="right" vertical="center" wrapText="1"/>
    </xf>
    <xf numFmtId="0" fontId="29" fillId="7" borderId="0" xfId="0" applyFont="1" applyFill="1" applyAlignment="1">
      <alignment horizontal="center" vertical="center"/>
    </xf>
    <xf numFmtId="0" fontId="33" fillId="7" borderId="0" xfId="0" applyFont="1" applyFill="1" applyAlignment="1">
      <alignment horizontal="center" vertical="center"/>
    </xf>
    <xf numFmtId="0" fontId="34" fillId="7" borderId="0" xfId="0" applyFont="1" applyFill="1" applyAlignment="1">
      <alignment vertical="center" wrapText="1"/>
    </xf>
    <xf numFmtId="0" fontId="33" fillId="7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3" fillId="7" borderId="22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vertical="center"/>
    </xf>
    <xf numFmtId="0" fontId="34" fillId="7" borderId="22" xfId="0" applyFont="1" applyFill="1" applyBorder="1" applyAlignment="1">
      <alignment vertical="center" wrapText="1"/>
    </xf>
    <xf numFmtId="164" fontId="5" fillId="3" borderId="28" xfId="0" applyNumberFormat="1" applyFont="1" applyFill="1" applyBorder="1" applyAlignment="1">
      <alignment horizontal="right" vertical="center"/>
    </xf>
    <xf numFmtId="0" fontId="9" fillId="3" borderId="35" xfId="0" applyFont="1" applyFill="1" applyBorder="1" applyAlignment="1">
      <alignment horizontal="justify" vertical="center" wrapText="1"/>
    </xf>
    <xf numFmtId="0" fontId="9" fillId="3" borderId="21" xfId="0" applyFont="1" applyFill="1" applyBorder="1" applyAlignment="1">
      <alignment horizontal="left" vertical="center"/>
    </xf>
    <xf numFmtId="0" fontId="23" fillId="3" borderId="5" xfId="0" applyFont="1" applyFill="1" applyBorder="1" applyAlignment="1">
      <alignment vertical="center" wrapText="1"/>
    </xf>
    <xf numFmtId="4" fontId="5" fillId="3" borderId="23" xfId="0" applyNumberFormat="1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0" fontId="5" fillId="3" borderId="36" xfId="0" applyFont="1" applyFill="1" applyBorder="1" applyAlignment="1">
      <alignment horizontal="right" vertical="center"/>
    </xf>
    <xf numFmtId="0" fontId="5" fillId="3" borderId="27" xfId="0" applyFont="1" applyFill="1" applyBorder="1" applyAlignment="1">
      <alignment horizontal="right" vertical="center"/>
    </xf>
    <xf numFmtId="4" fontId="5" fillId="3" borderId="25" xfId="0" applyNumberFormat="1" applyFont="1" applyFill="1" applyBorder="1" applyAlignment="1">
      <alignment horizontal="right" vertical="center"/>
    </xf>
    <xf numFmtId="4" fontId="5" fillId="3" borderId="35" xfId="0" applyNumberFormat="1" applyFont="1" applyFill="1" applyBorder="1" applyAlignment="1">
      <alignment horizontal="right" vertical="center"/>
    </xf>
    <xf numFmtId="3" fontId="35" fillId="6" borderId="28" xfId="0" applyNumberFormat="1" applyFont="1" applyFill="1" applyBorder="1" applyAlignment="1">
      <alignment vertical="top" wrapText="1"/>
    </xf>
    <xf numFmtId="0" fontId="37" fillId="2" borderId="0" xfId="0" applyFont="1" applyFill="1" applyAlignment="1">
      <alignment horizontal="center" vertical="center"/>
    </xf>
    <xf numFmtId="0" fontId="37" fillId="2" borderId="57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 wrapText="1"/>
    </xf>
    <xf numFmtId="0" fontId="37" fillId="4" borderId="49" xfId="0" applyFont="1" applyFill="1" applyBorder="1" applyAlignment="1">
      <alignment horizontal="center" vertical="center" wrapText="1"/>
    </xf>
    <xf numFmtId="0" fontId="37" fillId="4" borderId="50" xfId="0" applyFont="1" applyFill="1" applyBorder="1" applyAlignment="1">
      <alignment horizontal="center" vertical="center" wrapText="1"/>
    </xf>
    <xf numFmtId="0" fontId="3" fillId="0" borderId="0" xfId="0" applyFont="1"/>
    <xf numFmtId="0" fontId="37" fillId="2" borderId="49" xfId="0" applyFont="1" applyFill="1" applyBorder="1" applyAlignment="1">
      <alignment vertical="center" wrapText="1"/>
    </xf>
    <xf numFmtId="0" fontId="37" fillId="2" borderId="50" xfId="0" applyFont="1" applyFill="1" applyBorder="1" applyAlignment="1">
      <alignment vertical="center" wrapText="1"/>
    </xf>
    <xf numFmtId="0" fontId="37" fillId="5" borderId="48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38" fillId="0" borderId="51" xfId="0" applyFont="1" applyBorder="1" applyAlignment="1">
      <alignment horizontal="center" vertical="center" wrapText="1"/>
    </xf>
    <xf numFmtId="0" fontId="39" fillId="0" borderId="52" xfId="0" applyFont="1" applyBorder="1" applyAlignment="1">
      <alignment horizontal="center" vertical="center"/>
    </xf>
    <xf numFmtId="0" fontId="39" fillId="0" borderId="52" xfId="0" applyFont="1" applyBorder="1" applyAlignment="1">
      <alignment vertical="center" wrapText="1"/>
    </xf>
    <xf numFmtId="0" fontId="40" fillId="0" borderId="58" xfId="0" applyFont="1" applyBorder="1" applyAlignment="1">
      <alignment horizontal="center" vertical="center" wrapText="1"/>
    </xf>
    <xf numFmtId="0" fontId="40" fillId="0" borderId="59" xfId="0" applyFont="1" applyBorder="1" applyAlignment="1">
      <alignment horizontal="center" vertical="center" wrapText="1"/>
    </xf>
    <xf numFmtId="14" fontId="40" fillId="0" borderId="59" xfId="0" applyNumberFormat="1" applyFont="1" applyBorder="1" applyAlignment="1">
      <alignment vertical="center" wrapText="1"/>
    </xf>
    <xf numFmtId="4" fontId="40" fillId="0" borderId="52" xfId="0" applyNumberFormat="1" applyFont="1" applyBorder="1" applyAlignment="1">
      <alignment horizontal="center" vertical="center" wrapText="1"/>
    </xf>
    <xf numFmtId="0" fontId="36" fillId="0" borderId="59" xfId="2" applyBorder="1" applyAlignment="1">
      <alignment horizontal="center" wrapText="1"/>
    </xf>
    <xf numFmtId="0" fontId="40" fillId="0" borderId="0" xfId="0" applyFont="1"/>
    <xf numFmtId="0" fontId="38" fillId="0" borderId="0" xfId="0" applyFont="1"/>
    <xf numFmtId="0" fontId="38" fillId="0" borderId="48" xfId="0" applyFont="1" applyBorder="1" applyAlignment="1">
      <alignment horizontal="center" vertical="center" wrapText="1"/>
    </xf>
    <xf numFmtId="0" fontId="39" fillId="0" borderId="49" xfId="0" applyFont="1" applyBorder="1" applyAlignment="1">
      <alignment horizontal="center" vertical="center"/>
    </xf>
    <xf numFmtId="0" fontId="39" fillId="0" borderId="49" xfId="0" applyFont="1" applyBorder="1" applyAlignment="1">
      <alignment vertical="center" wrapText="1"/>
    </xf>
    <xf numFmtId="0" fontId="40" fillId="0" borderId="55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 wrapText="1"/>
    </xf>
    <xf numFmtId="4" fontId="40" fillId="0" borderId="45" xfId="0" applyNumberFormat="1" applyFont="1" applyBorder="1" applyAlignment="1">
      <alignment horizontal="center" vertical="center" wrapText="1"/>
    </xf>
    <xf numFmtId="0" fontId="36" fillId="0" borderId="58" xfId="2" applyBorder="1" applyAlignment="1">
      <alignment wrapText="1"/>
    </xf>
    <xf numFmtId="0" fontId="38" fillId="5" borderId="48" xfId="0" applyFont="1" applyFill="1" applyBorder="1" applyAlignment="1">
      <alignment horizontal="center" vertical="center" wrapText="1"/>
    </xf>
    <xf numFmtId="0" fontId="40" fillId="5" borderId="52" xfId="0" applyFont="1" applyFill="1" applyBorder="1" applyAlignment="1">
      <alignment horizontal="center" vertical="center" wrapText="1"/>
    </xf>
    <xf numFmtId="0" fontId="40" fillId="5" borderId="52" xfId="0" applyFont="1" applyFill="1" applyBorder="1" applyAlignment="1">
      <alignment vertical="center" wrapText="1"/>
    </xf>
    <xf numFmtId="0" fontId="40" fillId="5" borderId="49" xfId="0" applyFont="1" applyFill="1" applyBorder="1" applyAlignment="1">
      <alignment horizontal="center" vertical="center" wrapText="1"/>
    </xf>
    <xf numFmtId="0" fontId="40" fillId="5" borderId="59" xfId="0" applyFont="1" applyFill="1" applyBorder="1" applyAlignment="1">
      <alignment horizontal="center" vertical="center" wrapText="1"/>
    </xf>
    <xf numFmtId="0" fontId="40" fillId="0" borderId="56" xfId="0" applyFont="1" applyBorder="1" applyAlignment="1">
      <alignment horizontal="center" vertical="center" wrapText="1"/>
    </xf>
    <xf numFmtId="0" fontId="40" fillId="0" borderId="47" xfId="0" applyFont="1" applyBorder="1" applyAlignment="1">
      <alignment horizontal="center" vertical="center" wrapText="1"/>
    </xf>
    <xf numFmtId="0" fontId="36" fillId="0" borderId="47" xfId="2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36" fillId="0" borderId="46" xfId="2" applyBorder="1" applyAlignment="1">
      <alignment horizontal="center" vertical="center" wrapText="1"/>
    </xf>
    <xf numFmtId="0" fontId="39" fillId="5" borderId="48" xfId="0" applyFont="1" applyFill="1" applyBorder="1" applyAlignment="1">
      <alignment horizontal="right" vertical="center" wrapText="1"/>
    </xf>
    <xf numFmtId="0" fontId="39" fillId="5" borderId="49" xfId="0" applyFont="1" applyFill="1" applyBorder="1" applyAlignment="1">
      <alignment horizontal="center" vertical="center"/>
    </xf>
    <xf numFmtId="0" fontId="39" fillId="5" borderId="49" xfId="0" applyFont="1" applyFill="1" applyBorder="1" applyAlignment="1">
      <alignment vertical="center" wrapText="1"/>
    </xf>
    <xf numFmtId="0" fontId="40" fillId="5" borderId="49" xfId="0" applyFont="1" applyFill="1" applyBorder="1" applyAlignment="1">
      <alignment vertical="center" wrapText="1"/>
    </xf>
    <xf numFmtId="0" fontId="40" fillId="5" borderId="50" xfId="0" applyFont="1" applyFill="1" applyBorder="1" applyAlignment="1">
      <alignment horizontal="center" vertical="center" wrapText="1"/>
    </xf>
    <xf numFmtId="0" fontId="39" fillId="0" borderId="49" xfId="0" applyFont="1" applyBorder="1" applyAlignment="1">
      <alignment horizontal="left" vertical="center" wrapText="1" indent="2"/>
    </xf>
    <xf numFmtId="0" fontId="36" fillId="0" borderId="58" xfId="2" applyBorder="1" applyAlignment="1">
      <alignment horizontal="center" vertical="center" wrapText="1"/>
    </xf>
    <xf numFmtId="0" fontId="39" fillId="0" borderId="48" xfId="0" applyFont="1" applyBorder="1" applyAlignment="1">
      <alignment horizontal="right" vertical="center" wrapText="1"/>
    </xf>
    <xf numFmtId="0" fontId="40" fillId="5" borderId="46" xfId="0" applyFont="1" applyFill="1" applyBorder="1" applyAlignment="1">
      <alignment horizontal="center" vertical="center" wrapText="1"/>
    </xf>
    <xf numFmtId="0" fontId="40" fillId="0" borderId="50" xfId="0" applyFont="1" applyBorder="1" applyAlignment="1">
      <alignment horizontal="center" vertical="center" wrapText="1"/>
    </xf>
    <xf numFmtId="0" fontId="40" fillId="0" borderId="57" xfId="0" applyFont="1" applyBorder="1" applyAlignment="1">
      <alignment horizontal="center" vertical="center" wrapText="1"/>
    </xf>
    <xf numFmtId="0" fontId="38" fillId="5" borderId="51" xfId="0" applyFont="1" applyFill="1" applyBorder="1" applyAlignment="1">
      <alignment horizontal="center" vertical="center" wrapText="1"/>
    </xf>
    <xf numFmtId="4" fontId="40" fillId="0" borderId="58" xfId="0" applyNumberFormat="1" applyFont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 wrapText="1"/>
    </xf>
    <xf numFmtId="0" fontId="38" fillId="0" borderId="43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vertical="center" wrapText="1"/>
    </xf>
    <xf numFmtId="0" fontId="36" fillId="0" borderId="55" xfId="2" applyBorder="1" applyAlignment="1">
      <alignment horizontal="center" vertical="center" wrapText="1"/>
    </xf>
    <xf numFmtId="0" fontId="38" fillId="2" borderId="52" xfId="0" applyFont="1" applyFill="1" applyBorder="1" applyAlignment="1">
      <alignment vertical="center" wrapText="1"/>
    </xf>
    <xf numFmtId="0" fontId="38" fillId="2" borderId="59" xfId="0" applyFont="1" applyFill="1" applyBorder="1" applyAlignment="1">
      <alignment vertical="center" wrapText="1"/>
    </xf>
    <xf numFmtId="0" fontId="39" fillId="0" borderId="49" xfId="0" applyFont="1" applyBorder="1" applyAlignment="1">
      <alignment horizontal="center" vertical="center" wrapText="1"/>
    </xf>
    <xf numFmtId="0" fontId="40" fillId="5" borderId="0" xfId="0" applyFont="1" applyFill="1" applyAlignment="1">
      <alignment horizontal="center" vertical="center" wrapText="1"/>
    </xf>
    <xf numFmtId="0" fontId="40" fillId="5" borderId="56" xfId="0" applyFont="1" applyFill="1" applyBorder="1" applyAlignment="1">
      <alignment horizontal="center" vertical="center" wrapText="1"/>
    </xf>
    <xf numFmtId="0" fontId="40" fillId="5" borderId="45" xfId="0" applyFont="1" applyFill="1" applyBorder="1" applyAlignment="1">
      <alignment horizontal="center" vertical="center" wrapText="1"/>
    </xf>
    <xf numFmtId="0" fontId="40" fillId="5" borderId="55" xfId="0" applyFont="1" applyFill="1" applyBorder="1" applyAlignment="1">
      <alignment horizontal="center" vertical="center" wrapText="1"/>
    </xf>
    <xf numFmtId="0" fontId="40" fillId="0" borderId="50" xfId="0" applyFont="1" applyBorder="1" applyAlignment="1">
      <alignment vertical="center" wrapText="1"/>
    </xf>
    <xf numFmtId="0" fontId="40" fillId="5" borderId="58" xfId="0" applyFont="1" applyFill="1" applyBorder="1" applyAlignment="1">
      <alignment horizontal="center" vertical="center" wrapText="1"/>
    </xf>
    <xf numFmtId="0" fontId="40" fillId="5" borderId="57" xfId="0" applyFont="1" applyFill="1" applyBorder="1" applyAlignment="1">
      <alignment horizontal="center" vertical="center" wrapText="1"/>
    </xf>
    <xf numFmtId="0" fontId="40" fillId="0" borderId="43" xfId="0" applyFont="1" applyBorder="1" applyAlignment="1">
      <alignment horizontal="justify" vertical="center"/>
    </xf>
    <xf numFmtId="0" fontId="40" fillId="0" borderId="0" xfId="0" applyFont="1" applyAlignment="1">
      <alignment horizontal="justify" vertical="center"/>
    </xf>
    <xf numFmtId="0" fontId="40" fillId="0" borderId="47" xfId="0" applyFont="1" applyBorder="1" applyAlignment="1">
      <alignment horizontal="justify" vertical="center"/>
    </xf>
    <xf numFmtId="0" fontId="38" fillId="4" borderId="52" xfId="0" applyFont="1" applyFill="1" applyBorder="1" applyAlignment="1">
      <alignment horizontal="center" vertical="center" wrapText="1"/>
    </xf>
    <xf numFmtId="0" fontId="38" fillId="4" borderId="59" xfId="0" applyFont="1" applyFill="1" applyBorder="1" applyAlignment="1">
      <alignment horizontal="center" vertical="center" wrapText="1"/>
    </xf>
    <xf numFmtId="0" fontId="38" fillId="2" borderId="49" xfId="0" applyFont="1" applyFill="1" applyBorder="1" applyAlignment="1">
      <alignment vertical="center" wrapText="1"/>
    </xf>
    <xf numFmtId="0" fontId="38" fillId="2" borderId="50" xfId="0" applyFont="1" applyFill="1" applyBorder="1" applyAlignment="1">
      <alignment vertical="center" wrapText="1"/>
    </xf>
    <xf numFmtId="0" fontId="40" fillId="0" borderId="47" xfId="0" applyFont="1" applyBorder="1" applyAlignment="1">
      <alignment vertical="center" wrapText="1"/>
    </xf>
    <xf numFmtId="0" fontId="40" fillId="0" borderId="46" xfId="0" applyFont="1" applyBorder="1" applyAlignment="1">
      <alignment vertical="center" wrapText="1"/>
    </xf>
    <xf numFmtId="0" fontId="40" fillId="0" borderId="59" xfId="0" applyFont="1" applyBorder="1" applyAlignment="1">
      <alignment vertical="center" wrapText="1"/>
    </xf>
    <xf numFmtId="0" fontId="38" fillId="4" borderId="50" xfId="0" applyFont="1" applyFill="1" applyBorder="1" applyAlignment="1">
      <alignment vertical="center" wrapText="1"/>
    </xf>
    <xf numFmtId="0" fontId="39" fillId="0" borderId="50" xfId="0" applyFont="1" applyBorder="1" applyAlignment="1">
      <alignment vertical="center" wrapText="1"/>
    </xf>
    <xf numFmtId="0" fontId="38" fillId="0" borderId="0" xfId="0" applyFont="1" applyAlignment="1">
      <alignment horizontal="justify" vertical="center"/>
    </xf>
    <xf numFmtId="4" fontId="17" fillId="3" borderId="5" xfId="0" applyNumberFormat="1" applyFont="1" applyFill="1" applyBorder="1" applyAlignment="1">
      <alignment horizontal="right" vertical="center" wrapText="1"/>
    </xf>
    <xf numFmtId="4" fontId="9" fillId="3" borderId="28" xfId="0" applyNumberFormat="1" applyFont="1" applyFill="1" applyBorder="1" applyAlignment="1">
      <alignment horizontal="right" vertical="center"/>
    </xf>
    <xf numFmtId="4" fontId="9" fillId="3" borderId="21" xfId="0" applyNumberFormat="1" applyFont="1" applyFill="1" applyBorder="1" applyAlignment="1">
      <alignment horizontal="center" vertical="center"/>
    </xf>
    <xf numFmtId="4" fontId="9" fillId="3" borderId="21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horizontal="left" vertical="center"/>
    </xf>
    <xf numFmtId="3" fontId="17" fillId="6" borderId="21" xfId="0" applyNumberFormat="1" applyFont="1" applyFill="1" applyBorder="1" applyAlignment="1">
      <alignment horizontal="right" vertical="top" wrapText="1"/>
    </xf>
    <xf numFmtId="3" fontId="35" fillId="6" borderId="21" xfId="0" applyNumberFormat="1" applyFont="1" applyFill="1" applyBorder="1" applyAlignment="1">
      <alignment vertical="top" wrapText="1"/>
    </xf>
    <xf numFmtId="3" fontId="35" fillId="6" borderId="21" xfId="0" applyNumberFormat="1" applyFont="1" applyFill="1" applyBorder="1" applyAlignment="1">
      <alignment horizontal="right" vertical="top" wrapText="1"/>
    </xf>
    <xf numFmtId="0" fontId="9" fillId="3" borderId="25" xfId="0" applyFont="1" applyFill="1" applyBorder="1" applyAlignment="1">
      <alignment horizontal="left" vertical="center" wrapText="1"/>
    </xf>
    <xf numFmtId="0" fontId="9" fillId="3" borderId="28" xfId="0" applyFont="1" applyFill="1" applyBorder="1" applyAlignment="1">
      <alignment horizontal="left" vertical="center" wrapText="1"/>
    </xf>
    <xf numFmtId="43" fontId="5" fillId="3" borderId="21" xfId="1" applyFont="1" applyFill="1" applyBorder="1" applyAlignment="1">
      <alignment horizontal="right" vertical="center" wrapText="1"/>
    </xf>
    <xf numFmtId="0" fontId="5" fillId="3" borderId="28" xfId="0" applyFont="1" applyFill="1" applyBorder="1" applyAlignment="1">
      <alignment horizontal="left" vertical="center" wrapText="1"/>
    </xf>
    <xf numFmtId="43" fontId="9" fillId="3" borderId="21" xfId="1" applyFont="1" applyFill="1" applyBorder="1" applyAlignment="1">
      <alignment horizontal="right" vertical="center" wrapText="1"/>
    </xf>
    <xf numFmtId="43" fontId="5" fillId="3" borderId="0" xfId="1" applyFont="1" applyFill="1" applyBorder="1" applyAlignment="1">
      <alignment horizontal="right" vertical="center" wrapText="1"/>
    </xf>
    <xf numFmtId="43" fontId="5" fillId="3" borderId="23" xfId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43" fontId="2" fillId="0" borderId="24" xfId="1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3" fontId="0" fillId="0" borderId="0" xfId="0" applyNumberFormat="1"/>
    <xf numFmtId="43" fontId="9" fillId="3" borderId="35" xfId="1" applyFont="1" applyFill="1" applyBorder="1" applyAlignment="1">
      <alignment horizontal="right" vertical="center" wrapText="1"/>
    </xf>
    <xf numFmtId="0" fontId="42" fillId="0" borderId="0" xfId="0" applyFont="1"/>
    <xf numFmtId="0" fontId="42" fillId="0" borderId="0" xfId="0" applyFont="1" applyAlignment="1">
      <alignment horizontal="justify" vertical="center"/>
    </xf>
    <xf numFmtId="4" fontId="42" fillId="0" borderId="0" xfId="0" applyNumberFormat="1" applyFont="1"/>
    <xf numFmtId="0" fontId="16" fillId="3" borderId="21" xfId="0" applyFont="1" applyFill="1" applyBorder="1" applyAlignment="1">
      <alignment horizontal="justify" vertical="center" wrapText="1"/>
    </xf>
    <xf numFmtId="0" fontId="14" fillId="3" borderId="38" xfId="0" applyFont="1" applyFill="1" applyBorder="1" applyAlignment="1">
      <alignment horizontal="justify" vertical="center" wrapText="1"/>
    </xf>
    <xf numFmtId="0" fontId="16" fillId="3" borderId="24" xfId="0" applyFont="1" applyFill="1" applyBorder="1" applyAlignment="1">
      <alignment horizontal="justify" vertical="center" wrapText="1"/>
    </xf>
    <xf numFmtId="4" fontId="5" fillId="3" borderId="5" xfId="0" applyNumberFormat="1" applyFont="1" applyFill="1" applyBorder="1" applyAlignment="1">
      <alignment horizontal="right" vertical="center" wrapText="1"/>
    </xf>
    <xf numFmtId="4" fontId="5" fillId="3" borderId="5" xfId="0" applyNumberFormat="1" applyFont="1" applyFill="1" applyBorder="1" applyAlignment="1">
      <alignment horizontal="right" vertical="center" wrapText="1"/>
    </xf>
    <xf numFmtId="0" fontId="5" fillId="3" borderId="28" xfId="0" applyFont="1" applyFill="1" applyBorder="1" applyAlignment="1">
      <alignment horizontal="left" vertical="center"/>
    </xf>
    <xf numFmtId="4" fontId="5" fillId="3" borderId="21" xfId="0" applyNumberFormat="1" applyFont="1" applyFill="1" applyBorder="1" applyAlignment="1">
      <alignment horizontal="right" vertical="center"/>
    </xf>
    <xf numFmtId="0" fontId="29" fillId="7" borderId="0" xfId="0" applyFont="1" applyFill="1" applyAlignment="1">
      <alignment horizontal="center" vertical="center"/>
    </xf>
    <xf numFmtId="4" fontId="5" fillId="3" borderId="5" xfId="0" applyNumberFormat="1" applyFont="1" applyFill="1" applyBorder="1" applyAlignment="1">
      <alignment horizontal="right" vertical="center" wrapText="1"/>
    </xf>
    <xf numFmtId="0" fontId="5" fillId="3" borderId="28" xfId="0" applyFont="1" applyFill="1" applyBorder="1" applyAlignment="1">
      <alignment horizontal="left" vertical="center"/>
    </xf>
    <xf numFmtId="4" fontId="5" fillId="3" borderId="21" xfId="0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justify" vertical="center" wrapText="1"/>
    </xf>
    <xf numFmtId="0" fontId="35" fillId="6" borderId="21" xfId="0" applyFont="1" applyFill="1" applyBorder="1" applyAlignment="1">
      <alignment horizontal="justify" vertical="top" wrapText="1"/>
    </xf>
    <xf numFmtId="0" fontId="10" fillId="3" borderId="5" xfId="0" applyFont="1" applyFill="1" applyBorder="1" applyAlignment="1">
      <alignment horizontal="left" vertical="center" wrapText="1" indent="4"/>
    </xf>
    <xf numFmtId="0" fontId="9" fillId="2" borderId="62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4" fontId="5" fillId="3" borderId="63" xfId="0" applyNumberFormat="1" applyFont="1" applyFill="1" applyBorder="1" applyAlignment="1">
      <alignment horizontal="right" vertical="center" wrapText="1"/>
    </xf>
    <xf numFmtId="0" fontId="5" fillId="3" borderId="63" xfId="0" applyFont="1" applyFill="1" applyBorder="1" applyAlignment="1">
      <alignment horizontal="justify" vertical="center" wrapText="1"/>
    </xf>
    <xf numFmtId="4" fontId="5" fillId="3" borderId="5" xfId="0" applyNumberFormat="1" applyFont="1" applyFill="1" applyBorder="1" applyAlignment="1">
      <alignment horizontal="right" vertical="center" wrapText="1"/>
    </xf>
    <xf numFmtId="4" fontId="5" fillId="3" borderId="21" xfId="0" applyNumberFormat="1" applyFont="1" applyFill="1" applyBorder="1" applyAlignment="1">
      <alignment horizontal="right" vertical="center"/>
    </xf>
    <xf numFmtId="0" fontId="43" fillId="0" borderId="0" xfId="0" applyFont="1" applyAlignment="1">
      <alignment horizontal="left" vertical="center"/>
    </xf>
    <xf numFmtId="0" fontId="31" fillId="7" borderId="0" xfId="0" applyFont="1" applyFill="1" applyAlignment="1">
      <alignment horizontal="center" vertical="center"/>
    </xf>
    <xf numFmtId="0" fontId="31" fillId="7" borderId="22" xfId="0" applyFont="1" applyFill="1" applyBorder="1" applyAlignment="1">
      <alignment horizontal="center" vertical="center"/>
    </xf>
    <xf numFmtId="0" fontId="31" fillId="7" borderId="0" xfId="0" applyFont="1" applyFill="1" applyAlignment="1">
      <alignment horizontal="center" vertical="center" wrapText="1"/>
    </xf>
    <xf numFmtId="0" fontId="31" fillId="7" borderId="0" xfId="0" applyFont="1" applyFill="1" applyAlignment="1">
      <alignment horizontal="left" vertical="center"/>
    </xf>
    <xf numFmtId="0" fontId="32" fillId="7" borderId="0" xfId="0" applyFont="1" applyFill="1" applyAlignment="1">
      <alignment horizontal="justify" vertical="center" wrapText="1"/>
    </xf>
    <xf numFmtId="0" fontId="9" fillId="3" borderId="28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justify" vertical="center" wrapText="1"/>
    </xf>
    <xf numFmtId="0" fontId="33" fillId="7" borderId="0" xfId="0" applyFont="1" applyFill="1" applyAlignment="1">
      <alignment horizontal="center" vertical="center"/>
    </xf>
    <xf numFmtId="0" fontId="5" fillId="3" borderId="6" xfId="0" applyFont="1" applyFill="1" applyBorder="1" applyAlignment="1">
      <alignment horizontal="justify" vertical="center" wrapText="1"/>
    </xf>
    <xf numFmtId="0" fontId="5" fillId="3" borderId="9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0" fontId="9" fillId="3" borderId="6" xfId="0" applyFont="1" applyFill="1" applyBorder="1" applyAlignment="1">
      <alignment horizontal="justify" vertical="center" wrapText="1"/>
    </xf>
    <xf numFmtId="0" fontId="9" fillId="3" borderId="7" xfId="0" applyFont="1" applyFill="1" applyBorder="1" applyAlignment="1">
      <alignment horizontal="justify" vertical="center" wrapText="1"/>
    </xf>
    <xf numFmtId="0" fontId="29" fillId="7" borderId="0" xfId="0" applyFont="1" applyFill="1" applyAlignment="1">
      <alignment horizontal="center" vertical="center"/>
    </xf>
    <xf numFmtId="0" fontId="34" fillId="7" borderId="0" xfId="0" applyFont="1" applyFill="1" applyAlignment="1">
      <alignment vertical="center" wrapText="1"/>
    </xf>
    <xf numFmtId="0" fontId="33" fillId="7" borderId="22" xfId="0" applyFont="1" applyFill="1" applyBorder="1" applyAlignment="1">
      <alignment horizontal="center" vertical="center"/>
    </xf>
    <xf numFmtId="0" fontId="33" fillId="7" borderId="26" xfId="0" applyFont="1" applyFill="1" applyBorder="1" applyAlignment="1">
      <alignment horizontal="center" vertical="center"/>
    </xf>
    <xf numFmtId="4" fontId="5" fillId="3" borderId="5" xfId="0" applyNumberFormat="1" applyFont="1" applyFill="1" applyBorder="1" applyAlignment="1">
      <alignment horizontal="right" vertical="center" wrapText="1"/>
    </xf>
    <xf numFmtId="0" fontId="10" fillId="3" borderId="6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33" fillId="7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 indent="1"/>
    </xf>
    <xf numFmtId="0" fontId="33" fillId="7" borderId="22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10" fillId="3" borderId="3" xfId="0" applyFont="1" applyFill="1" applyBorder="1" applyAlignment="1">
      <alignment vertical="center"/>
    </xf>
    <xf numFmtId="0" fontId="33" fillId="7" borderId="2" xfId="0" applyFont="1" applyFill="1" applyBorder="1" applyAlignment="1">
      <alignment horizontal="center" vertical="center"/>
    </xf>
    <xf numFmtId="0" fontId="33" fillId="7" borderId="3" xfId="0" applyFont="1" applyFill="1" applyBorder="1" applyAlignment="1">
      <alignment horizontal="center" vertical="center"/>
    </xf>
    <xf numFmtId="0" fontId="33" fillId="7" borderId="4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" vertical="center"/>
    </xf>
    <xf numFmtId="0" fontId="29" fillId="7" borderId="6" xfId="0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3" borderId="28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justify" vertical="center" wrapText="1"/>
    </xf>
    <xf numFmtId="0" fontId="5" fillId="3" borderId="0" xfId="0" applyFont="1" applyFill="1" applyAlignment="1">
      <alignment horizontal="justify" vertical="center" wrapText="1"/>
    </xf>
    <xf numFmtId="0" fontId="33" fillId="7" borderId="25" xfId="0" applyFont="1" applyFill="1" applyBorder="1" applyAlignment="1">
      <alignment horizontal="center" vertical="center"/>
    </xf>
    <xf numFmtId="0" fontId="33" fillId="7" borderId="27" xfId="0" applyFont="1" applyFill="1" applyBorder="1" applyAlignment="1">
      <alignment horizontal="center" vertical="center"/>
    </xf>
    <xf numFmtId="0" fontId="33" fillId="7" borderId="28" xfId="0" applyFont="1" applyFill="1" applyBorder="1" applyAlignment="1">
      <alignment horizontal="center" vertical="center"/>
    </xf>
    <xf numFmtId="0" fontId="33" fillId="7" borderId="23" xfId="0" applyFont="1" applyFill="1" applyBorder="1" applyAlignment="1">
      <alignment horizontal="center" vertical="center"/>
    </xf>
    <xf numFmtId="0" fontId="29" fillId="7" borderId="28" xfId="0" applyFont="1" applyFill="1" applyBorder="1" applyAlignment="1">
      <alignment horizontal="center" vertical="center"/>
    </xf>
    <xf numFmtId="0" fontId="33" fillId="7" borderId="30" xfId="0" applyFont="1" applyFill="1" applyBorder="1" applyAlignment="1">
      <alignment horizontal="center" vertical="center"/>
    </xf>
    <xf numFmtId="0" fontId="33" fillId="7" borderId="31" xfId="0" applyFont="1" applyFill="1" applyBorder="1" applyAlignment="1">
      <alignment horizontal="center" vertical="center"/>
    </xf>
    <xf numFmtId="0" fontId="34" fillId="7" borderId="0" xfId="0" applyFont="1" applyFill="1" applyAlignment="1">
      <alignment horizontal="center" vertical="center"/>
    </xf>
    <xf numFmtId="0" fontId="5" fillId="3" borderId="30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29" fillId="7" borderId="7" xfId="0" applyFont="1" applyFill="1" applyBorder="1" applyAlignment="1">
      <alignment horizontal="center" vertical="center"/>
    </xf>
    <xf numFmtId="0" fontId="33" fillId="7" borderId="17" xfId="0" applyFont="1" applyFill="1" applyBorder="1" applyAlignment="1">
      <alignment horizontal="center" vertical="center"/>
    </xf>
    <xf numFmtId="0" fontId="33" fillId="7" borderId="18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left" vertical="center"/>
    </xf>
    <xf numFmtId="0" fontId="33" fillId="7" borderId="40" xfId="0" applyFont="1" applyFill="1" applyBorder="1" applyAlignment="1">
      <alignment horizontal="center" vertical="center"/>
    </xf>
    <xf numFmtId="0" fontId="33" fillId="7" borderId="42" xfId="0" applyFont="1" applyFill="1" applyBorder="1" applyAlignment="1">
      <alignment horizontal="center" vertical="center"/>
    </xf>
    <xf numFmtId="0" fontId="33" fillId="7" borderId="41" xfId="0" applyFont="1" applyFill="1" applyBorder="1" applyAlignment="1">
      <alignment horizontal="center" vertical="center"/>
    </xf>
    <xf numFmtId="0" fontId="33" fillId="7" borderId="36" xfId="0" applyFont="1" applyFill="1" applyBorder="1" applyAlignment="1">
      <alignment horizontal="center" vertical="center"/>
    </xf>
    <xf numFmtId="0" fontId="33" fillId="7" borderId="3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5" fillId="3" borderId="23" xfId="0" applyNumberFormat="1" applyFont="1" applyFill="1" applyBorder="1" applyAlignment="1">
      <alignment horizontal="center" vertical="center"/>
    </xf>
    <xf numFmtId="4" fontId="5" fillId="3" borderId="21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4" fontId="5" fillId="3" borderId="2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2" borderId="64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0" fontId="38" fillId="5" borderId="52" xfId="0" applyFont="1" applyFill="1" applyBorder="1" applyAlignment="1">
      <alignment vertical="center" wrapText="1"/>
    </xf>
    <xf numFmtId="0" fontId="38" fillId="2" borderId="51" xfId="0" applyFont="1" applyFill="1" applyBorder="1" applyAlignment="1">
      <alignment vertical="center" wrapText="1"/>
    </xf>
    <xf numFmtId="0" fontId="38" fillId="2" borderId="52" xfId="0" applyFont="1" applyFill="1" applyBorder="1" applyAlignment="1">
      <alignment vertical="center" wrapText="1"/>
    </xf>
    <xf numFmtId="0" fontId="38" fillId="0" borderId="52" xfId="0" applyFont="1" applyBorder="1" applyAlignment="1">
      <alignment vertical="center" wrapText="1"/>
    </xf>
    <xf numFmtId="0" fontId="38" fillId="0" borderId="53" xfId="0" applyFont="1" applyBorder="1" applyAlignment="1">
      <alignment vertical="center" wrapText="1"/>
    </xf>
    <xf numFmtId="0" fontId="38" fillId="4" borderId="51" xfId="0" applyFont="1" applyFill="1" applyBorder="1" applyAlignment="1">
      <alignment vertical="center" wrapText="1"/>
    </xf>
    <xf numFmtId="0" fontId="38" fillId="4" borderId="52" xfId="0" applyFont="1" applyFill="1" applyBorder="1" applyAlignment="1">
      <alignment vertical="center" wrapText="1"/>
    </xf>
    <xf numFmtId="0" fontId="38" fillId="4" borderId="59" xfId="0" applyFont="1" applyFill="1" applyBorder="1" applyAlignment="1">
      <alignment vertical="center" wrapText="1"/>
    </xf>
    <xf numFmtId="0" fontId="40" fillId="2" borderId="51" xfId="0" applyFont="1" applyFill="1" applyBorder="1" applyAlignment="1">
      <alignment vertical="center" wrapText="1"/>
    </xf>
    <xf numFmtId="0" fontId="40" fillId="2" borderId="52" xfId="0" applyFont="1" applyFill="1" applyBorder="1" applyAlignment="1">
      <alignment vertical="center" wrapText="1"/>
    </xf>
    <xf numFmtId="0" fontId="40" fillId="2" borderId="59" xfId="0" applyFont="1" applyFill="1" applyBorder="1" applyAlignment="1">
      <alignment vertical="center" wrapText="1"/>
    </xf>
    <xf numFmtId="0" fontId="37" fillId="2" borderId="44" xfId="0" applyFont="1" applyFill="1" applyBorder="1" applyAlignment="1">
      <alignment horizontal="center" vertical="center"/>
    </xf>
    <xf numFmtId="0" fontId="37" fillId="2" borderId="45" xfId="0" applyFont="1" applyFill="1" applyBorder="1" applyAlignment="1">
      <alignment horizontal="center" vertical="center"/>
    </xf>
    <xf numFmtId="0" fontId="37" fillId="2" borderId="46" xfId="0" applyFont="1" applyFill="1" applyBorder="1" applyAlignment="1">
      <alignment horizontal="center" vertical="center"/>
    </xf>
    <xf numFmtId="0" fontId="37" fillId="2" borderId="43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37" fillId="2" borderId="47" xfId="0" applyFont="1" applyFill="1" applyBorder="1" applyAlignment="1">
      <alignment horizontal="center" vertical="center"/>
    </xf>
    <xf numFmtId="0" fontId="37" fillId="2" borderId="48" xfId="0" applyFont="1" applyFill="1" applyBorder="1" applyAlignment="1">
      <alignment horizontal="center" vertical="center"/>
    </xf>
    <xf numFmtId="0" fontId="37" fillId="2" borderId="49" xfId="0" applyFont="1" applyFill="1" applyBorder="1" applyAlignment="1">
      <alignment horizontal="center" vertical="center"/>
    </xf>
    <xf numFmtId="0" fontId="37" fillId="2" borderId="50" xfId="0" applyFont="1" applyFill="1" applyBorder="1" applyAlignment="1">
      <alignment horizontal="center" vertical="center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37" fillId="2" borderId="53" xfId="0" applyFont="1" applyFill="1" applyBorder="1" applyAlignment="1">
      <alignment horizontal="center" vertical="center"/>
    </xf>
    <xf numFmtId="0" fontId="37" fillId="2" borderId="54" xfId="0" applyFont="1" applyFill="1" applyBorder="1" applyAlignment="1">
      <alignment horizontal="center" vertical="center"/>
    </xf>
    <xf numFmtId="0" fontId="37" fillId="2" borderId="46" xfId="0" applyFont="1" applyFill="1" applyBorder="1" applyAlignment="1">
      <alignment horizontal="center" vertical="center" wrapText="1"/>
    </xf>
    <xf numFmtId="0" fontId="37" fillId="2" borderId="47" xfId="0" applyFont="1" applyFill="1" applyBorder="1" applyAlignment="1">
      <alignment horizontal="center" vertical="center" wrapText="1"/>
    </xf>
    <xf numFmtId="0" fontId="37" fillId="2" borderId="50" xfId="0" applyFont="1" applyFill="1" applyBorder="1" applyAlignment="1">
      <alignment horizontal="center" vertical="center" wrapText="1"/>
    </xf>
    <xf numFmtId="0" fontId="37" fillId="2" borderId="55" xfId="0" applyFont="1" applyFill="1" applyBorder="1" applyAlignment="1">
      <alignment horizontal="center" vertical="center" wrapText="1"/>
    </xf>
    <xf numFmtId="0" fontId="37" fillId="2" borderId="56" xfId="0" applyFont="1" applyFill="1" applyBorder="1" applyAlignment="1">
      <alignment horizontal="center" vertical="center" wrapText="1"/>
    </xf>
    <xf numFmtId="0" fontId="37" fillId="2" borderId="57" xfId="0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 wrapText="1"/>
    </xf>
    <xf numFmtId="0" fontId="37" fillId="2" borderId="53" xfId="0" applyFont="1" applyFill="1" applyBorder="1" applyAlignment="1">
      <alignment horizontal="center" vertical="center" wrapText="1"/>
    </xf>
    <xf numFmtId="0" fontId="37" fillId="2" borderId="54" xfId="0" applyFont="1" applyFill="1" applyBorder="1" applyAlignment="1">
      <alignment horizontal="center" vertical="center" wrapText="1"/>
    </xf>
    <xf numFmtId="0" fontId="37" fillId="4" borderId="51" xfId="0" applyFont="1" applyFill="1" applyBorder="1" applyAlignment="1">
      <alignment vertical="center" wrapText="1"/>
    </xf>
    <xf numFmtId="0" fontId="37" fillId="4" borderId="52" xfId="0" applyFont="1" applyFill="1" applyBorder="1" applyAlignment="1">
      <alignment vertical="center" wrapText="1"/>
    </xf>
    <xf numFmtId="0" fontId="37" fillId="2" borderId="51" xfId="0" applyFont="1" applyFill="1" applyBorder="1" applyAlignment="1">
      <alignment vertical="center" wrapText="1"/>
    </xf>
    <xf numFmtId="0" fontId="37" fillId="2" borderId="52" xfId="0" applyFont="1" applyFill="1" applyBorder="1" applyAlignment="1">
      <alignment vertical="center" wrapText="1"/>
    </xf>
    <xf numFmtId="0" fontId="37" fillId="5" borderId="52" xfId="0" applyFont="1" applyFill="1" applyBorder="1" applyAlignment="1">
      <alignment vertical="center" wrapText="1"/>
    </xf>
    <xf numFmtId="0" fontId="29" fillId="7" borderId="40" xfId="0" applyFont="1" applyFill="1" applyBorder="1" applyAlignment="1">
      <alignment horizontal="center" vertical="center" wrapText="1"/>
    </xf>
    <xf numFmtId="0" fontId="29" fillId="7" borderId="42" xfId="0" applyFont="1" applyFill="1" applyBorder="1" applyAlignment="1">
      <alignment horizontal="center" vertical="center" wrapText="1"/>
    </xf>
    <xf numFmtId="0" fontId="29" fillId="7" borderId="6" xfId="0" applyFont="1" applyFill="1" applyBorder="1" applyAlignment="1">
      <alignment horizontal="center" vertical="center" wrapText="1"/>
    </xf>
    <xf numFmtId="0" fontId="29" fillId="7" borderId="0" xfId="0" applyFont="1" applyFill="1" applyAlignment="1">
      <alignment horizontal="center" vertical="center" wrapText="1"/>
    </xf>
    <xf numFmtId="0" fontId="29" fillId="7" borderId="26" xfId="0" applyFont="1" applyFill="1" applyBorder="1" applyAlignment="1">
      <alignment horizontal="center" vertical="center" wrapText="1"/>
    </xf>
    <xf numFmtId="0" fontId="29" fillId="7" borderId="22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vertical="center"/>
    </xf>
    <xf numFmtId="0" fontId="9" fillId="4" borderId="15" xfId="0" applyFont="1" applyFill="1" applyBorder="1" applyAlignment="1">
      <alignment vertical="center"/>
    </xf>
    <xf numFmtId="0" fontId="9" fillId="4" borderId="14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10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5" fillId="3" borderId="8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right" vertical="center"/>
    </xf>
    <xf numFmtId="0" fontId="12" fillId="3" borderId="9" xfId="0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right" vertical="center"/>
    </xf>
    <xf numFmtId="0" fontId="12" fillId="3" borderId="0" xfId="0" applyFont="1" applyFill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vertical="center"/>
    </xf>
    <xf numFmtId="0" fontId="9" fillId="5" borderId="10" xfId="0" applyFont="1" applyFill="1" applyBorder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5" fillId="3" borderId="5" xfId="0" applyNumberFormat="1" applyFont="1" applyFill="1" applyBorder="1" applyAlignment="1">
      <alignment vertical="center"/>
    </xf>
    <xf numFmtId="4" fontId="5" fillId="3" borderId="8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1762125</xdr:colOff>
      <xdr:row>78</xdr:row>
      <xdr:rowOff>22225</xdr:rowOff>
    </xdr:from>
    <xdr:to>
      <xdr:col>6</xdr:col>
      <xdr:colOff>20320</xdr:colOff>
      <xdr:row>85</xdr:row>
      <xdr:rowOff>7620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4BEC32FF-6AF0-496E-AA0B-0E22DE3E32E2}"/>
            </a:ext>
          </a:extLst>
        </xdr:cNvPr>
        <xdr:cNvSpPr>
          <a:spLocks/>
        </xdr:cNvSpPr>
      </xdr:nvSpPr>
      <xdr:spPr>
        <a:xfrm>
          <a:off x="2524125" y="1533842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538480</xdr:colOff>
      <xdr:row>78</xdr:row>
      <xdr:rowOff>19050</xdr:rowOff>
    </xdr:from>
    <xdr:to>
      <xdr:col>8</xdr:col>
      <xdr:colOff>649605</xdr:colOff>
      <xdr:row>84</xdr:row>
      <xdr:rowOff>115570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968C352C-19A2-4E17-B524-65366FF1CCF9}"/>
            </a:ext>
          </a:extLst>
        </xdr:cNvPr>
        <xdr:cNvSpPr>
          <a:spLocks/>
        </xdr:cNvSpPr>
      </xdr:nvSpPr>
      <xdr:spPr>
        <a:xfrm>
          <a:off x="6710680" y="1533525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1543050</xdr:colOff>
      <xdr:row>51</xdr:row>
      <xdr:rowOff>12700</xdr:rowOff>
    </xdr:from>
    <xdr:to>
      <xdr:col>3</xdr:col>
      <xdr:colOff>791845</xdr:colOff>
      <xdr:row>56</xdr:row>
      <xdr:rowOff>45720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B0DDFAE9-EE36-4AF3-99CF-04CEF58B2AE0}"/>
            </a:ext>
          </a:extLst>
        </xdr:cNvPr>
        <xdr:cNvSpPr>
          <a:spLocks/>
        </xdr:cNvSpPr>
      </xdr:nvSpPr>
      <xdr:spPr>
        <a:xfrm>
          <a:off x="3067050" y="98044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 ANEL BAÑUELOS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681355</xdr:colOff>
      <xdr:row>51</xdr:row>
      <xdr:rowOff>9525</xdr:rowOff>
    </xdr:from>
    <xdr:to>
      <xdr:col>7</xdr:col>
      <xdr:colOff>640080</xdr:colOff>
      <xdr:row>56</xdr:row>
      <xdr:rowOff>10795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E6EA13FF-8D17-4F1C-813F-D8D37E43BD55}"/>
            </a:ext>
          </a:extLst>
        </xdr:cNvPr>
        <xdr:cNvSpPr>
          <a:spLocks/>
        </xdr:cNvSpPr>
      </xdr:nvSpPr>
      <xdr:spPr>
        <a:xfrm>
          <a:off x="7253605" y="98012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1647825</xdr:colOff>
      <xdr:row>37</xdr:row>
      <xdr:rowOff>107950</xdr:rowOff>
    </xdr:from>
    <xdr:to>
      <xdr:col>4</xdr:col>
      <xdr:colOff>591820</xdr:colOff>
      <xdr:row>42</xdr:row>
      <xdr:rowOff>140970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7D4B7DFD-E4EF-4415-8AAF-F7EE806868EE}"/>
            </a:ext>
          </a:extLst>
        </xdr:cNvPr>
        <xdr:cNvSpPr>
          <a:spLocks/>
        </xdr:cNvSpPr>
      </xdr:nvSpPr>
      <xdr:spPr>
        <a:xfrm>
          <a:off x="3171825" y="743267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376555</xdr:colOff>
      <xdr:row>37</xdr:row>
      <xdr:rowOff>104775</xdr:rowOff>
    </xdr:from>
    <xdr:to>
      <xdr:col>8</xdr:col>
      <xdr:colOff>268605</xdr:colOff>
      <xdr:row>42</xdr:row>
      <xdr:rowOff>106045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81FCBCFA-EC54-462C-A24E-A77A0859E908}"/>
            </a:ext>
          </a:extLst>
        </xdr:cNvPr>
        <xdr:cNvSpPr>
          <a:spLocks/>
        </xdr:cNvSpPr>
      </xdr:nvSpPr>
      <xdr:spPr>
        <a:xfrm>
          <a:off x="7358380" y="742950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1809750</xdr:colOff>
      <xdr:row>46</xdr:row>
      <xdr:rowOff>41275</xdr:rowOff>
    </xdr:from>
    <xdr:to>
      <xdr:col>4</xdr:col>
      <xdr:colOff>448945</xdr:colOff>
      <xdr:row>51</xdr:row>
      <xdr:rowOff>74295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0F557E23-63D8-468F-93B4-61840C564919}"/>
            </a:ext>
          </a:extLst>
        </xdr:cNvPr>
        <xdr:cNvSpPr>
          <a:spLocks/>
        </xdr:cNvSpPr>
      </xdr:nvSpPr>
      <xdr:spPr>
        <a:xfrm>
          <a:off x="3333750" y="92329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1224280</xdr:colOff>
      <xdr:row>46</xdr:row>
      <xdr:rowOff>38100</xdr:rowOff>
    </xdr:from>
    <xdr:to>
      <xdr:col>7</xdr:col>
      <xdr:colOff>668655</xdr:colOff>
      <xdr:row>51</xdr:row>
      <xdr:rowOff>39370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BF1130CD-CDD2-436D-BCA9-36EC25F3AF7B}"/>
            </a:ext>
          </a:extLst>
        </xdr:cNvPr>
        <xdr:cNvSpPr>
          <a:spLocks/>
        </xdr:cNvSpPr>
      </xdr:nvSpPr>
      <xdr:spPr>
        <a:xfrm>
          <a:off x="7520305" y="92297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1657350</xdr:colOff>
      <xdr:row>36</xdr:row>
      <xdr:rowOff>50800</xdr:rowOff>
    </xdr:from>
    <xdr:to>
      <xdr:col>4</xdr:col>
      <xdr:colOff>1068070</xdr:colOff>
      <xdr:row>41</xdr:row>
      <xdr:rowOff>83820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C9EA6480-09E8-49D8-8A61-47FC8E2071E9}"/>
            </a:ext>
          </a:extLst>
        </xdr:cNvPr>
        <xdr:cNvSpPr>
          <a:spLocks/>
        </xdr:cNvSpPr>
      </xdr:nvSpPr>
      <xdr:spPr>
        <a:xfrm>
          <a:off x="3181350" y="92329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.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757555</xdr:colOff>
      <xdr:row>36</xdr:row>
      <xdr:rowOff>47625</xdr:rowOff>
    </xdr:from>
    <xdr:to>
      <xdr:col>8</xdr:col>
      <xdr:colOff>297180</xdr:colOff>
      <xdr:row>41</xdr:row>
      <xdr:rowOff>48895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298DD1C1-FE73-4B94-8F8C-E50E86CF40C7}"/>
            </a:ext>
          </a:extLst>
        </xdr:cNvPr>
        <xdr:cNvSpPr>
          <a:spLocks/>
        </xdr:cNvSpPr>
      </xdr:nvSpPr>
      <xdr:spPr>
        <a:xfrm>
          <a:off x="7367905" y="92297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942975</xdr:colOff>
      <xdr:row>74</xdr:row>
      <xdr:rowOff>98425</xdr:rowOff>
    </xdr:from>
    <xdr:to>
      <xdr:col>7</xdr:col>
      <xdr:colOff>344170</xdr:colOff>
      <xdr:row>80</xdr:row>
      <xdr:rowOff>112395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7AA70021-04FE-430F-9EE0-2967D8024862}"/>
            </a:ext>
          </a:extLst>
        </xdr:cNvPr>
        <xdr:cNvSpPr>
          <a:spLocks/>
        </xdr:cNvSpPr>
      </xdr:nvSpPr>
      <xdr:spPr>
        <a:xfrm>
          <a:off x="1752600" y="313309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100330</xdr:colOff>
      <xdr:row>74</xdr:row>
      <xdr:rowOff>95250</xdr:rowOff>
    </xdr:from>
    <xdr:to>
      <xdr:col>11</xdr:col>
      <xdr:colOff>240030</xdr:colOff>
      <xdr:row>80</xdr:row>
      <xdr:rowOff>77470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49C728C1-D8B9-4E53-821F-10AA70FB3AB8}"/>
            </a:ext>
          </a:extLst>
        </xdr:cNvPr>
        <xdr:cNvSpPr>
          <a:spLocks/>
        </xdr:cNvSpPr>
      </xdr:nvSpPr>
      <xdr:spPr>
        <a:xfrm>
          <a:off x="5939155" y="313277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 FABIAN MONTIEL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81</xdr:row>
      <xdr:rowOff>155575</xdr:rowOff>
    </xdr:from>
    <xdr:to>
      <xdr:col>3</xdr:col>
      <xdr:colOff>382270</xdr:colOff>
      <xdr:row>86</xdr:row>
      <xdr:rowOff>188595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217DDD56-B17F-4D62-AAA0-DA2EED84C804}"/>
            </a:ext>
          </a:extLst>
        </xdr:cNvPr>
        <xdr:cNvSpPr>
          <a:spLocks/>
        </xdr:cNvSpPr>
      </xdr:nvSpPr>
      <xdr:spPr>
        <a:xfrm>
          <a:off x="1733550" y="903287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.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262255</xdr:colOff>
      <xdr:row>81</xdr:row>
      <xdr:rowOff>152400</xdr:rowOff>
    </xdr:from>
    <xdr:to>
      <xdr:col>7</xdr:col>
      <xdr:colOff>240030</xdr:colOff>
      <xdr:row>86</xdr:row>
      <xdr:rowOff>153670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A360C02F-F789-461F-8F83-B48D6E399AB6}"/>
            </a:ext>
          </a:extLst>
        </xdr:cNvPr>
        <xdr:cNvSpPr>
          <a:spLocks/>
        </xdr:cNvSpPr>
      </xdr:nvSpPr>
      <xdr:spPr>
        <a:xfrm>
          <a:off x="5920105" y="902970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52</xdr:row>
      <xdr:rowOff>165100</xdr:rowOff>
    </xdr:from>
    <xdr:to>
      <xdr:col>6</xdr:col>
      <xdr:colOff>182245</xdr:colOff>
      <xdr:row>58</xdr:row>
      <xdr:rowOff>7620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5A2DC59D-436D-4285-B8A4-87C144CBD19D}"/>
            </a:ext>
          </a:extLst>
        </xdr:cNvPr>
        <xdr:cNvSpPr>
          <a:spLocks/>
        </xdr:cNvSpPr>
      </xdr:nvSpPr>
      <xdr:spPr>
        <a:xfrm>
          <a:off x="1457325" y="1133792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5080</xdr:colOff>
      <xdr:row>52</xdr:row>
      <xdr:rowOff>161925</xdr:rowOff>
    </xdr:from>
    <xdr:to>
      <xdr:col>10</xdr:col>
      <xdr:colOff>220980</xdr:colOff>
      <xdr:row>57</xdr:row>
      <xdr:rowOff>163195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819BB88A-1675-4C04-B55C-CBFBBA73E4B7}"/>
            </a:ext>
          </a:extLst>
        </xdr:cNvPr>
        <xdr:cNvSpPr>
          <a:spLocks/>
        </xdr:cNvSpPr>
      </xdr:nvSpPr>
      <xdr:spPr>
        <a:xfrm>
          <a:off x="5643880" y="1133475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32</xdr:row>
      <xdr:rowOff>165100</xdr:rowOff>
    </xdr:from>
    <xdr:to>
      <xdr:col>7</xdr:col>
      <xdr:colOff>582295</xdr:colOff>
      <xdr:row>38</xdr:row>
      <xdr:rowOff>7620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2794424E-84D5-45A8-BD7B-4DA28B624382}"/>
            </a:ext>
          </a:extLst>
        </xdr:cNvPr>
        <xdr:cNvSpPr>
          <a:spLocks/>
        </xdr:cNvSpPr>
      </xdr:nvSpPr>
      <xdr:spPr>
        <a:xfrm>
          <a:off x="2495550" y="62611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595630</xdr:colOff>
      <xdr:row>32</xdr:row>
      <xdr:rowOff>161925</xdr:rowOff>
    </xdr:from>
    <xdr:to>
      <xdr:col>11</xdr:col>
      <xdr:colOff>249555</xdr:colOff>
      <xdr:row>37</xdr:row>
      <xdr:rowOff>163195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9746E8AA-143F-4830-A2BB-7D203FABE99C}"/>
            </a:ext>
          </a:extLst>
        </xdr:cNvPr>
        <xdr:cNvSpPr>
          <a:spLocks/>
        </xdr:cNvSpPr>
      </xdr:nvSpPr>
      <xdr:spPr>
        <a:xfrm>
          <a:off x="6682105" y="62579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93</xdr:row>
      <xdr:rowOff>184150</xdr:rowOff>
    </xdr:from>
    <xdr:to>
      <xdr:col>3</xdr:col>
      <xdr:colOff>3373120</xdr:colOff>
      <xdr:row>99</xdr:row>
      <xdr:rowOff>26670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A977127F-BB1E-4915-B34E-D07DA566CA3C}"/>
            </a:ext>
          </a:extLst>
        </xdr:cNvPr>
        <xdr:cNvSpPr>
          <a:spLocks/>
        </xdr:cNvSpPr>
      </xdr:nvSpPr>
      <xdr:spPr>
        <a:xfrm>
          <a:off x="1485900" y="179197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4148455</xdr:colOff>
      <xdr:row>93</xdr:row>
      <xdr:rowOff>180975</xdr:rowOff>
    </xdr:from>
    <xdr:to>
      <xdr:col>6</xdr:col>
      <xdr:colOff>230505</xdr:colOff>
      <xdr:row>98</xdr:row>
      <xdr:rowOff>182245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AD57B927-E67C-48F3-9441-153E5BB280C3}"/>
            </a:ext>
          </a:extLst>
        </xdr:cNvPr>
        <xdr:cNvSpPr>
          <a:spLocks/>
        </xdr:cNvSpPr>
      </xdr:nvSpPr>
      <xdr:spPr>
        <a:xfrm>
          <a:off x="5672455" y="179165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104</xdr:row>
      <xdr:rowOff>31750</xdr:rowOff>
    </xdr:from>
    <xdr:to>
      <xdr:col>5</xdr:col>
      <xdr:colOff>515620</xdr:colOff>
      <xdr:row>109</xdr:row>
      <xdr:rowOff>64770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513A0545-8306-42F9-BACC-A822D56FBC51}"/>
            </a:ext>
          </a:extLst>
        </xdr:cNvPr>
        <xdr:cNvSpPr>
          <a:spLocks/>
        </xdr:cNvSpPr>
      </xdr:nvSpPr>
      <xdr:spPr>
        <a:xfrm>
          <a:off x="2038350" y="1971992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424180</xdr:colOff>
      <xdr:row>104</xdr:row>
      <xdr:rowOff>28575</xdr:rowOff>
    </xdr:from>
    <xdr:to>
      <xdr:col>9</xdr:col>
      <xdr:colOff>687705</xdr:colOff>
      <xdr:row>109</xdr:row>
      <xdr:rowOff>29845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5A8F003B-BA6B-4A50-9594-A36F118DB609}"/>
            </a:ext>
          </a:extLst>
        </xdr:cNvPr>
        <xdr:cNvSpPr>
          <a:spLocks/>
        </xdr:cNvSpPr>
      </xdr:nvSpPr>
      <xdr:spPr>
        <a:xfrm>
          <a:off x="6224905" y="1971675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107</xdr:row>
      <xdr:rowOff>12700</xdr:rowOff>
    </xdr:from>
    <xdr:to>
      <xdr:col>4</xdr:col>
      <xdr:colOff>306070</xdr:colOff>
      <xdr:row>112</xdr:row>
      <xdr:rowOff>45720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404FAB68-FB0E-4D9A-9C92-5E59FDCF0F95}"/>
            </a:ext>
          </a:extLst>
        </xdr:cNvPr>
        <xdr:cNvSpPr>
          <a:spLocks/>
        </xdr:cNvSpPr>
      </xdr:nvSpPr>
      <xdr:spPr>
        <a:xfrm>
          <a:off x="2228850" y="207772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62230</xdr:colOff>
      <xdr:row>107</xdr:row>
      <xdr:rowOff>9525</xdr:rowOff>
    </xdr:from>
    <xdr:to>
      <xdr:col>8</xdr:col>
      <xdr:colOff>401955</xdr:colOff>
      <xdr:row>112</xdr:row>
      <xdr:rowOff>10795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8B203296-D3D6-4188-9DFA-2351D32EE226}"/>
            </a:ext>
          </a:extLst>
        </xdr:cNvPr>
        <xdr:cNvSpPr>
          <a:spLocks/>
        </xdr:cNvSpPr>
      </xdr:nvSpPr>
      <xdr:spPr>
        <a:xfrm>
          <a:off x="6415405" y="207740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90</xdr:row>
      <xdr:rowOff>127000</xdr:rowOff>
    </xdr:from>
    <xdr:to>
      <xdr:col>4</xdr:col>
      <xdr:colOff>325120</xdr:colOff>
      <xdr:row>95</xdr:row>
      <xdr:rowOff>160020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C95FD643-8C3A-40E3-AA46-FE3C2484C8FE}"/>
            </a:ext>
          </a:extLst>
        </xdr:cNvPr>
        <xdr:cNvSpPr>
          <a:spLocks/>
        </xdr:cNvSpPr>
      </xdr:nvSpPr>
      <xdr:spPr>
        <a:xfrm>
          <a:off x="1019175" y="1858645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157480</xdr:colOff>
      <xdr:row>90</xdr:row>
      <xdr:rowOff>123825</xdr:rowOff>
    </xdr:from>
    <xdr:to>
      <xdr:col>8</xdr:col>
      <xdr:colOff>630555</xdr:colOff>
      <xdr:row>95</xdr:row>
      <xdr:rowOff>125095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D2492449-63E6-4C1A-B45C-16833F2DB682}"/>
            </a:ext>
          </a:extLst>
        </xdr:cNvPr>
        <xdr:cNvSpPr>
          <a:spLocks/>
        </xdr:cNvSpPr>
      </xdr:nvSpPr>
      <xdr:spPr>
        <a:xfrm>
          <a:off x="5205730" y="1858327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100</xdr:row>
      <xdr:rowOff>127000</xdr:rowOff>
    </xdr:from>
    <xdr:to>
      <xdr:col>4</xdr:col>
      <xdr:colOff>525145</xdr:colOff>
      <xdr:row>105</xdr:row>
      <xdr:rowOff>160020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84F0A9D0-5087-4CE9-9300-F4C571A9F078}"/>
            </a:ext>
          </a:extLst>
        </xdr:cNvPr>
        <xdr:cNvSpPr>
          <a:spLocks/>
        </xdr:cNvSpPr>
      </xdr:nvSpPr>
      <xdr:spPr>
        <a:xfrm>
          <a:off x="2324100" y="1911985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414655</xdr:colOff>
      <xdr:row>100</xdr:row>
      <xdr:rowOff>123825</xdr:rowOff>
    </xdr:from>
    <xdr:to>
      <xdr:col>8</xdr:col>
      <xdr:colOff>840105</xdr:colOff>
      <xdr:row>105</xdr:row>
      <xdr:rowOff>125095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16789EA2-1073-46C0-A002-7C7F0EB906C6}"/>
            </a:ext>
          </a:extLst>
        </xdr:cNvPr>
        <xdr:cNvSpPr>
          <a:spLocks/>
        </xdr:cNvSpPr>
      </xdr:nvSpPr>
      <xdr:spPr>
        <a:xfrm>
          <a:off x="6510655" y="1911667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40</xdr:row>
      <xdr:rowOff>117475</xdr:rowOff>
    </xdr:from>
    <xdr:to>
      <xdr:col>4</xdr:col>
      <xdr:colOff>258445</xdr:colOff>
      <xdr:row>45</xdr:row>
      <xdr:rowOff>150495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338CA794-8173-4426-8D02-6DD50A019F02}"/>
            </a:ext>
          </a:extLst>
        </xdr:cNvPr>
        <xdr:cNvSpPr>
          <a:spLocks/>
        </xdr:cNvSpPr>
      </xdr:nvSpPr>
      <xdr:spPr>
        <a:xfrm>
          <a:off x="1333500" y="773747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167005</xdr:colOff>
      <xdr:row>40</xdr:row>
      <xdr:rowOff>114300</xdr:rowOff>
    </xdr:from>
    <xdr:to>
      <xdr:col>8</xdr:col>
      <xdr:colOff>573405</xdr:colOff>
      <xdr:row>45</xdr:row>
      <xdr:rowOff>115570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B09FC81C-25A4-4C63-BD48-9029F6686A21}"/>
            </a:ext>
          </a:extLst>
        </xdr:cNvPr>
        <xdr:cNvSpPr>
          <a:spLocks/>
        </xdr:cNvSpPr>
      </xdr:nvSpPr>
      <xdr:spPr>
        <a:xfrm>
          <a:off x="5520055" y="773430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tsjtlaxcala.gob.mx/transparencia/ipa66/ipa66f2g.html" TargetMode="External"/><Relationship Id="rId13" Type="http://schemas.openxmlformats.org/officeDocument/2006/relationships/hyperlink" Target="http://tsjtlaxcala.gob.mx/transparencia/ipa66/ipa66f2g.html" TargetMode="External"/><Relationship Id="rId18" Type="http://schemas.openxmlformats.org/officeDocument/2006/relationships/hyperlink" Target="http://tsjtlaxcala.gob.mx/transparencia/ipa66/ipa66f2g.html" TargetMode="External"/><Relationship Id="rId26" Type="http://schemas.openxmlformats.org/officeDocument/2006/relationships/hyperlink" Target="http://tsjtlaxcala.gob.mx/transparencia/infPublica.htm" TargetMode="External"/><Relationship Id="rId3" Type="http://schemas.openxmlformats.org/officeDocument/2006/relationships/hyperlink" Target="http://tsjtlaxcala.gob.mx/transparencia/ipa66/ipa66f2g.html" TargetMode="External"/><Relationship Id="rId21" Type="http://schemas.openxmlformats.org/officeDocument/2006/relationships/hyperlink" Target="http://tsjtlaxcala.gob.mx/transparencia/ipa66/ipa66f2g.html" TargetMode="External"/><Relationship Id="rId7" Type="http://schemas.openxmlformats.org/officeDocument/2006/relationships/hyperlink" Target="http://tsjtlaxcala.gob.mx/transparencia/ipa66/ipa66f2g.html" TargetMode="External"/><Relationship Id="rId12" Type="http://schemas.openxmlformats.org/officeDocument/2006/relationships/hyperlink" Target="http://tsjtlaxcala.gob.mx/transparencia/ipa66/ipa66f2g.html" TargetMode="External"/><Relationship Id="rId17" Type="http://schemas.openxmlformats.org/officeDocument/2006/relationships/hyperlink" Target="http://tsjtlaxcala.gob.mx/transparencia/ipa66/ipa66f2g.html" TargetMode="External"/><Relationship Id="rId25" Type="http://schemas.openxmlformats.org/officeDocument/2006/relationships/hyperlink" Target="http://tsjtlaxcala.gob.mx/transparencia/ipa66/ipa66f2g.html" TargetMode="External"/><Relationship Id="rId2" Type="http://schemas.openxmlformats.org/officeDocument/2006/relationships/hyperlink" Target="http://tsjtlaxcala.gob.mx/transparencia/ipa66/ipa66f2g.html" TargetMode="External"/><Relationship Id="rId16" Type="http://schemas.openxmlformats.org/officeDocument/2006/relationships/hyperlink" Target="http://tsjtlaxcala.gob.mx/transparencia/ipa66/ipa66f2g.html" TargetMode="External"/><Relationship Id="rId20" Type="http://schemas.openxmlformats.org/officeDocument/2006/relationships/hyperlink" Target="http://tsjtlaxcala.gob.mx/transparencia/ipa66/ipa66f2g.html" TargetMode="External"/><Relationship Id="rId29" Type="http://schemas.openxmlformats.org/officeDocument/2006/relationships/printerSettings" Target="../printerSettings/printerSettings14.bin"/><Relationship Id="rId1" Type="http://schemas.openxmlformats.org/officeDocument/2006/relationships/hyperlink" Target="http://tsjtlaxcala.gob.mx/transparencia/Fracciones_a63/XXI/PRESUPUESTO%20DE%20EGRESOS%202020.PDF" TargetMode="External"/><Relationship Id="rId6" Type="http://schemas.openxmlformats.org/officeDocument/2006/relationships/hyperlink" Target="http://tsjtlaxcala.gob.mx/transparencia/ipa66/ipa66f2g.html" TargetMode="External"/><Relationship Id="rId11" Type="http://schemas.openxmlformats.org/officeDocument/2006/relationships/hyperlink" Target="http://tsjtlaxcala.gob.mx/transparencia/ipa66/ipa66f2g.html" TargetMode="External"/><Relationship Id="rId24" Type="http://schemas.openxmlformats.org/officeDocument/2006/relationships/hyperlink" Target="http://tsjtlaxcala.gob.mx/transparencia/ipa66/ipa66f2g.html" TargetMode="External"/><Relationship Id="rId5" Type="http://schemas.openxmlformats.org/officeDocument/2006/relationships/hyperlink" Target="http://tsjtlaxcala.gob.mx/transparencia/ipa66/ipa66f2g.html" TargetMode="External"/><Relationship Id="rId15" Type="http://schemas.openxmlformats.org/officeDocument/2006/relationships/hyperlink" Target="http://tsjtlaxcala.gob.mx/transparencia/ipa66/ipa66f2g.html" TargetMode="External"/><Relationship Id="rId23" Type="http://schemas.openxmlformats.org/officeDocument/2006/relationships/hyperlink" Target="http://tsjtlaxcala.gob.mx/transparencia/ipa66/ipa66f2g.html" TargetMode="External"/><Relationship Id="rId28" Type="http://schemas.openxmlformats.org/officeDocument/2006/relationships/hyperlink" Target="http://tsjtlaxcala.gob.mx/transparencia/infPublica.htm" TargetMode="External"/><Relationship Id="rId10" Type="http://schemas.openxmlformats.org/officeDocument/2006/relationships/hyperlink" Target="http://tsjtlaxcala.gob.mx/transparencia/ipa66/ipa66f2g.html" TargetMode="External"/><Relationship Id="rId19" Type="http://schemas.openxmlformats.org/officeDocument/2006/relationships/hyperlink" Target="http://tsjtlaxcala.gob.mx/transparencia/ipa66/ipa66f2g.html" TargetMode="External"/><Relationship Id="rId4" Type="http://schemas.openxmlformats.org/officeDocument/2006/relationships/hyperlink" Target="http://tsjtlaxcala.gob.mx/transparencia/Fracciones_a63/XXI/PRESUPUESTO%20DE%20EGRESOS%202020.PDF" TargetMode="External"/><Relationship Id="rId9" Type="http://schemas.openxmlformats.org/officeDocument/2006/relationships/hyperlink" Target="http://tsjtlaxcala.gob.mx/transparencia/ipa66/ipa66f2g.html" TargetMode="External"/><Relationship Id="rId14" Type="http://schemas.openxmlformats.org/officeDocument/2006/relationships/hyperlink" Target="http://tsjtlaxcala.gob.mx/transparencia/ipa66/ipa66f2g.html" TargetMode="External"/><Relationship Id="rId22" Type="http://schemas.openxmlformats.org/officeDocument/2006/relationships/hyperlink" Target="http://tsjtlaxcala.gob.mx/transparencia/ipa66/ipa66f2g.html" TargetMode="External"/><Relationship Id="rId27" Type="http://schemas.openxmlformats.org/officeDocument/2006/relationships/hyperlink" Target="http://tsjtlaxcala.gob.mx/transparencia/infPublica.htm" TargetMode="External"/><Relationship Id="rId30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77"/>
  <sheetViews>
    <sheetView zoomScaleNormal="100" workbookViewId="0">
      <selection activeCell="I70" sqref="I70"/>
    </sheetView>
  </sheetViews>
  <sheetFormatPr baseColWidth="10" defaultColWidth="11.42578125" defaultRowHeight="11.25" x14ac:dyDescent="0.2"/>
  <cols>
    <col min="1" max="1" width="11.42578125" style="341"/>
    <col min="2" max="2" width="14.28515625" style="341" hidden="1" customWidth="1"/>
    <col min="3" max="3" width="0" style="341" hidden="1" customWidth="1"/>
    <col min="4" max="4" width="50" style="341" customWidth="1"/>
    <col min="5" max="5" width="14.42578125" style="341" customWidth="1"/>
    <col min="6" max="6" width="13.7109375" style="341" customWidth="1"/>
    <col min="7" max="7" width="3.85546875" style="341" customWidth="1"/>
    <col min="8" max="8" width="45.28515625" style="341" customWidth="1"/>
    <col min="9" max="9" width="14.28515625" style="341" customWidth="1"/>
    <col min="10" max="10" width="14" style="341" customWidth="1"/>
    <col min="11" max="12" width="11.42578125" style="341"/>
    <col min="13" max="13" width="12.5703125" style="341" bestFit="1" customWidth="1"/>
    <col min="14" max="16384" width="11.42578125" style="341"/>
  </cols>
  <sheetData>
    <row r="1" spans="2:13" x14ac:dyDescent="0.2">
      <c r="D1" s="365"/>
      <c r="E1" s="365"/>
      <c r="F1" s="365"/>
      <c r="G1" s="365"/>
      <c r="H1" s="365"/>
      <c r="I1" s="365"/>
      <c r="J1" s="365"/>
    </row>
    <row r="2" spans="2:13" ht="3.75" customHeight="1" x14ac:dyDescent="0.2">
      <c r="D2" s="342"/>
    </row>
    <row r="3" spans="2:13" x14ac:dyDescent="0.2">
      <c r="D3" s="366" t="s">
        <v>759</v>
      </c>
      <c r="E3" s="366"/>
      <c r="F3" s="366"/>
      <c r="G3" s="366"/>
      <c r="H3" s="366"/>
      <c r="I3" s="366"/>
      <c r="J3" s="366"/>
      <c r="K3" s="341" t="s">
        <v>762</v>
      </c>
    </row>
    <row r="4" spans="2:13" ht="12.75" customHeight="1" x14ac:dyDescent="0.2">
      <c r="D4" s="366" t="s">
        <v>0</v>
      </c>
      <c r="E4" s="366"/>
      <c r="F4" s="366"/>
      <c r="G4" s="366"/>
      <c r="H4" s="366"/>
      <c r="I4" s="366"/>
      <c r="J4" s="366"/>
    </row>
    <row r="5" spans="2:13" x14ac:dyDescent="0.2">
      <c r="D5" s="366" t="s">
        <v>980</v>
      </c>
      <c r="E5" s="366"/>
      <c r="F5" s="366"/>
      <c r="G5" s="366"/>
      <c r="H5" s="366"/>
      <c r="I5" s="366"/>
      <c r="J5" s="366"/>
    </row>
    <row r="6" spans="2:13" ht="11.25" customHeight="1" x14ac:dyDescent="0.2">
      <c r="D6" s="367" t="s">
        <v>1</v>
      </c>
      <c r="E6" s="367"/>
      <c r="F6" s="367"/>
      <c r="G6" s="367"/>
      <c r="H6" s="367"/>
      <c r="I6" s="367"/>
      <c r="J6" s="367"/>
    </row>
    <row r="7" spans="2:13" ht="15" customHeight="1" x14ac:dyDescent="0.2">
      <c r="D7" s="369" t="s">
        <v>2</v>
      </c>
      <c r="E7" s="368" t="s">
        <v>981</v>
      </c>
      <c r="F7" s="368" t="s">
        <v>920</v>
      </c>
      <c r="G7" s="370"/>
      <c r="H7" s="369" t="s">
        <v>2</v>
      </c>
      <c r="I7" s="368" t="s">
        <v>981</v>
      </c>
      <c r="J7" s="368" t="s">
        <v>920</v>
      </c>
    </row>
    <row r="8" spans="2:13" ht="13.5" customHeight="1" x14ac:dyDescent="0.2">
      <c r="D8" s="369"/>
      <c r="E8" s="368"/>
      <c r="F8" s="368"/>
      <c r="G8" s="370"/>
      <c r="H8" s="369"/>
      <c r="I8" s="368"/>
      <c r="J8" s="368"/>
    </row>
    <row r="9" spans="2:13" ht="6" customHeight="1" x14ac:dyDescent="0.2">
      <c r="D9" s="369"/>
      <c r="E9" s="368"/>
      <c r="F9" s="368"/>
      <c r="G9" s="370"/>
      <c r="H9" s="369"/>
      <c r="I9" s="368"/>
      <c r="J9" s="368"/>
    </row>
    <row r="10" spans="2:13" ht="11.25" customHeight="1" x14ac:dyDescent="0.2">
      <c r="D10" s="138" t="s">
        <v>3</v>
      </c>
      <c r="E10" s="171"/>
      <c r="F10" s="172"/>
      <c r="G10" s="170"/>
      <c r="H10" s="176" t="s">
        <v>4</v>
      </c>
      <c r="I10" s="171"/>
      <c r="J10" s="172"/>
    </row>
    <row r="11" spans="2:13" ht="12.75" customHeight="1" x14ac:dyDescent="0.2">
      <c r="D11" s="138" t="s">
        <v>5</v>
      </c>
      <c r="E11" s="171"/>
      <c r="F11" s="172"/>
      <c r="G11" s="170"/>
      <c r="H11" s="176" t="s">
        <v>6</v>
      </c>
      <c r="I11" s="171"/>
      <c r="J11" s="172"/>
    </row>
    <row r="12" spans="2:13" ht="24.75" customHeight="1" x14ac:dyDescent="0.2">
      <c r="D12" s="139" t="s">
        <v>7</v>
      </c>
      <c r="E12" s="174">
        <f>E13+E14+E15+E16+E17+E18+E19</f>
        <v>214252873.71000001</v>
      </c>
      <c r="F12" s="174">
        <f>F13+F14+F15+F16+F17+F18+F19</f>
        <v>171440150.83000001</v>
      </c>
      <c r="G12" s="170"/>
      <c r="H12" s="177" t="s">
        <v>8</v>
      </c>
      <c r="I12" s="174">
        <f>SUM(I13:I21)</f>
        <v>13974350.109999999</v>
      </c>
      <c r="J12" s="174">
        <f>SUM(J13:J21)</f>
        <v>48477194.969999999</v>
      </c>
      <c r="K12" s="341" t="s">
        <v>762</v>
      </c>
      <c r="L12" s="343" t="s">
        <v>762</v>
      </c>
      <c r="M12" s="343"/>
    </row>
    <row r="13" spans="2:13" ht="13.5" customHeight="1" x14ac:dyDescent="0.2">
      <c r="D13" s="139" t="s">
        <v>9</v>
      </c>
      <c r="E13" s="173">
        <v>53000</v>
      </c>
      <c r="F13" s="173">
        <v>0</v>
      </c>
      <c r="G13" s="170"/>
      <c r="H13" s="178" t="s">
        <v>10</v>
      </c>
      <c r="I13" s="180">
        <v>2629659.88</v>
      </c>
      <c r="J13" s="180">
        <v>6441829.3899999997</v>
      </c>
    </row>
    <row r="14" spans="2:13" x14ac:dyDescent="0.2">
      <c r="B14" s="343"/>
      <c r="D14" s="139" t="s">
        <v>11</v>
      </c>
      <c r="E14" s="173">
        <v>15711620.619999999</v>
      </c>
      <c r="F14" s="173">
        <v>11041339.119999999</v>
      </c>
      <c r="G14" s="170"/>
      <c r="H14" s="178" t="s">
        <v>12</v>
      </c>
      <c r="I14" s="180">
        <v>63232.37</v>
      </c>
      <c r="J14" s="180">
        <v>646011.77</v>
      </c>
    </row>
    <row r="15" spans="2:13" ht="12.75" customHeight="1" x14ac:dyDescent="0.2">
      <c r="D15" s="139" t="s">
        <v>13</v>
      </c>
      <c r="E15" s="173">
        <v>0</v>
      </c>
      <c r="F15" s="173">
        <v>0</v>
      </c>
      <c r="G15" s="170"/>
      <c r="H15" s="177" t="s">
        <v>14</v>
      </c>
      <c r="I15" s="180">
        <v>3194845.98</v>
      </c>
      <c r="J15" s="180">
        <v>9676297.7699999996</v>
      </c>
    </row>
    <row r="16" spans="2:13" ht="13.5" customHeight="1" x14ac:dyDescent="0.2">
      <c r="D16" s="139" t="s">
        <v>15</v>
      </c>
      <c r="E16" s="173">
        <v>198463253.09</v>
      </c>
      <c r="F16" s="173">
        <v>160371923.33000001</v>
      </c>
      <c r="G16" s="170"/>
      <c r="H16" s="177" t="s">
        <v>16</v>
      </c>
      <c r="I16" s="180">
        <v>0</v>
      </c>
      <c r="J16" s="180">
        <v>0</v>
      </c>
    </row>
    <row r="17" spans="2:12" ht="16.5" customHeight="1" x14ac:dyDescent="0.2">
      <c r="D17" s="139" t="s">
        <v>17</v>
      </c>
      <c r="E17" s="173">
        <v>0</v>
      </c>
      <c r="F17" s="173">
        <v>0</v>
      </c>
      <c r="G17" s="170"/>
      <c r="H17" s="177" t="s">
        <v>18</v>
      </c>
      <c r="I17" s="180">
        <v>0</v>
      </c>
      <c r="J17" s="180">
        <v>0</v>
      </c>
    </row>
    <row r="18" spans="2:12" ht="23.25" customHeight="1" x14ac:dyDescent="0.2">
      <c r="D18" s="139" t="s">
        <v>19</v>
      </c>
      <c r="E18" s="173">
        <v>25000</v>
      </c>
      <c r="F18" s="173">
        <v>26888.38</v>
      </c>
      <c r="G18" s="170"/>
      <c r="H18" s="177" t="s">
        <v>20</v>
      </c>
      <c r="I18" s="180">
        <v>0</v>
      </c>
      <c r="J18" s="180">
        <v>0</v>
      </c>
    </row>
    <row r="19" spans="2:12" ht="16.5" customHeight="1" x14ac:dyDescent="0.2">
      <c r="D19" s="139" t="s">
        <v>21</v>
      </c>
      <c r="E19" s="173">
        <v>0</v>
      </c>
      <c r="F19" s="173">
        <v>0</v>
      </c>
      <c r="G19" s="170"/>
      <c r="H19" s="177" t="s">
        <v>22</v>
      </c>
      <c r="I19" s="180">
        <v>8086611.8799999999</v>
      </c>
      <c r="J19" s="180">
        <v>31713056.039999999</v>
      </c>
    </row>
    <row r="20" spans="2:12" ht="21" customHeight="1" x14ac:dyDescent="0.2">
      <c r="D20" s="139" t="s">
        <v>23</v>
      </c>
      <c r="E20" s="175">
        <f>SUM(E21:E27)</f>
        <v>10293476.380000001</v>
      </c>
      <c r="F20" s="175">
        <f>SUM(F21:F27)</f>
        <v>11174189.579999998</v>
      </c>
      <c r="G20" s="170"/>
      <c r="H20" s="177" t="s">
        <v>24</v>
      </c>
      <c r="I20" s="180">
        <v>0</v>
      </c>
      <c r="J20" s="181">
        <v>0</v>
      </c>
    </row>
    <row r="21" spans="2:12" x14ac:dyDescent="0.2">
      <c r="D21" s="139" t="s">
        <v>25</v>
      </c>
      <c r="E21" s="173">
        <v>0</v>
      </c>
      <c r="F21" s="174">
        <v>0</v>
      </c>
      <c r="G21" s="170"/>
      <c r="H21" s="177" t="s">
        <v>26</v>
      </c>
      <c r="I21" s="180">
        <v>0</v>
      </c>
      <c r="J21" s="180">
        <v>0</v>
      </c>
    </row>
    <row r="22" spans="2:12" ht="15" customHeight="1" x14ac:dyDescent="0.2">
      <c r="D22" s="139" t="s">
        <v>27</v>
      </c>
      <c r="E22" s="173">
        <v>0.79</v>
      </c>
      <c r="F22" s="174">
        <v>0.79</v>
      </c>
      <c r="G22" s="170"/>
      <c r="H22" s="177" t="s">
        <v>28</v>
      </c>
      <c r="I22" s="180">
        <f>+I23+I24+I25</f>
        <v>2975.98</v>
      </c>
      <c r="J22" s="180">
        <f>+J23+J24+J25</f>
        <v>807.39</v>
      </c>
    </row>
    <row r="23" spans="2:12" ht="14.25" customHeight="1" x14ac:dyDescent="0.2">
      <c r="D23" s="139" t="s">
        <v>29</v>
      </c>
      <c r="E23" s="173">
        <v>2828.29</v>
      </c>
      <c r="F23" s="173">
        <v>6000</v>
      </c>
      <c r="G23" s="170"/>
      <c r="H23" s="177" t="s">
        <v>30</v>
      </c>
      <c r="I23" s="180">
        <v>0</v>
      </c>
      <c r="J23" s="180">
        <v>0</v>
      </c>
    </row>
    <row r="24" spans="2:12" ht="23.25" customHeight="1" x14ac:dyDescent="0.2">
      <c r="D24" s="139" t="s">
        <v>31</v>
      </c>
      <c r="E24" s="173">
        <v>0</v>
      </c>
      <c r="F24" s="174">
        <v>0</v>
      </c>
      <c r="G24" s="170"/>
      <c r="H24" s="177" t="s">
        <v>32</v>
      </c>
      <c r="I24" s="180">
        <v>0</v>
      </c>
      <c r="J24" s="180">
        <v>0</v>
      </c>
    </row>
    <row r="25" spans="2:12" ht="14.25" customHeight="1" x14ac:dyDescent="0.2">
      <c r="D25" s="139" t="s">
        <v>33</v>
      </c>
      <c r="E25" s="173">
        <v>912.74</v>
      </c>
      <c r="F25" s="174">
        <v>0</v>
      </c>
      <c r="G25" s="170"/>
      <c r="H25" s="177" t="s">
        <v>34</v>
      </c>
      <c r="I25" s="180">
        <v>2975.98</v>
      </c>
      <c r="J25" s="180">
        <v>807.39</v>
      </c>
    </row>
    <row r="26" spans="2:12" ht="22.5" x14ac:dyDescent="0.2">
      <c r="B26" s="343"/>
      <c r="D26" s="139" t="s">
        <v>35</v>
      </c>
      <c r="E26" s="173">
        <v>0</v>
      </c>
      <c r="F26" s="173">
        <v>0</v>
      </c>
      <c r="G26" s="170"/>
      <c r="H26" s="177" t="s">
        <v>36</v>
      </c>
      <c r="I26" s="180">
        <f>SUM(I27:I28)</f>
        <v>0</v>
      </c>
      <c r="J26" s="174">
        <f>SUM(J27:J28)</f>
        <v>0</v>
      </c>
    </row>
    <row r="27" spans="2:12" ht="16.5" customHeight="1" x14ac:dyDescent="0.2">
      <c r="D27" s="139" t="s">
        <v>37</v>
      </c>
      <c r="E27" s="173">
        <v>10289734.560000001</v>
      </c>
      <c r="F27" s="174">
        <v>11168188.789999999</v>
      </c>
      <c r="G27" s="170"/>
      <c r="H27" s="177" t="s">
        <v>38</v>
      </c>
      <c r="I27" s="180">
        <v>0</v>
      </c>
      <c r="J27" s="174">
        <v>0</v>
      </c>
    </row>
    <row r="28" spans="2:12" ht="16.5" customHeight="1" x14ac:dyDescent="0.2">
      <c r="B28" s="343"/>
      <c r="D28" s="139" t="s">
        <v>39</v>
      </c>
      <c r="E28" s="173">
        <f>SUM(E29:E33)</f>
        <v>728817.24</v>
      </c>
      <c r="F28" s="173">
        <f>SUM(F29:F33)</f>
        <v>1983145.88</v>
      </c>
      <c r="G28" s="170"/>
      <c r="H28" s="177" t="s">
        <v>40</v>
      </c>
      <c r="I28" s="180">
        <v>0</v>
      </c>
      <c r="J28" s="174">
        <v>0</v>
      </c>
    </row>
    <row r="29" spans="2:12" ht="21" customHeight="1" x14ac:dyDescent="0.2">
      <c r="D29" s="139" t="s">
        <v>41</v>
      </c>
      <c r="E29" s="173">
        <v>233045.28</v>
      </c>
      <c r="F29" s="174">
        <v>0</v>
      </c>
      <c r="G29" s="170"/>
      <c r="H29" s="177" t="s">
        <v>42</v>
      </c>
      <c r="I29" s="180">
        <v>0</v>
      </c>
      <c r="J29" s="174">
        <v>0</v>
      </c>
    </row>
    <row r="30" spans="2:12" ht="25.5" customHeight="1" x14ac:dyDescent="0.2">
      <c r="D30" s="139" t="s">
        <v>43</v>
      </c>
      <c r="E30" s="173">
        <v>0</v>
      </c>
      <c r="F30" s="174">
        <v>0</v>
      </c>
      <c r="G30" s="170"/>
      <c r="H30" s="177" t="s">
        <v>44</v>
      </c>
      <c r="I30" s="180">
        <f>SUM(I31:I33)</f>
        <v>0</v>
      </c>
      <c r="J30" s="174">
        <f>SUM(J31:J33)</f>
        <v>0</v>
      </c>
      <c r="L30" s="343" t="s">
        <v>762</v>
      </c>
    </row>
    <row r="31" spans="2:12" ht="22.5" x14ac:dyDescent="0.2">
      <c r="B31" s="343"/>
      <c r="D31" s="139" t="s">
        <v>45</v>
      </c>
      <c r="E31" s="173">
        <v>0</v>
      </c>
      <c r="F31" s="174">
        <v>0</v>
      </c>
      <c r="G31" s="170"/>
      <c r="H31" s="177" t="s">
        <v>46</v>
      </c>
      <c r="I31" s="180">
        <v>0</v>
      </c>
      <c r="J31" s="174">
        <v>0</v>
      </c>
    </row>
    <row r="32" spans="2:12" ht="16.5" customHeight="1" x14ac:dyDescent="0.2">
      <c r="D32" s="139" t="s">
        <v>47</v>
      </c>
      <c r="E32" s="173">
        <v>495771.96</v>
      </c>
      <c r="F32" s="174">
        <v>1983145.88</v>
      </c>
      <c r="G32" s="170"/>
      <c r="H32" s="177" t="s">
        <v>48</v>
      </c>
      <c r="I32" s="180">
        <v>0</v>
      </c>
      <c r="J32" s="174">
        <v>0</v>
      </c>
    </row>
    <row r="33" spans="4:10" ht="13.5" customHeight="1" x14ac:dyDescent="0.2">
      <c r="D33" s="139" t="s">
        <v>49</v>
      </c>
      <c r="E33" s="173">
        <v>0</v>
      </c>
      <c r="F33" s="173">
        <v>0</v>
      </c>
      <c r="G33" s="170"/>
      <c r="H33" s="177" t="s">
        <v>50</v>
      </c>
      <c r="I33" s="180">
        <v>0</v>
      </c>
      <c r="J33" s="174">
        <v>0</v>
      </c>
    </row>
    <row r="34" spans="4:10" ht="27.75" customHeight="1" x14ac:dyDescent="0.2">
      <c r="D34" s="139" t="s">
        <v>51</v>
      </c>
      <c r="E34" s="173">
        <f>SUM(E35:E39)</f>
        <v>0</v>
      </c>
      <c r="F34" s="173">
        <f>SUM(F35:F39)</f>
        <v>0</v>
      </c>
      <c r="G34" s="170"/>
      <c r="H34" s="177" t="s">
        <v>52</v>
      </c>
      <c r="I34" s="180">
        <f>SUM(I35:I40)</f>
        <v>54494631.68</v>
      </c>
      <c r="J34" s="174">
        <f>SUM(J35:J40)</f>
        <v>50907605.770000003</v>
      </c>
    </row>
    <row r="35" spans="4:10" x14ac:dyDescent="0.2">
      <c r="D35" s="139" t="s">
        <v>53</v>
      </c>
      <c r="E35" s="173">
        <v>0</v>
      </c>
      <c r="F35" s="174">
        <v>0</v>
      </c>
      <c r="G35" s="170"/>
      <c r="H35" s="177" t="s">
        <v>54</v>
      </c>
      <c r="I35" s="180">
        <v>54494631.68</v>
      </c>
      <c r="J35" s="180">
        <v>50907605.770000003</v>
      </c>
    </row>
    <row r="36" spans="4:10" ht="18.75" customHeight="1" x14ac:dyDescent="0.2">
      <c r="D36" s="139" t="s">
        <v>55</v>
      </c>
      <c r="E36" s="173">
        <v>0</v>
      </c>
      <c r="F36" s="174">
        <v>0</v>
      </c>
      <c r="G36" s="170"/>
      <c r="H36" s="177" t="s">
        <v>56</v>
      </c>
      <c r="I36" s="180">
        <v>0</v>
      </c>
      <c r="J36" s="174">
        <v>0</v>
      </c>
    </row>
    <row r="37" spans="4:10" ht="15" customHeight="1" x14ac:dyDescent="0.2">
      <c r="D37" s="139" t="s">
        <v>57</v>
      </c>
      <c r="E37" s="173">
        <v>0</v>
      </c>
      <c r="F37" s="174">
        <v>0</v>
      </c>
      <c r="G37" s="170"/>
      <c r="H37" s="177" t="s">
        <v>58</v>
      </c>
      <c r="I37" s="180">
        <v>0</v>
      </c>
      <c r="J37" s="174">
        <v>0</v>
      </c>
    </row>
    <row r="38" spans="4:10" ht="26.25" customHeight="1" x14ac:dyDescent="0.2">
      <c r="D38" s="139" t="s">
        <v>59</v>
      </c>
      <c r="E38" s="173">
        <v>0</v>
      </c>
      <c r="F38" s="174">
        <v>0</v>
      </c>
      <c r="G38" s="170"/>
      <c r="H38" s="177" t="s">
        <v>60</v>
      </c>
      <c r="I38" s="180">
        <v>0</v>
      </c>
      <c r="J38" s="174">
        <v>0</v>
      </c>
    </row>
    <row r="39" spans="4:10" ht="26.25" customHeight="1" x14ac:dyDescent="0.2">
      <c r="D39" s="139" t="s">
        <v>61</v>
      </c>
      <c r="E39" s="173">
        <v>0</v>
      </c>
      <c r="F39" s="174">
        <v>0</v>
      </c>
      <c r="G39" s="170"/>
      <c r="H39" s="177" t="s">
        <v>62</v>
      </c>
      <c r="I39" s="180">
        <v>0</v>
      </c>
      <c r="J39" s="174">
        <v>0</v>
      </c>
    </row>
    <row r="40" spans="4:10" ht="12" customHeight="1" x14ac:dyDescent="0.2">
      <c r="D40" s="139" t="s">
        <v>63</v>
      </c>
      <c r="E40" s="173">
        <v>0</v>
      </c>
      <c r="F40" s="174">
        <v>0</v>
      </c>
      <c r="G40" s="170"/>
      <c r="H40" s="177" t="s">
        <v>64</v>
      </c>
      <c r="I40" s="180">
        <v>0</v>
      </c>
      <c r="J40" s="174">
        <v>0</v>
      </c>
    </row>
    <row r="41" spans="4:10" ht="16.5" customHeight="1" x14ac:dyDescent="0.2">
      <c r="D41" s="139" t="s">
        <v>65</v>
      </c>
      <c r="E41" s="173">
        <f>+E42+E43</f>
        <v>0</v>
      </c>
      <c r="F41" s="175">
        <f>+F42+F43</f>
        <v>0</v>
      </c>
      <c r="G41" s="170"/>
      <c r="H41" s="177" t="s">
        <v>66</v>
      </c>
      <c r="I41" s="180">
        <f>+I42+I43+I44</f>
        <v>0</v>
      </c>
      <c r="J41" s="174">
        <f>+J42+J43+J44</f>
        <v>0</v>
      </c>
    </row>
    <row r="42" spans="4:10" ht="24.75" customHeight="1" x14ac:dyDescent="0.2">
      <c r="D42" s="139" t="s">
        <v>67</v>
      </c>
      <c r="E42" s="173">
        <v>0</v>
      </c>
      <c r="F42" s="174">
        <v>0</v>
      </c>
      <c r="G42" s="170"/>
      <c r="H42" s="177" t="s">
        <v>68</v>
      </c>
      <c r="I42" s="180">
        <v>0</v>
      </c>
      <c r="J42" s="174">
        <v>0</v>
      </c>
    </row>
    <row r="43" spans="4:10" x14ac:dyDescent="0.2">
      <c r="D43" s="139" t="s">
        <v>69</v>
      </c>
      <c r="E43" s="173">
        <v>0</v>
      </c>
      <c r="F43" s="174">
        <v>0</v>
      </c>
      <c r="G43" s="170"/>
      <c r="H43" s="177" t="s">
        <v>70</v>
      </c>
      <c r="I43" s="180">
        <v>0</v>
      </c>
      <c r="J43" s="174">
        <v>0</v>
      </c>
    </row>
    <row r="44" spans="4:10" x14ac:dyDescent="0.2">
      <c r="D44" s="139" t="s">
        <v>71</v>
      </c>
      <c r="E44" s="173">
        <f>+E45+E46+E47+E48</f>
        <v>0</v>
      </c>
      <c r="F44" s="174">
        <f>+F45+F46+F47+F48</f>
        <v>0</v>
      </c>
      <c r="G44" s="170"/>
      <c r="H44" s="177" t="s">
        <v>72</v>
      </c>
      <c r="I44" s="180">
        <v>0</v>
      </c>
      <c r="J44" s="174">
        <v>0</v>
      </c>
    </row>
    <row r="45" spans="4:10" ht="16.5" customHeight="1" x14ac:dyDescent="0.2">
      <c r="D45" s="139" t="s">
        <v>73</v>
      </c>
      <c r="E45" s="173">
        <v>0</v>
      </c>
      <c r="F45" s="174">
        <v>0</v>
      </c>
      <c r="G45" s="170"/>
      <c r="H45" s="177" t="s">
        <v>74</v>
      </c>
      <c r="I45" s="180">
        <v>0</v>
      </c>
      <c r="J45" s="174">
        <f>+J46+J47+J48</f>
        <v>0</v>
      </c>
    </row>
    <row r="46" spans="4:10" ht="16.5" customHeight="1" x14ac:dyDescent="0.2">
      <c r="D46" s="139" t="s">
        <v>75</v>
      </c>
      <c r="E46" s="173">
        <v>0</v>
      </c>
      <c r="F46" s="174">
        <v>0</v>
      </c>
      <c r="G46" s="170"/>
      <c r="H46" s="177" t="s">
        <v>76</v>
      </c>
      <c r="I46" s="180">
        <v>0</v>
      </c>
      <c r="J46" s="174">
        <v>0</v>
      </c>
    </row>
    <row r="47" spans="4:10" ht="26.25" customHeight="1" x14ac:dyDescent="0.2">
      <c r="D47" s="139" t="s">
        <v>77</v>
      </c>
      <c r="E47" s="173">
        <v>0</v>
      </c>
      <c r="F47" s="174">
        <v>0</v>
      </c>
      <c r="G47" s="170"/>
      <c r="H47" s="177" t="s">
        <v>78</v>
      </c>
      <c r="I47" s="180">
        <v>0</v>
      </c>
      <c r="J47" s="174">
        <v>0</v>
      </c>
    </row>
    <row r="48" spans="4:10" x14ac:dyDescent="0.2">
      <c r="D48" s="139" t="s">
        <v>79</v>
      </c>
      <c r="E48" s="173">
        <v>0</v>
      </c>
      <c r="F48" s="174">
        <v>0</v>
      </c>
      <c r="G48" s="170"/>
      <c r="H48" s="177" t="s">
        <v>80</v>
      </c>
      <c r="I48" s="180">
        <v>0</v>
      </c>
      <c r="J48" s="174">
        <v>0</v>
      </c>
    </row>
    <row r="49" spans="2:12" ht="27" customHeight="1" x14ac:dyDescent="0.2">
      <c r="D49" s="138" t="s">
        <v>81</v>
      </c>
      <c r="E49" s="173">
        <f>+E44+E41+E34+E28+E20+E12</f>
        <v>225275167.33000001</v>
      </c>
      <c r="F49" s="147">
        <f>+F44+F41+F34+F28+F20+F12</f>
        <v>184597486.29000002</v>
      </c>
      <c r="G49" s="170"/>
      <c r="H49" s="176" t="s">
        <v>82</v>
      </c>
      <c r="I49" s="180">
        <f>+I45+I41+I34+I30+I26+I22+I12</f>
        <v>68471957.769999996</v>
      </c>
      <c r="J49" s="174">
        <f>+J45+J41+J34+J30+J26+J22+J12</f>
        <v>99385608.129999995</v>
      </c>
      <c r="L49" s="343"/>
    </row>
    <row r="50" spans="2:12" ht="5.25" customHeight="1" x14ac:dyDescent="0.2">
      <c r="D50" s="139"/>
      <c r="E50" s="147"/>
      <c r="F50" s="147"/>
      <c r="G50" s="147"/>
      <c r="H50" s="177"/>
      <c r="I50" s="182"/>
      <c r="J50" s="183"/>
    </row>
    <row r="51" spans="2:12" x14ac:dyDescent="0.2">
      <c r="B51" s="343"/>
      <c r="D51" s="186" t="s">
        <v>83</v>
      </c>
      <c r="E51" s="173"/>
      <c r="F51" s="175"/>
      <c r="G51" s="344"/>
      <c r="H51" s="185" t="s">
        <v>84</v>
      </c>
      <c r="I51" s="345"/>
      <c r="J51" s="345"/>
    </row>
    <row r="52" spans="2:12" x14ac:dyDescent="0.2">
      <c r="D52" s="139" t="s">
        <v>85</v>
      </c>
      <c r="E52" s="147">
        <v>0</v>
      </c>
      <c r="F52" s="147">
        <v>0</v>
      </c>
      <c r="G52" s="344"/>
      <c r="H52" s="177" t="s">
        <v>86</v>
      </c>
      <c r="I52" s="149">
        <v>0</v>
      </c>
      <c r="J52" s="149">
        <v>0</v>
      </c>
    </row>
    <row r="53" spans="2:12" ht="11.25" customHeight="1" x14ac:dyDescent="0.2">
      <c r="D53" s="139" t="s">
        <v>87</v>
      </c>
      <c r="E53" s="147">
        <v>0</v>
      </c>
      <c r="F53" s="147">
        <v>0</v>
      </c>
      <c r="G53" s="344"/>
      <c r="H53" s="177" t="s">
        <v>88</v>
      </c>
      <c r="I53" s="149">
        <v>10059657.560000001</v>
      </c>
      <c r="J53" s="149">
        <v>10059657.560000001</v>
      </c>
    </row>
    <row r="54" spans="2:12" ht="17.25" customHeight="1" x14ac:dyDescent="0.2">
      <c r="D54" s="139" t="s">
        <v>89</v>
      </c>
      <c r="E54" s="149">
        <v>70361096.189999998</v>
      </c>
      <c r="F54" s="149">
        <v>70361096.189999998</v>
      </c>
      <c r="G54" s="344"/>
      <c r="H54" s="177" t="s">
        <v>90</v>
      </c>
      <c r="I54" s="149">
        <v>0</v>
      </c>
      <c r="J54" s="149">
        <v>0</v>
      </c>
    </row>
    <row r="55" spans="2:12" ht="12" customHeight="1" x14ac:dyDescent="0.2">
      <c r="D55" s="139" t="s">
        <v>91</v>
      </c>
      <c r="E55" s="149">
        <v>99587474.810000002</v>
      </c>
      <c r="F55" s="149">
        <v>75585345.420000002</v>
      </c>
      <c r="G55" s="344"/>
      <c r="H55" s="177" t="s">
        <v>92</v>
      </c>
      <c r="I55" s="149">
        <v>0</v>
      </c>
      <c r="J55" s="149">
        <v>0</v>
      </c>
    </row>
    <row r="56" spans="2:12" ht="22.5" x14ac:dyDescent="0.2">
      <c r="D56" s="139" t="s">
        <v>93</v>
      </c>
      <c r="E56" s="149">
        <v>1302633.8700000001</v>
      </c>
      <c r="F56" s="149">
        <v>1262871.51</v>
      </c>
      <c r="G56" s="344"/>
      <c r="H56" s="177" t="s">
        <v>94</v>
      </c>
      <c r="I56" s="149">
        <v>0</v>
      </c>
      <c r="J56" s="149">
        <v>0</v>
      </c>
    </row>
    <row r="57" spans="2:12" ht="17.25" customHeight="1" x14ac:dyDescent="0.2">
      <c r="D57" s="139" t="s">
        <v>95</v>
      </c>
      <c r="E57" s="149">
        <v>0</v>
      </c>
      <c r="F57" s="149">
        <v>0</v>
      </c>
      <c r="G57" s="344"/>
      <c r="H57" s="177" t="s">
        <v>96</v>
      </c>
      <c r="I57" s="149">
        <v>0</v>
      </c>
      <c r="J57" s="149">
        <v>0</v>
      </c>
    </row>
    <row r="58" spans="2:12" ht="13.5" customHeight="1" x14ac:dyDescent="0.2">
      <c r="D58" s="139" t="s">
        <v>97</v>
      </c>
      <c r="E58" s="149">
        <v>0</v>
      </c>
      <c r="F58" s="149">
        <v>0</v>
      </c>
      <c r="G58" s="344"/>
      <c r="H58" s="177"/>
      <c r="I58" s="141"/>
      <c r="J58" s="141"/>
    </row>
    <row r="59" spans="2:12" ht="18" customHeight="1" x14ac:dyDescent="0.2">
      <c r="D59" s="139" t="s">
        <v>98</v>
      </c>
      <c r="E59" s="149">
        <v>0</v>
      </c>
      <c r="F59" s="149">
        <v>0</v>
      </c>
      <c r="G59" s="344"/>
      <c r="H59" s="177" t="s">
        <v>99</v>
      </c>
      <c r="I59" s="149">
        <f>SUM(I52:I57)</f>
        <v>10059657.560000001</v>
      </c>
      <c r="J59" s="149">
        <f>SUM(J52:J57)</f>
        <v>10059657.560000001</v>
      </c>
    </row>
    <row r="60" spans="2:12" x14ac:dyDescent="0.2">
      <c r="D60" s="139" t="s">
        <v>100</v>
      </c>
      <c r="E60" s="149">
        <v>0</v>
      </c>
      <c r="F60" s="149">
        <v>0</v>
      </c>
      <c r="G60" s="344"/>
      <c r="H60" s="177" t="s">
        <v>101</v>
      </c>
      <c r="I60" s="149">
        <f>+I49+I59</f>
        <v>78531615.329999998</v>
      </c>
      <c r="J60" s="149">
        <f>+J49+J59</f>
        <v>109445265.69</v>
      </c>
    </row>
    <row r="61" spans="2:12" ht="17.25" customHeight="1" x14ac:dyDescent="0.2">
      <c r="D61" s="139" t="s">
        <v>102</v>
      </c>
      <c r="E61" s="149">
        <f>SUM(E52:E60)</f>
        <v>171251204.87</v>
      </c>
      <c r="F61" s="149">
        <f>SUM(F52:F60)</f>
        <v>147209313.12</v>
      </c>
      <c r="G61" s="344"/>
      <c r="H61" s="177"/>
      <c r="I61" s="149"/>
      <c r="J61" s="149"/>
    </row>
    <row r="62" spans="2:12" x14ac:dyDescent="0.2">
      <c r="D62" s="139" t="s">
        <v>104</v>
      </c>
      <c r="E62" s="149">
        <f>+E49+E61</f>
        <v>396526372.20000005</v>
      </c>
      <c r="F62" s="149">
        <f>+F49+F61</f>
        <v>331806799.41000003</v>
      </c>
      <c r="G62" s="344"/>
      <c r="H62" s="185" t="s">
        <v>103</v>
      </c>
      <c r="I62" s="149"/>
      <c r="J62" s="149"/>
    </row>
    <row r="63" spans="2:12" ht="14.25" customHeight="1" x14ac:dyDescent="0.2">
      <c r="D63" s="139"/>
      <c r="E63" s="150"/>
      <c r="F63" s="150"/>
      <c r="G63" s="344"/>
      <c r="H63" s="177" t="s">
        <v>105</v>
      </c>
      <c r="I63" s="149">
        <f>+I64+I65+I66</f>
        <v>29004214.259999998</v>
      </c>
      <c r="J63" s="149">
        <f>+J64+J65+J66</f>
        <v>28418433.02</v>
      </c>
    </row>
    <row r="64" spans="2:12" ht="13.5" customHeight="1" x14ac:dyDescent="0.2">
      <c r="D64" s="139"/>
      <c r="E64" s="191"/>
      <c r="F64" s="191"/>
      <c r="G64" s="344"/>
      <c r="H64" s="177" t="s">
        <v>106</v>
      </c>
      <c r="I64" s="149">
        <v>0</v>
      </c>
      <c r="J64" s="149">
        <v>0</v>
      </c>
    </row>
    <row r="65" spans="4:10" x14ac:dyDescent="0.2">
      <c r="D65" s="139"/>
      <c r="E65" s="139"/>
      <c r="F65" s="139"/>
      <c r="G65" s="344"/>
      <c r="H65" s="177" t="s">
        <v>107</v>
      </c>
      <c r="I65" s="149">
        <v>42148.99</v>
      </c>
      <c r="J65" s="149">
        <v>42148.99</v>
      </c>
    </row>
    <row r="66" spans="4:10" x14ac:dyDescent="0.2">
      <c r="D66" s="139"/>
      <c r="E66" s="139"/>
      <c r="F66" s="139"/>
      <c r="G66" s="344"/>
      <c r="H66" s="177" t="s">
        <v>108</v>
      </c>
      <c r="I66" s="149">
        <v>28962065.27</v>
      </c>
      <c r="J66" s="149">
        <v>28376284.030000001</v>
      </c>
    </row>
    <row r="67" spans="4:10" ht="22.5" x14ac:dyDescent="0.2">
      <c r="D67" s="139"/>
      <c r="E67" s="139"/>
      <c r="F67" s="139"/>
      <c r="G67" s="344"/>
      <c r="H67" s="177" t="s">
        <v>109</v>
      </c>
      <c r="I67" s="149">
        <f>+I68+I69+I72</f>
        <v>288990542.60999995</v>
      </c>
      <c r="J67" s="149">
        <f>+J68+J69+J72</f>
        <v>193943100.70000002</v>
      </c>
    </row>
    <row r="68" spans="4:10" x14ac:dyDescent="0.2">
      <c r="D68" s="139"/>
      <c r="E68" s="139"/>
      <c r="F68" s="139"/>
      <c r="G68" s="344"/>
      <c r="H68" s="177" t="s">
        <v>110</v>
      </c>
      <c r="I68" s="149">
        <v>95613574.269999996</v>
      </c>
      <c r="J68" s="149">
        <v>74541355.900000006</v>
      </c>
    </row>
    <row r="69" spans="4:10" x14ac:dyDescent="0.2">
      <c r="D69" s="139"/>
      <c r="E69" s="139"/>
      <c r="F69" s="139"/>
      <c r="G69" s="344"/>
      <c r="H69" s="177" t="s">
        <v>111</v>
      </c>
      <c r="I69" s="149">
        <v>193376968.81999999</v>
      </c>
      <c r="J69" s="149">
        <v>119401745.28</v>
      </c>
    </row>
    <row r="70" spans="4:10" x14ac:dyDescent="0.2">
      <c r="D70" s="139"/>
      <c r="E70" s="139"/>
      <c r="F70" s="139"/>
      <c r="G70" s="344"/>
      <c r="H70" s="177" t="s">
        <v>112</v>
      </c>
      <c r="I70" s="149">
        <v>0</v>
      </c>
      <c r="J70" s="149">
        <v>0</v>
      </c>
    </row>
    <row r="71" spans="4:10" x14ac:dyDescent="0.2">
      <c r="D71" s="139"/>
      <c r="E71" s="139"/>
      <c r="F71" s="139"/>
      <c r="G71" s="344"/>
      <c r="H71" s="177" t="s">
        <v>113</v>
      </c>
      <c r="I71" s="149">
        <v>0</v>
      </c>
      <c r="J71" s="149">
        <v>0</v>
      </c>
    </row>
    <row r="72" spans="4:10" ht="14.25" customHeight="1" x14ac:dyDescent="0.2">
      <c r="D72" s="139"/>
      <c r="E72" s="139"/>
      <c r="F72" s="139"/>
      <c r="G72" s="344"/>
      <c r="H72" s="177" t="s">
        <v>114</v>
      </c>
      <c r="I72" s="149">
        <v>-0.48</v>
      </c>
      <c r="J72" s="149">
        <v>-0.48</v>
      </c>
    </row>
    <row r="73" spans="4:10" ht="22.5" x14ac:dyDescent="0.2">
      <c r="D73" s="139"/>
      <c r="E73" s="139"/>
      <c r="F73" s="139"/>
      <c r="G73" s="344"/>
      <c r="H73" s="177" t="s">
        <v>115</v>
      </c>
      <c r="I73" s="149">
        <f>+I74+I75</f>
        <v>0</v>
      </c>
      <c r="J73" s="149">
        <f>+J74+J75</f>
        <v>0</v>
      </c>
    </row>
    <row r="74" spans="4:10" x14ac:dyDescent="0.2">
      <c r="D74" s="139"/>
      <c r="E74" s="139"/>
      <c r="F74" s="139"/>
      <c r="G74" s="344"/>
      <c r="H74" s="177" t="s">
        <v>116</v>
      </c>
      <c r="I74" s="149">
        <v>0</v>
      </c>
      <c r="J74" s="149">
        <v>0</v>
      </c>
    </row>
    <row r="75" spans="4:10" x14ac:dyDescent="0.2">
      <c r="D75" s="139"/>
      <c r="E75" s="139"/>
      <c r="F75" s="139"/>
      <c r="G75" s="344"/>
      <c r="H75" s="177" t="s">
        <v>117</v>
      </c>
      <c r="I75" s="149">
        <v>0</v>
      </c>
      <c r="J75" s="149">
        <v>0</v>
      </c>
    </row>
    <row r="76" spans="4:10" ht="16.5" customHeight="1" x14ac:dyDescent="0.2">
      <c r="D76" s="139"/>
      <c r="E76" s="139"/>
      <c r="F76" s="139"/>
      <c r="G76" s="344"/>
      <c r="H76" s="177" t="s">
        <v>118</v>
      </c>
      <c r="I76" s="149">
        <f>+I63+I67+I73</f>
        <v>317994756.86999995</v>
      </c>
      <c r="J76" s="149">
        <f>+J63+J67+J73</f>
        <v>222361533.72000003</v>
      </c>
    </row>
    <row r="77" spans="4:10" ht="12.75" customHeight="1" x14ac:dyDescent="0.2">
      <c r="D77" s="140"/>
      <c r="E77" s="140"/>
      <c r="F77" s="140"/>
      <c r="G77" s="346"/>
      <c r="H77" s="179" t="s">
        <v>119</v>
      </c>
      <c r="I77" s="184">
        <f>+I60+I76</f>
        <v>396526372.19999993</v>
      </c>
      <c r="J77" s="184">
        <f>+J76+J60</f>
        <v>331806799.41000003</v>
      </c>
    </row>
  </sheetData>
  <mergeCells count="12">
    <mergeCell ref="J7:J9"/>
    <mergeCell ref="F7:F9"/>
    <mergeCell ref="D7:D9"/>
    <mergeCell ref="E7:E9"/>
    <mergeCell ref="G7:G9"/>
    <mergeCell ref="H7:H9"/>
    <mergeCell ref="I7:I9"/>
    <mergeCell ref="D1:J1"/>
    <mergeCell ref="D3:J3"/>
    <mergeCell ref="D4:J4"/>
    <mergeCell ref="D5:J5"/>
    <mergeCell ref="D6:J6"/>
  </mergeCells>
  <printOptions horizontalCentered="1"/>
  <pageMargins left="0.51181102362204722" right="0.31496062992125984" top="0.35433070866141736" bottom="0.35433070866141736" header="0.31496062992125984" footer="0.31496062992125984"/>
  <pageSetup scale="6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C3:I50"/>
  <sheetViews>
    <sheetView zoomScaleNormal="100" workbookViewId="0">
      <selection activeCell="E18" sqref="E18:I29"/>
    </sheetView>
  </sheetViews>
  <sheetFormatPr baseColWidth="10" defaultRowHeight="15" x14ac:dyDescent="0.25"/>
  <cols>
    <col min="3" max="3" width="62.42578125" customWidth="1"/>
    <col min="4" max="4" width="13.28515625" bestFit="1" customWidth="1"/>
    <col min="5" max="5" width="16.85546875" customWidth="1"/>
    <col min="6" max="6" width="14.140625" customWidth="1"/>
    <col min="7" max="7" width="16.5703125" customWidth="1"/>
    <col min="8" max="8" width="14.5703125" customWidth="1"/>
    <col min="9" max="9" width="15.140625" customWidth="1"/>
  </cols>
  <sheetData>
    <row r="3" spans="3:9" x14ac:dyDescent="0.25">
      <c r="C3" s="442" t="s">
        <v>510</v>
      </c>
      <c r="D3" s="442"/>
      <c r="E3" s="442"/>
      <c r="F3" s="442"/>
      <c r="G3" s="442"/>
      <c r="H3" s="442"/>
      <c r="I3" s="442"/>
    </row>
    <row r="4" spans="3:9" x14ac:dyDescent="0.25">
      <c r="C4" s="16"/>
      <c r="D4" s="1"/>
      <c r="E4" s="1"/>
      <c r="F4" s="1"/>
      <c r="G4" s="1"/>
      <c r="H4" s="1"/>
      <c r="I4" s="1"/>
    </row>
    <row r="5" spans="3:9" x14ac:dyDescent="0.25">
      <c r="C5" s="442" t="s">
        <v>511</v>
      </c>
      <c r="D5" s="442"/>
      <c r="E5" s="442"/>
      <c r="F5" s="442"/>
      <c r="G5" s="442"/>
      <c r="H5" s="442"/>
      <c r="I5" s="442"/>
    </row>
    <row r="6" spans="3:9" ht="21" customHeight="1" x14ac:dyDescent="0.25">
      <c r="C6" s="396" t="s">
        <v>723</v>
      </c>
      <c r="D6" s="396"/>
      <c r="E6" s="396"/>
      <c r="F6" s="396"/>
      <c r="G6" s="396"/>
      <c r="H6" s="396"/>
      <c r="I6" s="396"/>
    </row>
    <row r="7" spans="3:9" x14ac:dyDescent="0.25">
      <c r="C7" s="443" t="s">
        <v>759</v>
      </c>
      <c r="D7" s="444"/>
      <c r="E7" s="444"/>
      <c r="F7" s="444"/>
      <c r="G7" s="444"/>
      <c r="H7" s="444"/>
      <c r="I7" s="445"/>
    </row>
    <row r="8" spans="3:9" x14ac:dyDescent="0.25">
      <c r="C8" s="443" t="s">
        <v>512</v>
      </c>
      <c r="D8" s="444"/>
      <c r="E8" s="444"/>
      <c r="F8" s="444"/>
      <c r="G8" s="444"/>
      <c r="H8" s="444"/>
      <c r="I8" s="445"/>
    </row>
    <row r="9" spans="3:9" x14ac:dyDescent="0.25">
      <c r="C9" s="446" t="s">
        <v>1</v>
      </c>
      <c r="D9" s="447"/>
      <c r="E9" s="447"/>
      <c r="F9" s="447"/>
      <c r="G9" s="447"/>
      <c r="H9" s="447"/>
      <c r="I9" s="448"/>
    </row>
    <row r="10" spans="3:9" x14ac:dyDescent="0.25">
      <c r="C10" s="449" t="s">
        <v>513</v>
      </c>
      <c r="D10" s="450"/>
      <c r="E10" s="450"/>
      <c r="F10" s="450"/>
      <c r="G10" s="450"/>
      <c r="H10" s="450"/>
      <c r="I10" s="451"/>
    </row>
    <row r="11" spans="3:9" x14ac:dyDescent="0.25">
      <c r="C11" s="436" t="s">
        <v>514</v>
      </c>
      <c r="D11" s="19" t="s">
        <v>515</v>
      </c>
      <c r="E11" s="436" t="s">
        <v>930</v>
      </c>
      <c r="F11" s="436" t="s">
        <v>931</v>
      </c>
      <c r="G11" s="436" t="s">
        <v>932</v>
      </c>
      <c r="H11" s="436" t="s">
        <v>933</v>
      </c>
      <c r="I11" s="436" t="s">
        <v>934</v>
      </c>
    </row>
    <row r="12" spans="3:9" x14ac:dyDescent="0.25">
      <c r="C12" s="437"/>
      <c r="D12" s="20" t="s">
        <v>516</v>
      </c>
      <c r="E12" s="437"/>
      <c r="F12" s="437"/>
      <c r="G12" s="437"/>
      <c r="H12" s="437"/>
      <c r="I12" s="437"/>
    </row>
    <row r="13" spans="3:9" x14ac:dyDescent="0.25">
      <c r="C13" s="437"/>
      <c r="D13" s="20">
        <v>2024</v>
      </c>
      <c r="E13" s="437"/>
      <c r="F13" s="437"/>
      <c r="G13" s="437"/>
      <c r="H13" s="437"/>
      <c r="I13" s="437"/>
    </row>
    <row r="14" spans="3:9" x14ac:dyDescent="0.25">
      <c r="C14" s="437"/>
      <c r="D14" s="20" t="s">
        <v>517</v>
      </c>
      <c r="E14" s="437"/>
      <c r="F14" s="437"/>
      <c r="G14" s="437"/>
      <c r="H14" s="437"/>
      <c r="I14" s="437"/>
    </row>
    <row r="15" spans="3:9" x14ac:dyDescent="0.25">
      <c r="C15" s="61"/>
      <c r="D15" s="232"/>
      <c r="E15" s="232"/>
      <c r="F15" s="233"/>
      <c r="G15" s="234"/>
      <c r="H15" s="232"/>
      <c r="I15" s="235"/>
    </row>
    <row r="16" spans="3:9" x14ac:dyDescent="0.25">
      <c r="C16" s="62" t="s">
        <v>724</v>
      </c>
      <c r="D16" s="156">
        <f t="shared" ref="D16:I16" si="0">SUM(D21:D28)</f>
        <v>548242938.16999996</v>
      </c>
      <c r="E16" s="156">
        <f t="shared" si="0"/>
        <v>548242938.16999996</v>
      </c>
      <c r="F16" s="156">
        <f t="shared" si="0"/>
        <v>548242938.16999996</v>
      </c>
      <c r="G16" s="156">
        <f t="shared" si="0"/>
        <v>548242938.16999996</v>
      </c>
      <c r="H16" s="156">
        <f t="shared" si="0"/>
        <v>548242938.16999996</v>
      </c>
      <c r="I16" s="156">
        <f t="shared" si="0"/>
        <v>548242938.16999996</v>
      </c>
    </row>
    <row r="17" spans="3:9" x14ac:dyDescent="0.25">
      <c r="C17" s="63" t="s">
        <v>518</v>
      </c>
      <c r="D17" s="143"/>
      <c r="E17" s="143"/>
      <c r="F17" s="143"/>
      <c r="G17" s="143"/>
      <c r="H17" s="143"/>
      <c r="I17" s="143"/>
    </row>
    <row r="18" spans="3:9" x14ac:dyDescent="0.25">
      <c r="C18" s="64" t="s">
        <v>725</v>
      </c>
      <c r="D18" s="143">
        <v>0</v>
      </c>
      <c r="E18" s="143">
        <v>0</v>
      </c>
      <c r="F18" s="143">
        <v>0</v>
      </c>
      <c r="G18" s="143">
        <v>0</v>
      </c>
      <c r="H18" s="143">
        <v>0</v>
      </c>
      <c r="I18" s="143">
        <v>0</v>
      </c>
    </row>
    <row r="19" spans="3:9" x14ac:dyDescent="0.25">
      <c r="C19" s="64" t="s">
        <v>726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</row>
    <row r="20" spans="3:9" x14ac:dyDescent="0.25">
      <c r="C20" s="64" t="s">
        <v>727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</row>
    <row r="21" spans="3:9" x14ac:dyDescent="0.25">
      <c r="C21" s="64" t="s">
        <v>728</v>
      </c>
      <c r="D21" s="156">
        <v>0</v>
      </c>
      <c r="E21" s="364">
        <v>0</v>
      </c>
      <c r="F21" s="364">
        <v>0</v>
      </c>
      <c r="G21" s="364">
        <v>0</v>
      </c>
      <c r="H21" s="364">
        <v>0</v>
      </c>
      <c r="I21" s="364">
        <v>0</v>
      </c>
    </row>
    <row r="22" spans="3:9" x14ac:dyDescent="0.25">
      <c r="C22" s="64" t="s">
        <v>729</v>
      </c>
      <c r="D22" s="156">
        <v>11032386.85</v>
      </c>
      <c r="E22" s="364">
        <v>11032386.85</v>
      </c>
      <c r="F22" s="364">
        <v>11032386.85</v>
      </c>
      <c r="G22" s="364">
        <v>11032386.85</v>
      </c>
      <c r="H22" s="364">
        <v>11032386.85</v>
      </c>
      <c r="I22" s="364">
        <v>11032386.85</v>
      </c>
    </row>
    <row r="23" spans="3:9" x14ac:dyDescent="0.25">
      <c r="C23" s="64" t="s">
        <v>730</v>
      </c>
      <c r="D23" s="156">
        <v>0</v>
      </c>
      <c r="E23" s="364">
        <v>0</v>
      </c>
      <c r="F23" s="364">
        <v>0</v>
      </c>
      <c r="G23" s="364">
        <v>0</v>
      </c>
      <c r="H23" s="364">
        <v>0</v>
      </c>
      <c r="I23" s="364">
        <v>0</v>
      </c>
    </row>
    <row r="24" spans="3:9" x14ac:dyDescent="0.25">
      <c r="C24" s="64" t="s">
        <v>731</v>
      </c>
      <c r="D24" s="156">
        <v>167602.42000000001</v>
      </c>
      <c r="E24" s="364">
        <v>167602.42000000001</v>
      </c>
      <c r="F24" s="364">
        <v>167602.42000000001</v>
      </c>
      <c r="G24" s="364">
        <v>167602.42000000001</v>
      </c>
      <c r="H24" s="364">
        <v>167602.42000000001</v>
      </c>
      <c r="I24" s="364">
        <v>167602.42000000001</v>
      </c>
    </row>
    <row r="25" spans="3:9" x14ac:dyDescent="0.25">
      <c r="C25" s="64" t="s">
        <v>732</v>
      </c>
      <c r="D25" s="156">
        <v>0</v>
      </c>
      <c r="E25" s="364">
        <v>0</v>
      </c>
      <c r="F25" s="364">
        <v>0</v>
      </c>
      <c r="G25" s="364">
        <v>0</v>
      </c>
      <c r="H25" s="364">
        <v>0</v>
      </c>
      <c r="I25" s="364">
        <v>0</v>
      </c>
    </row>
    <row r="26" spans="3:9" x14ac:dyDescent="0.25">
      <c r="C26" s="64" t="s">
        <v>733</v>
      </c>
      <c r="D26" s="156">
        <v>0</v>
      </c>
      <c r="E26" s="364">
        <v>0</v>
      </c>
      <c r="F26" s="364">
        <v>0</v>
      </c>
      <c r="G26" s="364">
        <v>0</v>
      </c>
      <c r="H26" s="364">
        <v>0</v>
      </c>
      <c r="I26" s="364">
        <v>0</v>
      </c>
    </row>
    <row r="27" spans="3:9" x14ac:dyDescent="0.25">
      <c r="C27" s="64" t="s">
        <v>734</v>
      </c>
      <c r="D27" s="156">
        <v>537042948.89999998</v>
      </c>
      <c r="E27" s="364">
        <v>537042948.89999998</v>
      </c>
      <c r="F27" s="364">
        <v>537042948.89999998</v>
      </c>
      <c r="G27" s="364">
        <v>537042948.89999998</v>
      </c>
      <c r="H27" s="364">
        <v>537042948.89999998</v>
      </c>
      <c r="I27" s="364">
        <v>537042948.89999998</v>
      </c>
    </row>
    <row r="28" spans="3:9" x14ac:dyDescent="0.25">
      <c r="C28" s="64" t="s">
        <v>735</v>
      </c>
      <c r="D28" s="156">
        <v>0</v>
      </c>
      <c r="E28" s="364">
        <v>0</v>
      </c>
      <c r="F28" s="364">
        <v>0</v>
      </c>
      <c r="G28" s="364">
        <v>0</v>
      </c>
      <c r="H28" s="364">
        <v>0</v>
      </c>
      <c r="I28" s="364">
        <v>0</v>
      </c>
    </row>
    <row r="29" spans="3:9" x14ac:dyDescent="0.25">
      <c r="C29" s="64" t="s">
        <v>736</v>
      </c>
      <c r="D29" s="156">
        <v>0</v>
      </c>
      <c r="E29" s="364">
        <v>0</v>
      </c>
      <c r="F29" s="364">
        <v>0</v>
      </c>
      <c r="G29" s="364">
        <v>0</v>
      </c>
      <c r="H29" s="364">
        <v>0</v>
      </c>
      <c r="I29" s="364">
        <v>0</v>
      </c>
    </row>
    <row r="30" spans="3:9" x14ac:dyDescent="0.25">
      <c r="C30" s="40"/>
      <c r="D30" s="156"/>
      <c r="E30" s="156"/>
      <c r="F30" s="156"/>
      <c r="G30" s="157"/>
      <c r="H30" s="156"/>
      <c r="I30" s="231"/>
    </row>
    <row r="31" spans="3:9" x14ac:dyDescent="0.25">
      <c r="C31" s="62" t="s">
        <v>737</v>
      </c>
      <c r="D31" s="156">
        <f>SUM(D32:D37)</f>
        <v>0</v>
      </c>
      <c r="E31" s="156">
        <f t="shared" ref="E31:I31" si="1">SUM(E32:E37)</f>
        <v>0</v>
      </c>
      <c r="F31" s="156">
        <f t="shared" si="1"/>
        <v>0</v>
      </c>
      <c r="G31" s="156">
        <f t="shared" si="1"/>
        <v>0</v>
      </c>
      <c r="H31" s="156">
        <f t="shared" si="1"/>
        <v>0</v>
      </c>
      <c r="I31" s="156">
        <f t="shared" si="1"/>
        <v>0</v>
      </c>
    </row>
    <row r="32" spans="3:9" x14ac:dyDescent="0.25">
      <c r="C32" s="64" t="s">
        <v>738</v>
      </c>
      <c r="D32" s="156">
        <v>0</v>
      </c>
      <c r="E32" s="156">
        <v>0</v>
      </c>
      <c r="F32" s="156">
        <v>0</v>
      </c>
      <c r="G32" s="157">
        <v>0</v>
      </c>
      <c r="H32" s="156">
        <v>0</v>
      </c>
      <c r="I32" s="231">
        <v>0</v>
      </c>
    </row>
    <row r="33" spans="3:9" x14ac:dyDescent="0.25">
      <c r="C33" s="64" t="s">
        <v>739</v>
      </c>
      <c r="D33" s="156">
        <v>0</v>
      </c>
      <c r="E33" s="156">
        <v>0</v>
      </c>
      <c r="F33" s="156">
        <v>0</v>
      </c>
      <c r="G33" s="157">
        <v>0</v>
      </c>
      <c r="H33" s="156">
        <v>0</v>
      </c>
      <c r="I33" s="231">
        <v>0</v>
      </c>
    </row>
    <row r="34" spans="3:9" x14ac:dyDescent="0.25">
      <c r="C34" s="64" t="s">
        <v>740</v>
      </c>
      <c r="D34" s="156">
        <v>0</v>
      </c>
      <c r="E34" s="156">
        <v>0</v>
      </c>
      <c r="F34" s="156">
        <v>0</v>
      </c>
      <c r="G34" s="157">
        <v>0</v>
      </c>
      <c r="H34" s="156">
        <v>0</v>
      </c>
      <c r="I34" s="231">
        <v>0</v>
      </c>
    </row>
    <row r="35" spans="3:9" x14ac:dyDescent="0.25">
      <c r="C35" s="64" t="s">
        <v>902</v>
      </c>
      <c r="D35" s="441">
        <v>0</v>
      </c>
      <c r="E35" s="441">
        <v>0</v>
      </c>
      <c r="F35" s="441">
        <v>0</v>
      </c>
      <c r="G35" s="441">
        <v>0</v>
      </c>
      <c r="H35" s="441">
        <v>0</v>
      </c>
      <c r="I35" s="441">
        <v>0</v>
      </c>
    </row>
    <row r="36" spans="3:9" x14ac:dyDescent="0.25">
      <c r="C36" s="65" t="s">
        <v>519</v>
      </c>
      <c r="D36" s="441"/>
      <c r="E36" s="441"/>
      <c r="F36" s="441"/>
      <c r="G36" s="441"/>
      <c r="H36" s="441"/>
      <c r="I36" s="441"/>
    </row>
    <row r="37" spans="3:9" x14ac:dyDescent="0.25">
      <c r="C37" s="64" t="s">
        <v>741</v>
      </c>
      <c r="D37" s="156">
        <v>0</v>
      </c>
      <c r="E37" s="156">
        <v>0</v>
      </c>
      <c r="F37" s="156">
        <v>0</v>
      </c>
      <c r="G37" s="157">
        <v>0</v>
      </c>
      <c r="H37" s="156">
        <v>0</v>
      </c>
      <c r="I37" s="231">
        <v>0</v>
      </c>
    </row>
    <row r="38" spans="3:9" x14ac:dyDescent="0.25">
      <c r="C38" s="40"/>
      <c r="D38" s="158"/>
      <c r="E38" s="158"/>
      <c r="F38" s="158"/>
      <c r="G38" s="159"/>
      <c r="H38" s="158"/>
      <c r="I38" s="160"/>
    </row>
    <row r="39" spans="3:9" x14ac:dyDescent="0.25">
      <c r="C39" s="62" t="s">
        <v>742</v>
      </c>
      <c r="D39" s="156">
        <f>D40</f>
        <v>0</v>
      </c>
      <c r="E39" s="156">
        <f t="shared" ref="E39:I39" si="2">E40</f>
        <v>0</v>
      </c>
      <c r="F39" s="156">
        <f t="shared" si="2"/>
        <v>0</v>
      </c>
      <c r="G39" s="156">
        <f t="shared" si="2"/>
        <v>0</v>
      </c>
      <c r="H39" s="156">
        <f t="shared" si="2"/>
        <v>0</v>
      </c>
      <c r="I39" s="156">
        <f t="shared" si="2"/>
        <v>0</v>
      </c>
    </row>
    <row r="40" spans="3:9" x14ac:dyDescent="0.25">
      <c r="C40" s="64" t="s">
        <v>743</v>
      </c>
      <c r="D40" s="156">
        <v>0</v>
      </c>
      <c r="E40" s="156">
        <v>0</v>
      </c>
      <c r="F40" s="156">
        <v>0</v>
      </c>
      <c r="G40" s="157">
        <v>0</v>
      </c>
      <c r="H40" s="156">
        <v>0</v>
      </c>
      <c r="I40" s="231">
        <v>0</v>
      </c>
    </row>
    <row r="41" spans="3:9" x14ac:dyDescent="0.25">
      <c r="C41" s="40"/>
      <c r="D41" s="161"/>
      <c r="E41" s="161"/>
      <c r="F41" s="161"/>
      <c r="G41" s="162"/>
      <c r="H41" s="161"/>
      <c r="I41" s="198"/>
    </row>
    <row r="42" spans="3:9" x14ac:dyDescent="0.25">
      <c r="C42" s="62" t="s">
        <v>744</v>
      </c>
      <c r="D42" s="158">
        <f>+D16+D31</f>
        <v>548242938.16999996</v>
      </c>
      <c r="E42" s="158">
        <f t="shared" ref="E42:I42" si="3">+E16+E31</f>
        <v>548242938.16999996</v>
      </c>
      <c r="F42" s="158">
        <f t="shared" si="3"/>
        <v>548242938.16999996</v>
      </c>
      <c r="G42" s="158">
        <f t="shared" si="3"/>
        <v>548242938.16999996</v>
      </c>
      <c r="H42" s="158">
        <f t="shared" si="3"/>
        <v>548242938.16999996</v>
      </c>
      <c r="I42" s="158">
        <f t="shared" si="3"/>
        <v>548242938.16999996</v>
      </c>
    </row>
    <row r="43" spans="3:9" x14ac:dyDescent="0.25">
      <c r="C43" s="40"/>
      <c r="D43" s="161"/>
      <c r="E43" s="161"/>
      <c r="F43" s="161"/>
      <c r="G43" s="162"/>
      <c r="H43" s="161"/>
      <c r="I43" s="198"/>
    </row>
    <row r="44" spans="3:9" x14ac:dyDescent="0.25">
      <c r="C44" s="56" t="s">
        <v>349</v>
      </c>
      <c r="D44" s="158"/>
      <c r="E44" s="158"/>
      <c r="F44" s="158"/>
      <c r="G44" s="159"/>
      <c r="H44" s="158"/>
      <c r="I44" s="160"/>
    </row>
    <row r="45" spans="3:9" x14ac:dyDescent="0.25">
      <c r="C45" s="40" t="s">
        <v>520</v>
      </c>
      <c r="D45" s="439"/>
      <c r="E45" s="439"/>
      <c r="F45" s="439"/>
      <c r="G45" s="440"/>
      <c r="H45" s="439"/>
      <c r="I45" s="438"/>
    </row>
    <row r="46" spans="3:9" x14ac:dyDescent="0.25">
      <c r="C46" s="40" t="s">
        <v>521</v>
      </c>
      <c r="D46" s="439"/>
      <c r="E46" s="439"/>
      <c r="F46" s="439"/>
      <c r="G46" s="440"/>
      <c r="H46" s="439"/>
      <c r="I46" s="438"/>
    </row>
    <row r="47" spans="3:9" x14ac:dyDescent="0.25">
      <c r="C47" s="40" t="s">
        <v>522</v>
      </c>
      <c r="D47" s="439"/>
      <c r="E47" s="439"/>
      <c r="F47" s="439"/>
      <c r="G47" s="440"/>
      <c r="H47" s="439"/>
      <c r="I47" s="438"/>
    </row>
    <row r="48" spans="3:9" x14ac:dyDescent="0.25">
      <c r="C48" s="40" t="s">
        <v>523</v>
      </c>
      <c r="D48" s="439"/>
      <c r="E48" s="439"/>
      <c r="F48" s="439"/>
      <c r="G48" s="440"/>
      <c r="H48" s="439"/>
      <c r="I48" s="438"/>
    </row>
    <row r="49" spans="3:9" x14ac:dyDescent="0.25">
      <c r="C49" s="56" t="s">
        <v>524</v>
      </c>
      <c r="D49" s="158"/>
      <c r="E49" s="199"/>
      <c r="F49" s="199"/>
      <c r="G49" s="200"/>
      <c r="H49" s="199"/>
      <c r="I49" s="201"/>
    </row>
    <row r="50" spans="3:9" x14ac:dyDescent="0.25">
      <c r="C50" s="47"/>
      <c r="D50" s="202"/>
      <c r="E50" s="202"/>
      <c r="F50" s="202"/>
      <c r="G50" s="203"/>
      <c r="H50" s="202"/>
      <c r="I50" s="204"/>
    </row>
  </sheetData>
  <mergeCells count="31">
    <mergeCell ref="C3:I3"/>
    <mergeCell ref="C5:I5"/>
    <mergeCell ref="C6:I6"/>
    <mergeCell ref="D35:D36"/>
    <mergeCell ref="E35:E36"/>
    <mergeCell ref="F35:F36"/>
    <mergeCell ref="G35:G36"/>
    <mergeCell ref="H35:H36"/>
    <mergeCell ref="C7:I7"/>
    <mergeCell ref="C8:I8"/>
    <mergeCell ref="C9:I9"/>
    <mergeCell ref="C10:I10"/>
    <mergeCell ref="C11:C14"/>
    <mergeCell ref="E11:E14"/>
    <mergeCell ref="F11:F14"/>
    <mergeCell ref="G11:G14"/>
    <mergeCell ref="H11:H14"/>
    <mergeCell ref="I11:I14"/>
    <mergeCell ref="I47:I48"/>
    <mergeCell ref="D45:D46"/>
    <mergeCell ref="E45:E46"/>
    <mergeCell ref="F45:F46"/>
    <mergeCell ref="G45:G46"/>
    <mergeCell ref="D47:D48"/>
    <mergeCell ref="E47:E48"/>
    <mergeCell ref="F47:F48"/>
    <mergeCell ref="G47:G48"/>
    <mergeCell ref="H47:H48"/>
    <mergeCell ref="H45:H46"/>
    <mergeCell ref="I45:I46"/>
    <mergeCell ref="I35:I36"/>
  </mergeCells>
  <phoneticPr fontId="41" type="noConversion"/>
  <pageMargins left="0.70866141732283472" right="0.70866141732283472" top="0.74803149606299213" bottom="0.74803149606299213" header="0.31496062992125984" footer="0.31496062992125984"/>
  <pageSetup scale="5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C4:I37"/>
  <sheetViews>
    <sheetView zoomScaleNormal="100" workbookViewId="0">
      <selection activeCell="D19" sqref="D14:I19"/>
    </sheetView>
  </sheetViews>
  <sheetFormatPr baseColWidth="10" defaultRowHeight="15" x14ac:dyDescent="0.25"/>
  <cols>
    <col min="3" max="3" width="47.5703125" customWidth="1"/>
    <col min="4" max="4" width="19.42578125" customWidth="1"/>
    <col min="5" max="5" width="14.85546875" customWidth="1"/>
    <col min="6" max="6" width="17.5703125" customWidth="1"/>
    <col min="7" max="7" width="16.5703125" customWidth="1"/>
    <col min="8" max="8" width="14.42578125" customWidth="1"/>
    <col min="9" max="9" width="15.85546875" customWidth="1"/>
  </cols>
  <sheetData>
    <row r="4" spans="3:9" ht="21.75" customHeight="1" x14ac:dyDescent="0.25">
      <c r="C4" s="396" t="s">
        <v>525</v>
      </c>
      <c r="D4" s="396"/>
      <c r="E4" s="396"/>
      <c r="F4" s="396"/>
      <c r="G4" s="396"/>
      <c r="H4" s="396"/>
      <c r="I4" s="396"/>
    </row>
    <row r="5" spans="3:9" x14ac:dyDescent="0.25">
      <c r="C5" s="455"/>
      <c r="D5" s="456"/>
      <c r="E5" s="456"/>
      <c r="F5" s="456"/>
      <c r="G5" s="456"/>
      <c r="H5" s="456"/>
      <c r="I5" s="456"/>
    </row>
    <row r="6" spans="3:9" x14ac:dyDescent="0.25">
      <c r="C6" s="449" t="s">
        <v>759</v>
      </c>
      <c r="D6" s="450"/>
      <c r="E6" s="450"/>
      <c r="F6" s="450"/>
      <c r="G6" s="450"/>
      <c r="H6" s="450"/>
      <c r="I6" s="450"/>
    </row>
    <row r="7" spans="3:9" x14ac:dyDescent="0.25">
      <c r="C7" s="443" t="s">
        <v>526</v>
      </c>
      <c r="D7" s="444"/>
      <c r="E7" s="444"/>
      <c r="F7" s="444"/>
      <c r="G7" s="444"/>
      <c r="H7" s="444"/>
      <c r="I7" s="444"/>
    </row>
    <row r="8" spans="3:9" x14ac:dyDescent="0.25">
      <c r="C8" s="446" t="s">
        <v>1</v>
      </c>
      <c r="D8" s="447"/>
      <c r="E8" s="447"/>
      <c r="F8" s="447"/>
      <c r="G8" s="447"/>
      <c r="H8" s="447"/>
      <c r="I8" s="447"/>
    </row>
    <row r="9" spans="3:9" x14ac:dyDescent="0.25">
      <c r="C9" s="449" t="s">
        <v>513</v>
      </c>
      <c r="D9" s="450"/>
      <c r="E9" s="450"/>
      <c r="F9" s="450"/>
      <c r="G9" s="450"/>
      <c r="H9" s="450"/>
      <c r="I9" s="457"/>
    </row>
    <row r="10" spans="3:9" x14ac:dyDescent="0.25">
      <c r="C10" s="436" t="s">
        <v>514</v>
      </c>
      <c r="D10" s="19" t="s">
        <v>527</v>
      </c>
      <c r="E10" s="436">
        <v>2025</v>
      </c>
      <c r="F10" s="436">
        <v>2026</v>
      </c>
      <c r="G10" s="436">
        <v>2027</v>
      </c>
      <c r="H10" s="436">
        <v>2028</v>
      </c>
      <c r="I10" s="436">
        <v>2029</v>
      </c>
    </row>
    <row r="11" spans="3:9" x14ac:dyDescent="0.25">
      <c r="C11" s="437"/>
      <c r="D11" s="20" t="s">
        <v>528</v>
      </c>
      <c r="E11" s="437"/>
      <c r="F11" s="437"/>
      <c r="G11" s="437"/>
      <c r="H11" s="437"/>
      <c r="I11" s="437"/>
    </row>
    <row r="12" spans="3:9" x14ac:dyDescent="0.25">
      <c r="C12" s="452"/>
      <c r="D12" s="21" t="s">
        <v>935</v>
      </c>
      <c r="E12" s="452"/>
      <c r="F12" s="452"/>
      <c r="G12" s="452"/>
      <c r="H12" s="452"/>
      <c r="I12" s="452"/>
    </row>
    <row r="13" spans="3:9" x14ac:dyDescent="0.25">
      <c r="C13" s="57" t="s">
        <v>745</v>
      </c>
      <c r="D13" s="151">
        <f t="shared" ref="D13:I13" si="0">SUM(D14:D23)</f>
        <v>631010926.93999994</v>
      </c>
      <c r="E13" s="151">
        <f t="shared" si="0"/>
        <v>631010926.93999994</v>
      </c>
      <c r="F13" s="151">
        <f t="shared" si="0"/>
        <v>631010926.93999994</v>
      </c>
      <c r="G13" s="151">
        <f t="shared" si="0"/>
        <v>631010926.93999994</v>
      </c>
      <c r="H13" s="151">
        <f t="shared" si="0"/>
        <v>631010926.93999994</v>
      </c>
      <c r="I13" s="151">
        <f t="shared" si="0"/>
        <v>631010926.93999994</v>
      </c>
    </row>
    <row r="14" spans="3:9" x14ac:dyDescent="0.25">
      <c r="C14" s="58" t="s">
        <v>746</v>
      </c>
      <c r="D14" s="151">
        <v>442738732</v>
      </c>
      <c r="E14" s="363">
        <v>442738732</v>
      </c>
      <c r="F14" s="363">
        <v>442738732</v>
      </c>
      <c r="G14" s="363">
        <v>442738732</v>
      </c>
      <c r="H14" s="363">
        <v>442738732</v>
      </c>
      <c r="I14" s="363">
        <v>442738732</v>
      </c>
    </row>
    <row r="15" spans="3:9" x14ac:dyDescent="0.25">
      <c r="C15" s="58" t="s">
        <v>747</v>
      </c>
      <c r="D15" s="151">
        <v>13974419.98</v>
      </c>
      <c r="E15" s="363">
        <v>13974419.98</v>
      </c>
      <c r="F15" s="363">
        <v>13974419.98</v>
      </c>
      <c r="G15" s="363">
        <v>13974419.98</v>
      </c>
      <c r="H15" s="363">
        <v>13974419.98</v>
      </c>
      <c r="I15" s="363">
        <v>13974419.98</v>
      </c>
    </row>
    <row r="16" spans="3:9" x14ac:dyDescent="0.25">
      <c r="C16" s="58" t="s">
        <v>748</v>
      </c>
      <c r="D16" s="151">
        <v>54714333.450000003</v>
      </c>
      <c r="E16" s="363">
        <v>54714333.450000003</v>
      </c>
      <c r="F16" s="363">
        <v>54714333.450000003</v>
      </c>
      <c r="G16" s="363">
        <v>54714333.450000003</v>
      </c>
      <c r="H16" s="363">
        <v>54714333.450000003</v>
      </c>
      <c r="I16" s="363">
        <v>54714333.450000003</v>
      </c>
    </row>
    <row r="17" spans="3:9" x14ac:dyDescent="0.25">
      <c r="C17" s="58" t="s">
        <v>936</v>
      </c>
      <c r="D17" s="352">
        <v>10000000</v>
      </c>
      <c r="E17" s="363">
        <v>10000000</v>
      </c>
      <c r="F17" s="363">
        <v>10000000</v>
      </c>
      <c r="G17" s="363">
        <v>10000000</v>
      </c>
      <c r="H17" s="363">
        <v>10000000</v>
      </c>
      <c r="I17" s="363">
        <v>10000000</v>
      </c>
    </row>
    <row r="18" spans="3:9" x14ac:dyDescent="0.25">
      <c r="C18" s="58" t="s">
        <v>750</v>
      </c>
      <c r="D18" s="151">
        <v>61832535.600000001</v>
      </c>
      <c r="E18" s="363">
        <v>61832535.600000001</v>
      </c>
      <c r="F18" s="363">
        <v>61832535.600000001</v>
      </c>
      <c r="G18" s="363">
        <v>61832535.600000001</v>
      </c>
      <c r="H18" s="363">
        <v>61832535.600000001</v>
      </c>
      <c r="I18" s="363">
        <v>61832535.600000001</v>
      </c>
    </row>
    <row r="19" spans="3:9" x14ac:dyDescent="0.25">
      <c r="C19" s="58" t="s">
        <v>751</v>
      </c>
      <c r="D19" s="151">
        <v>47750905.909999996</v>
      </c>
      <c r="E19" s="363">
        <v>47750905.909999996</v>
      </c>
      <c r="F19" s="363">
        <v>47750905.909999996</v>
      </c>
      <c r="G19" s="363">
        <v>47750905.909999996</v>
      </c>
      <c r="H19" s="363">
        <v>47750905.909999996</v>
      </c>
      <c r="I19" s="363">
        <v>47750905.909999996</v>
      </c>
    </row>
    <row r="20" spans="3:9" x14ac:dyDescent="0.25">
      <c r="C20" s="58" t="s">
        <v>752</v>
      </c>
      <c r="D20" s="151">
        <v>0</v>
      </c>
      <c r="E20" s="348">
        <v>0</v>
      </c>
      <c r="F20" s="348">
        <v>0</v>
      </c>
      <c r="G20" s="348">
        <v>0</v>
      </c>
      <c r="H20" s="348">
        <v>0</v>
      </c>
      <c r="I20" s="348">
        <v>0</v>
      </c>
    </row>
    <row r="21" spans="3:9" x14ac:dyDescent="0.25">
      <c r="C21" s="58" t="s">
        <v>753</v>
      </c>
      <c r="D21" s="151">
        <v>0</v>
      </c>
      <c r="E21" s="348">
        <v>0</v>
      </c>
      <c r="F21" s="348">
        <v>0</v>
      </c>
      <c r="G21" s="348">
        <v>0</v>
      </c>
      <c r="H21" s="348">
        <v>0</v>
      </c>
      <c r="I21" s="348">
        <v>0</v>
      </c>
    </row>
    <row r="22" spans="3:9" x14ac:dyDescent="0.25">
      <c r="C22" s="58" t="s">
        <v>754</v>
      </c>
      <c r="D22" s="187">
        <v>0</v>
      </c>
      <c r="E22" s="187">
        <v>0</v>
      </c>
      <c r="F22" s="187">
        <v>0</v>
      </c>
      <c r="G22" s="187">
        <v>0</v>
      </c>
      <c r="H22" s="187">
        <v>0</v>
      </c>
      <c r="I22" s="187">
        <v>0</v>
      </c>
    </row>
    <row r="23" spans="3:9" x14ac:dyDescent="0.25">
      <c r="C23" s="7"/>
      <c r="D23" s="151"/>
      <c r="E23" s="3"/>
      <c r="F23" s="3"/>
      <c r="G23" s="3"/>
      <c r="H23" s="4"/>
      <c r="I23" s="46"/>
    </row>
    <row r="24" spans="3:9" x14ac:dyDescent="0.25">
      <c r="C24" s="57" t="s">
        <v>755</v>
      </c>
      <c r="D24" s="151">
        <f>SUM(D25:D34)</f>
        <v>0</v>
      </c>
      <c r="E24" s="151">
        <f t="shared" ref="E24:I24" si="1">SUM(E25:E34)</f>
        <v>0</v>
      </c>
      <c r="F24" s="151">
        <f t="shared" si="1"/>
        <v>0</v>
      </c>
      <c r="G24" s="151">
        <f t="shared" si="1"/>
        <v>0</v>
      </c>
      <c r="H24" s="151">
        <f t="shared" si="1"/>
        <v>0</v>
      </c>
      <c r="I24" s="151">
        <f t="shared" si="1"/>
        <v>0</v>
      </c>
    </row>
    <row r="25" spans="3:9" x14ac:dyDescent="0.25">
      <c r="C25" s="58" t="s">
        <v>746</v>
      </c>
      <c r="D25" s="151"/>
      <c r="E25" s="3"/>
      <c r="F25" s="3"/>
      <c r="G25" s="3"/>
      <c r="H25" s="4"/>
      <c r="I25" s="46"/>
    </row>
    <row r="26" spans="3:9" x14ac:dyDescent="0.25">
      <c r="C26" s="58" t="s">
        <v>747</v>
      </c>
      <c r="D26" s="151"/>
      <c r="E26" s="3"/>
      <c r="F26" s="3"/>
      <c r="G26" s="3"/>
      <c r="H26" s="4"/>
      <c r="I26" s="46"/>
    </row>
    <row r="27" spans="3:9" x14ac:dyDescent="0.25">
      <c r="C27" s="58" t="s">
        <v>748</v>
      </c>
      <c r="D27" s="151"/>
      <c r="E27" s="3"/>
      <c r="F27" s="3"/>
      <c r="G27" s="3"/>
      <c r="H27" s="4"/>
      <c r="I27" s="46"/>
    </row>
    <row r="28" spans="3:9" x14ac:dyDescent="0.25">
      <c r="C28" s="58" t="s">
        <v>749</v>
      </c>
      <c r="D28" s="387"/>
      <c r="E28" s="454"/>
      <c r="F28" s="454"/>
      <c r="G28" s="454"/>
      <c r="H28" s="377"/>
      <c r="I28" s="453"/>
    </row>
    <row r="29" spans="3:9" x14ac:dyDescent="0.25">
      <c r="C29" s="59" t="s">
        <v>529</v>
      </c>
      <c r="D29" s="387"/>
      <c r="E29" s="454"/>
      <c r="F29" s="454"/>
      <c r="G29" s="454"/>
      <c r="H29" s="377"/>
      <c r="I29" s="453"/>
    </row>
    <row r="30" spans="3:9" x14ac:dyDescent="0.25">
      <c r="C30" s="58" t="s">
        <v>750</v>
      </c>
      <c r="D30" s="151">
        <v>0</v>
      </c>
      <c r="E30" s="151">
        <v>0</v>
      </c>
      <c r="F30" s="151">
        <v>0</v>
      </c>
      <c r="G30" s="151">
        <v>0</v>
      </c>
      <c r="H30" s="151">
        <v>0</v>
      </c>
      <c r="I30" s="151">
        <v>0</v>
      </c>
    </row>
    <row r="31" spans="3:9" x14ac:dyDescent="0.25">
      <c r="C31" s="58" t="s">
        <v>751</v>
      </c>
      <c r="D31" s="151"/>
      <c r="E31" s="3"/>
      <c r="F31" s="3"/>
      <c r="G31" s="3"/>
      <c r="H31" s="4"/>
      <c r="I31" s="46"/>
    </row>
    <row r="32" spans="3:9" x14ac:dyDescent="0.25">
      <c r="C32" s="58" t="s">
        <v>752</v>
      </c>
      <c r="D32" s="151"/>
      <c r="E32" s="3"/>
      <c r="F32" s="3"/>
      <c r="G32" s="3"/>
      <c r="H32" s="4"/>
      <c r="I32" s="46"/>
    </row>
    <row r="33" spans="3:9" x14ac:dyDescent="0.25">
      <c r="C33" s="58" t="s">
        <v>753</v>
      </c>
      <c r="D33" s="151"/>
      <c r="E33" s="3"/>
      <c r="F33" s="3"/>
      <c r="G33" s="3"/>
      <c r="H33" s="4"/>
      <c r="I33" s="46"/>
    </row>
    <row r="34" spans="3:9" x14ac:dyDescent="0.25">
      <c r="C34" s="58" t="s">
        <v>754</v>
      </c>
      <c r="D34" s="187"/>
      <c r="E34" s="3"/>
      <c r="F34" s="3"/>
      <c r="G34" s="3"/>
      <c r="H34" s="4"/>
      <c r="I34" s="46"/>
    </row>
    <row r="35" spans="3:9" x14ac:dyDescent="0.25">
      <c r="C35" s="7"/>
      <c r="D35" s="187"/>
      <c r="E35" s="3"/>
      <c r="F35" s="3"/>
      <c r="G35" s="3"/>
      <c r="H35" s="4"/>
      <c r="I35" s="46"/>
    </row>
    <row r="36" spans="3:9" x14ac:dyDescent="0.25">
      <c r="C36" s="57" t="s">
        <v>756</v>
      </c>
      <c r="D36" s="187">
        <f t="shared" ref="D36:I36" si="2">D13+D24</f>
        <v>631010926.93999994</v>
      </c>
      <c r="E36" s="187">
        <f t="shared" si="2"/>
        <v>631010926.93999994</v>
      </c>
      <c r="F36" s="187">
        <f t="shared" si="2"/>
        <v>631010926.93999994</v>
      </c>
      <c r="G36" s="187">
        <f t="shared" si="2"/>
        <v>631010926.93999994</v>
      </c>
      <c r="H36" s="187">
        <f t="shared" si="2"/>
        <v>631010926.93999994</v>
      </c>
      <c r="I36" s="187">
        <f t="shared" si="2"/>
        <v>631010926.93999994</v>
      </c>
    </row>
    <row r="37" spans="3:9" x14ac:dyDescent="0.25">
      <c r="C37" s="2"/>
      <c r="D37" s="2"/>
      <c r="E37" s="2"/>
      <c r="F37" s="2"/>
      <c r="G37" s="2"/>
      <c r="H37" s="192"/>
      <c r="I37" s="137"/>
    </row>
  </sheetData>
  <mergeCells count="18">
    <mergeCell ref="I28:I29"/>
    <mergeCell ref="D28:D29"/>
    <mergeCell ref="I10:I12"/>
    <mergeCell ref="E28:E29"/>
    <mergeCell ref="F28:F29"/>
    <mergeCell ref="G28:G29"/>
    <mergeCell ref="H28:H29"/>
    <mergeCell ref="E10:E12"/>
    <mergeCell ref="F10:F12"/>
    <mergeCell ref="G10:G12"/>
    <mergeCell ref="H10:H12"/>
    <mergeCell ref="C4:I4"/>
    <mergeCell ref="C5:I5"/>
    <mergeCell ref="C6:I6"/>
    <mergeCell ref="C7:I7"/>
    <mergeCell ref="C8:I8"/>
    <mergeCell ref="C9:I9"/>
    <mergeCell ref="C10:C12"/>
  </mergeCells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C3:J46"/>
  <sheetViews>
    <sheetView zoomScaleNormal="100" workbookViewId="0">
      <selection activeCell="I23" sqref="I23"/>
    </sheetView>
  </sheetViews>
  <sheetFormatPr baseColWidth="10" defaultColWidth="11.42578125" defaultRowHeight="15" x14ac:dyDescent="0.25"/>
  <cols>
    <col min="1" max="2" width="11.42578125" style="209"/>
    <col min="3" max="3" width="51.85546875" style="209" customWidth="1"/>
    <col min="4" max="4" width="19.7109375" style="209" customWidth="1"/>
    <col min="5" max="5" width="20.5703125" style="209" customWidth="1"/>
    <col min="6" max="6" width="16.85546875" style="209" customWidth="1"/>
    <col min="7" max="8" width="17.85546875" style="209" customWidth="1"/>
    <col min="9" max="9" width="17.7109375" style="209" customWidth="1"/>
    <col min="10" max="16384" width="11.42578125" style="209"/>
  </cols>
  <sheetData>
    <row r="3" spans="3:9" ht="20.25" customHeight="1" x14ac:dyDescent="0.25">
      <c r="C3" s="207" t="s">
        <v>769</v>
      </c>
      <c r="D3" s="208"/>
      <c r="E3" s="208"/>
      <c r="F3" s="208"/>
      <c r="G3" s="208"/>
      <c r="H3" s="208"/>
      <c r="I3" s="208"/>
    </row>
    <row r="4" spans="3:9" x14ac:dyDescent="0.25">
      <c r="C4" s="383" t="s">
        <v>759</v>
      </c>
      <c r="D4" s="383"/>
      <c r="E4" s="383"/>
      <c r="F4" s="383"/>
      <c r="G4" s="383"/>
      <c r="H4" s="383"/>
      <c r="I4" s="383"/>
    </row>
    <row r="5" spans="3:9" x14ac:dyDescent="0.25">
      <c r="C5" s="383" t="s">
        <v>530</v>
      </c>
      <c r="D5" s="383"/>
      <c r="E5" s="383"/>
      <c r="F5" s="383"/>
      <c r="G5" s="383"/>
      <c r="H5" s="383"/>
      <c r="I5" s="383"/>
    </row>
    <row r="6" spans="3:9" x14ac:dyDescent="0.25">
      <c r="C6" s="383" t="s">
        <v>1</v>
      </c>
      <c r="D6" s="383"/>
      <c r="E6" s="383"/>
      <c r="F6" s="383"/>
      <c r="G6" s="383"/>
      <c r="H6" s="383"/>
      <c r="I6" s="383"/>
    </row>
    <row r="7" spans="3:9" x14ac:dyDescent="0.25">
      <c r="C7" s="383" t="s">
        <v>514</v>
      </c>
      <c r="D7" s="383" t="s">
        <v>937</v>
      </c>
      <c r="E7" s="383" t="s">
        <v>938</v>
      </c>
      <c r="F7" s="383" t="s">
        <v>939</v>
      </c>
      <c r="G7" s="383" t="s">
        <v>940</v>
      </c>
      <c r="H7" s="383" t="s">
        <v>941</v>
      </c>
      <c r="I7" s="219" t="s">
        <v>531</v>
      </c>
    </row>
    <row r="8" spans="3:9" x14ac:dyDescent="0.25">
      <c r="C8" s="383"/>
      <c r="D8" s="383"/>
      <c r="E8" s="383"/>
      <c r="F8" s="383"/>
      <c r="G8" s="383"/>
      <c r="H8" s="383"/>
      <c r="I8" s="219" t="s">
        <v>942</v>
      </c>
    </row>
    <row r="9" spans="3:9" ht="17.25" x14ac:dyDescent="0.25">
      <c r="C9" s="383"/>
      <c r="D9" s="383"/>
      <c r="E9" s="383"/>
      <c r="F9" s="383"/>
      <c r="G9" s="383"/>
      <c r="H9" s="383"/>
      <c r="I9" s="219" t="s">
        <v>943</v>
      </c>
    </row>
    <row r="10" spans="3:9" x14ac:dyDescent="0.25">
      <c r="C10" s="214"/>
      <c r="D10" s="214"/>
      <c r="E10" s="214"/>
      <c r="F10" s="214"/>
      <c r="G10" s="214"/>
      <c r="H10" s="214"/>
      <c r="I10" s="214"/>
    </row>
    <row r="11" spans="3:9" x14ac:dyDescent="0.25">
      <c r="C11" s="210" t="s">
        <v>770</v>
      </c>
      <c r="D11" s="211">
        <f t="shared" ref="D11" si="0">SUM(D16:D23)</f>
        <v>347088023.5</v>
      </c>
      <c r="E11" s="211">
        <f>SUM(E16:E23)</f>
        <v>381138656.13999999</v>
      </c>
      <c r="F11" s="211">
        <f t="shared" ref="F11:I11" si="1">SUM(F16:F23)</f>
        <v>431703900.25999999</v>
      </c>
      <c r="G11" s="211">
        <f t="shared" si="1"/>
        <v>450578920.39000005</v>
      </c>
      <c r="H11" s="211">
        <f t="shared" si="1"/>
        <v>559156441.03999996</v>
      </c>
      <c r="I11" s="211">
        <f t="shared" si="1"/>
        <v>548242938.16999996</v>
      </c>
    </row>
    <row r="12" spans="3:9" x14ac:dyDescent="0.25">
      <c r="C12" s="212" t="s">
        <v>518</v>
      </c>
      <c r="D12" s="230"/>
      <c r="E12" s="211"/>
      <c r="F12" s="211"/>
      <c r="G12" s="211"/>
      <c r="H12" s="211"/>
      <c r="I12" s="211"/>
    </row>
    <row r="13" spans="3:9" x14ac:dyDescent="0.25">
      <c r="C13" s="213" t="s">
        <v>771</v>
      </c>
      <c r="D13" s="211">
        <v>0</v>
      </c>
      <c r="E13" s="211">
        <v>0</v>
      </c>
      <c r="F13" s="211">
        <v>0</v>
      </c>
      <c r="G13" s="211">
        <v>0</v>
      </c>
      <c r="H13" s="211">
        <v>0</v>
      </c>
      <c r="I13" s="211">
        <v>0</v>
      </c>
    </row>
    <row r="14" spans="3:9" x14ac:dyDescent="0.25">
      <c r="C14" s="213" t="s">
        <v>772</v>
      </c>
      <c r="D14" s="211">
        <v>0</v>
      </c>
      <c r="E14" s="211">
        <v>0</v>
      </c>
      <c r="F14" s="211">
        <v>0</v>
      </c>
      <c r="G14" s="211">
        <v>0</v>
      </c>
      <c r="H14" s="211">
        <v>0</v>
      </c>
      <c r="I14" s="211">
        <v>0</v>
      </c>
    </row>
    <row r="15" spans="3:9" x14ac:dyDescent="0.25">
      <c r="C15" s="213" t="s">
        <v>773</v>
      </c>
      <c r="D15" s="211">
        <v>0</v>
      </c>
      <c r="E15" s="211">
        <v>0</v>
      </c>
      <c r="F15" s="211">
        <v>0</v>
      </c>
      <c r="G15" s="211">
        <v>0</v>
      </c>
      <c r="H15" s="211">
        <v>0</v>
      </c>
      <c r="I15" s="211">
        <v>0</v>
      </c>
    </row>
    <row r="16" spans="3:9" x14ac:dyDescent="0.25">
      <c r="C16" s="213" t="s">
        <v>774</v>
      </c>
      <c r="D16" s="211">
        <v>0</v>
      </c>
      <c r="E16" s="211">
        <v>0</v>
      </c>
      <c r="F16" s="211">
        <v>0</v>
      </c>
      <c r="G16" s="211">
        <v>0</v>
      </c>
      <c r="H16" s="211">
        <v>0</v>
      </c>
      <c r="I16" s="211">
        <v>0</v>
      </c>
    </row>
    <row r="17" spans="3:10" x14ac:dyDescent="0.25">
      <c r="C17" s="213" t="s">
        <v>775</v>
      </c>
      <c r="D17" s="211">
        <v>6437286.7199999997</v>
      </c>
      <c r="E17" s="211">
        <v>5216299.1399999997</v>
      </c>
      <c r="F17" s="211">
        <v>4100703.61</v>
      </c>
      <c r="G17" s="211">
        <v>6489829.71</v>
      </c>
      <c r="H17" s="211">
        <v>15086648.09</v>
      </c>
      <c r="I17" s="211">
        <v>11032386.85</v>
      </c>
    </row>
    <row r="18" spans="3:10" x14ac:dyDescent="0.25">
      <c r="C18" s="213" t="s">
        <v>776</v>
      </c>
      <c r="D18" s="211">
        <v>0</v>
      </c>
      <c r="E18" s="211">
        <v>0</v>
      </c>
      <c r="F18" s="211">
        <v>0</v>
      </c>
      <c r="G18" s="211">
        <v>0</v>
      </c>
      <c r="H18" s="211">
        <v>0</v>
      </c>
      <c r="I18" s="211">
        <v>0</v>
      </c>
    </row>
    <row r="19" spans="3:10" x14ac:dyDescent="0.25">
      <c r="C19" s="213" t="s">
        <v>777</v>
      </c>
      <c r="D19" s="211">
        <v>37504960.619999997</v>
      </c>
      <c r="E19" s="211">
        <v>47390458.600000001</v>
      </c>
      <c r="F19" s="211">
        <v>420828.64</v>
      </c>
      <c r="G19" s="211">
        <v>234995.45</v>
      </c>
      <c r="H19" s="211">
        <v>277221.69</v>
      </c>
      <c r="I19" s="211">
        <v>167602.42000000001</v>
      </c>
    </row>
    <row r="20" spans="3:10" x14ac:dyDescent="0.25">
      <c r="C20" s="213" t="s">
        <v>778</v>
      </c>
      <c r="D20" s="211">
        <v>0</v>
      </c>
      <c r="E20" s="211">
        <v>0</v>
      </c>
      <c r="F20" s="151">
        <v>0</v>
      </c>
      <c r="G20" s="151">
        <v>0</v>
      </c>
      <c r="H20" s="151">
        <v>0</v>
      </c>
      <c r="I20" s="211">
        <v>0</v>
      </c>
    </row>
    <row r="21" spans="3:10" x14ac:dyDescent="0.25">
      <c r="C21" s="213" t="s">
        <v>779</v>
      </c>
      <c r="D21" s="211">
        <v>0</v>
      </c>
      <c r="E21" s="211">
        <v>0</v>
      </c>
      <c r="F21" s="211">
        <v>0</v>
      </c>
      <c r="G21" s="211">
        <v>0</v>
      </c>
      <c r="H21" s="211">
        <v>0</v>
      </c>
      <c r="I21" s="211">
        <v>0</v>
      </c>
    </row>
    <row r="22" spans="3:10" x14ac:dyDescent="0.25">
      <c r="C22" s="213" t="s">
        <v>780</v>
      </c>
      <c r="D22" s="211">
        <v>303145776.16000003</v>
      </c>
      <c r="E22" s="211">
        <v>328531898.39999998</v>
      </c>
      <c r="F22" s="211">
        <v>427182368.00999999</v>
      </c>
      <c r="G22" s="211">
        <v>443854095.23000002</v>
      </c>
      <c r="H22" s="211">
        <v>543792571.25999999</v>
      </c>
      <c r="I22" s="211">
        <v>537042948.89999998</v>
      </c>
    </row>
    <row r="23" spans="3:10" x14ac:dyDescent="0.25">
      <c r="C23" s="213" t="s">
        <v>781</v>
      </c>
      <c r="D23" s="211">
        <v>0</v>
      </c>
      <c r="E23" s="211">
        <v>0</v>
      </c>
      <c r="F23" s="211">
        <v>0</v>
      </c>
      <c r="G23" s="211">
        <v>0</v>
      </c>
      <c r="H23" s="211">
        <v>0</v>
      </c>
      <c r="I23" s="211">
        <v>0</v>
      </c>
    </row>
    <row r="24" spans="3:10" x14ac:dyDescent="0.25">
      <c r="C24" s="213" t="s">
        <v>782</v>
      </c>
      <c r="D24" s="211">
        <v>0</v>
      </c>
      <c r="E24" s="211">
        <v>0</v>
      </c>
      <c r="F24" s="211">
        <v>0</v>
      </c>
      <c r="G24" s="211">
        <v>0</v>
      </c>
      <c r="H24" s="211">
        <v>0</v>
      </c>
      <c r="I24" s="211">
        <v>0</v>
      </c>
      <c r="J24" s="151">
        <v>0</v>
      </c>
    </row>
    <row r="25" spans="3:10" x14ac:dyDescent="0.25">
      <c r="C25" s="215"/>
      <c r="D25" s="211"/>
      <c r="E25" s="211"/>
      <c r="F25" s="211"/>
      <c r="G25" s="211"/>
      <c r="H25" s="211"/>
      <c r="I25" s="211"/>
    </row>
    <row r="26" spans="3:10" ht="17.25" x14ac:dyDescent="0.25">
      <c r="C26" s="210" t="s">
        <v>783</v>
      </c>
      <c r="D26" s="211">
        <f t="shared" ref="D26:I26" si="2">SUM(D27:D31)</f>
        <v>0</v>
      </c>
      <c r="E26" s="211">
        <f t="shared" si="2"/>
        <v>0</v>
      </c>
      <c r="F26" s="211">
        <f t="shared" si="2"/>
        <v>7006004.4400000004</v>
      </c>
      <c r="G26" s="211">
        <f t="shared" si="2"/>
        <v>0</v>
      </c>
      <c r="H26" s="211">
        <f t="shared" si="2"/>
        <v>0</v>
      </c>
      <c r="I26" s="211">
        <f t="shared" si="2"/>
        <v>0</v>
      </c>
    </row>
    <row r="27" spans="3:10" x14ac:dyDescent="0.25">
      <c r="C27" s="213" t="s">
        <v>784</v>
      </c>
      <c r="D27" s="211">
        <v>0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</row>
    <row r="28" spans="3:10" x14ac:dyDescent="0.25">
      <c r="C28" s="213" t="s">
        <v>785</v>
      </c>
      <c r="D28" s="211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</row>
    <row r="29" spans="3:10" x14ac:dyDescent="0.25">
      <c r="C29" s="213" t="s">
        <v>786</v>
      </c>
      <c r="D29" s="211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</row>
    <row r="30" spans="3:10" ht="28.5" x14ac:dyDescent="0.25">
      <c r="C30" s="357" t="s">
        <v>944</v>
      </c>
      <c r="D30" s="211">
        <v>0</v>
      </c>
      <c r="E30" s="211">
        <v>0</v>
      </c>
      <c r="F30" s="211">
        <v>7006004.4400000004</v>
      </c>
      <c r="G30" s="211">
        <v>0</v>
      </c>
      <c r="H30" s="211">
        <v>0</v>
      </c>
      <c r="I30" s="211">
        <v>0</v>
      </c>
    </row>
    <row r="31" spans="3:10" x14ac:dyDescent="0.25">
      <c r="C31" s="213" t="s">
        <v>787</v>
      </c>
      <c r="D31" s="211">
        <v>0</v>
      </c>
      <c r="E31" s="211">
        <v>0</v>
      </c>
      <c r="F31" s="211">
        <v>0</v>
      </c>
      <c r="G31" s="211">
        <v>0</v>
      </c>
      <c r="H31" s="211">
        <v>0</v>
      </c>
      <c r="I31" s="211">
        <v>0</v>
      </c>
    </row>
    <row r="32" spans="3:10" x14ac:dyDescent="0.25">
      <c r="C32" s="215"/>
      <c r="D32" s="211"/>
      <c r="E32" s="211"/>
      <c r="F32" s="211"/>
      <c r="G32" s="211"/>
      <c r="H32" s="211"/>
      <c r="I32" s="211"/>
    </row>
    <row r="33" spans="3:9" x14ac:dyDescent="0.25">
      <c r="C33" s="210" t="s">
        <v>788</v>
      </c>
      <c r="D33" s="211">
        <f t="shared" ref="D33:G33" si="3">+D34</f>
        <v>0</v>
      </c>
      <c r="E33" s="211">
        <f t="shared" si="3"/>
        <v>0</v>
      </c>
      <c r="F33" s="211">
        <f t="shared" si="3"/>
        <v>0</v>
      </c>
      <c r="G33" s="211">
        <f t="shared" si="3"/>
        <v>0</v>
      </c>
      <c r="H33" s="211">
        <v>0</v>
      </c>
      <c r="I33" s="211">
        <f>+I34</f>
        <v>0</v>
      </c>
    </row>
    <row r="34" spans="3:9" x14ac:dyDescent="0.25">
      <c r="C34" s="215" t="s">
        <v>347</v>
      </c>
      <c r="D34" s="211">
        <v>0</v>
      </c>
      <c r="E34" s="211">
        <v>0</v>
      </c>
      <c r="F34" s="211">
        <v>0</v>
      </c>
      <c r="G34" s="211">
        <v>0</v>
      </c>
      <c r="H34" s="211">
        <v>0</v>
      </c>
      <c r="I34" s="211">
        <v>0</v>
      </c>
    </row>
    <row r="35" spans="3:9" x14ac:dyDescent="0.25">
      <c r="C35" s="215"/>
      <c r="D35" s="211"/>
      <c r="E35" s="211"/>
      <c r="F35" s="211"/>
      <c r="G35" s="211"/>
      <c r="H35" s="211"/>
      <c r="I35" s="211"/>
    </row>
    <row r="36" spans="3:9" x14ac:dyDescent="0.25">
      <c r="C36" s="210" t="s">
        <v>789</v>
      </c>
      <c r="D36" s="211">
        <f t="shared" ref="D36:I36" si="4">+D11+D26+D33</f>
        <v>347088023.5</v>
      </c>
      <c r="E36" s="211">
        <f t="shared" si="4"/>
        <v>381138656.13999999</v>
      </c>
      <c r="F36" s="211">
        <f t="shared" si="4"/>
        <v>438709904.69999999</v>
      </c>
      <c r="G36" s="211">
        <f t="shared" si="4"/>
        <v>450578920.39000005</v>
      </c>
      <c r="H36" s="211">
        <f t="shared" si="4"/>
        <v>559156441.03999996</v>
      </c>
      <c r="I36" s="211">
        <f t="shared" si="4"/>
        <v>548242938.16999996</v>
      </c>
    </row>
    <row r="37" spans="3:9" x14ac:dyDescent="0.25">
      <c r="C37" s="215"/>
      <c r="D37" s="211"/>
      <c r="E37" s="211"/>
      <c r="F37" s="211"/>
      <c r="G37" s="211"/>
      <c r="H37" s="211"/>
      <c r="I37" s="211"/>
    </row>
    <row r="38" spans="3:9" x14ac:dyDescent="0.25">
      <c r="C38" s="216" t="s">
        <v>349</v>
      </c>
      <c r="D38" s="211"/>
      <c r="E38" s="211"/>
      <c r="F38" s="211"/>
      <c r="G38" s="211"/>
      <c r="H38" s="211"/>
      <c r="I38" s="211"/>
    </row>
    <row r="39" spans="3:9" x14ac:dyDescent="0.25">
      <c r="C39" s="215" t="s">
        <v>532</v>
      </c>
      <c r="D39" s="211">
        <v>0</v>
      </c>
      <c r="E39" s="211">
        <v>0</v>
      </c>
      <c r="F39" s="211">
        <v>0</v>
      </c>
      <c r="G39" s="211">
        <v>0</v>
      </c>
      <c r="H39" s="211">
        <v>0</v>
      </c>
      <c r="I39" s="211">
        <v>0</v>
      </c>
    </row>
    <row r="40" spans="3:9" x14ac:dyDescent="0.25">
      <c r="C40" s="215" t="s">
        <v>533</v>
      </c>
      <c r="D40" s="211"/>
      <c r="E40" s="211"/>
      <c r="F40" s="211"/>
      <c r="G40" s="211"/>
      <c r="H40" s="211"/>
      <c r="I40" s="211"/>
    </row>
    <row r="41" spans="3:9" x14ac:dyDescent="0.25">
      <c r="C41" s="215" t="s">
        <v>534</v>
      </c>
      <c r="D41" s="211">
        <v>0</v>
      </c>
      <c r="E41" s="211">
        <v>0</v>
      </c>
      <c r="F41" s="211">
        <v>0</v>
      </c>
      <c r="G41" s="211">
        <v>0</v>
      </c>
      <c r="H41" s="211">
        <v>0</v>
      </c>
      <c r="I41" s="211">
        <v>0</v>
      </c>
    </row>
    <row r="42" spans="3:9" x14ac:dyDescent="0.25">
      <c r="C42" s="215" t="s">
        <v>314</v>
      </c>
      <c r="D42" s="211"/>
      <c r="E42" s="211"/>
      <c r="F42" s="211"/>
      <c r="G42" s="211"/>
      <c r="H42" s="211"/>
      <c r="I42" s="211"/>
    </row>
    <row r="43" spans="3:9" x14ac:dyDescent="0.25">
      <c r="C43" s="216" t="s">
        <v>524</v>
      </c>
      <c r="D43" s="211">
        <f t="shared" ref="D43:I43" si="5">D39+D41</f>
        <v>0</v>
      </c>
      <c r="E43" s="211">
        <f t="shared" si="5"/>
        <v>0</v>
      </c>
      <c r="F43" s="211">
        <f t="shared" si="5"/>
        <v>0</v>
      </c>
      <c r="G43" s="211">
        <f t="shared" si="5"/>
        <v>0</v>
      </c>
      <c r="H43" s="211">
        <v>0</v>
      </c>
      <c r="I43" s="211">
        <f t="shared" si="5"/>
        <v>0</v>
      </c>
    </row>
    <row r="44" spans="3:9" x14ac:dyDescent="0.25">
      <c r="C44" s="217"/>
      <c r="D44" s="211"/>
      <c r="E44" s="218"/>
      <c r="F44" s="218"/>
      <c r="G44" s="218"/>
      <c r="H44" s="218"/>
      <c r="I44" s="218"/>
    </row>
    <row r="45" spans="3:9" ht="20.25" customHeight="1" x14ac:dyDescent="0.25">
      <c r="C45" s="458" t="s">
        <v>535</v>
      </c>
      <c r="D45" s="458"/>
      <c r="E45" s="458"/>
      <c r="F45" s="458"/>
      <c r="G45" s="458"/>
      <c r="H45" s="458"/>
      <c r="I45" s="458"/>
    </row>
    <row r="46" spans="3:9" ht="18.75" customHeight="1" x14ac:dyDescent="0.25">
      <c r="C46" s="459" t="s">
        <v>536</v>
      </c>
      <c r="D46" s="459"/>
      <c r="E46" s="459"/>
      <c r="F46" s="459"/>
      <c r="G46" s="459"/>
      <c r="H46" s="459"/>
      <c r="I46" s="459"/>
    </row>
  </sheetData>
  <mergeCells count="11">
    <mergeCell ref="C45:I45"/>
    <mergeCell ref="C46:I46"/>
    <mergeCell ref="C4:I4"/>
    <mergeCell ref="C5:I5"/>
    <mergeCell ref="C6:I6"/>
    <mergeCell ref="C7:C9"/>
    <mergeCell ref="D7:D9"/>
    <mergeCell ref="E7:E9"/>
    <mergeCell ref="F7:F9"/>
    <mergeCell ref="G7:G9"/>
    <mergeCell ref="H7:H9"/>
  </mergeCells>
  <pageMargins left="0.70866141732283472" right="0.70866141732283472" top="0.74803149606299213" bottom="0.74803149606299213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C4:I36"/>
  <sheetViews>
    <sheetView topLeftCell="B1" zoomScaleNormal="100" workbookViewId="0">
      <selection activeCell="I18" sqref="I18"/>
    </sheetView>
  </sheetViews>
  <sheetFormatPr baseColWidth="10" defaultRowHeight="15" x14ac:dyDescent="0.25"/>
  <cols>
    <col min="3" max="3" width="44.7109375" customWidth="1"/>
    <col min="4" max="4" width="15.28515625" customWidth="1"/>
    <col min="5" max="5" width="16.28515625" customWidth="1"/>
    <col min="6" max="6" width="21.28515625" customWidth="1"/>
    <col min="7" max="8" width="16.28515625" customWidth="1"/>
    <col min="9" max="9" width="19.42578125" customWidth="1"/>
  </cols>
  <sheetData>
    <row r="4" spans="3:9" ht="25.5" customHeight="1" x14ac:dyDescent="0.25">
      <c r="C4" s="396" t="s">
        <v>537</v>
      </c>
      <c r="D4" s="396"/>
      <c r="E4" s="396"/>
      <c r="F4" s="396"/>
      <c r="G4" s="396"/>
      <c r="H4" s="396"/>
      <c r="I4" s="396"/>
    </row>
    <row r="5" spans="3:9" x14ac:dyDescent="0.25">
      <c r="C5" s="455"/>
      <c r="D5" s="456"/>
      <c r="E5" s="456"/>
      <c r="F5" s="456"/>
      <c r="G5" s="456"/>
      <c r="H5" s="456"/>
      <c r="I5" s="461"/>
    </row>
    <row r="6" spans="3:9" x14ac:dyDescent="0.25">
      <c r="C6" s="449" t="s">
        <v>759</v>
      </c>
      <c r="D6" s="450"/>
      <c r="E6" s="450"/>
      <c r="F6" s="450"/>
      <c r="G6" s="450"/>
      <c r="H6" s="450"/>
      <c r="I6" s="462"/>
    </row>
    <row r="7" spans="3:9" x14ac:dyDescent="0.25">
      <c r="C7" s="443" t="s">
        <v>538</v>
      </c>
      <c r="D7" s="444"/>
      <c r="E7" s="444"/>
      <c r="F7" s="444"/>
      <c r="G7" s="444"/>
      <c r="H7" s="444"/>
      <c r="I7" s="463"/>
    </row>
    <row r="8" spans="3:9" x14ac:dyDescent="0.25">
      <c r="C8" s="443" t="s">
        <v>1</v>
      </c>
      <c r="D8" s="444"/>
      <c r="E8" s="444"/>
      <c r="F8" s="444"/>
      <c r="G8" s="444"/>
      <c r="H8" s="444"/>
      <c r="I8" s="463"/>
    </row>
    <row r="9" spans="3:9" x14ac:dyDescent="0.25">
      <c r="C9" s="436" t="s">
        <v>514</v>
      </c>
      <c r="D9" s="436" t="s">
        <v>945</v>
      </c>
      <c r="E9" s="436" t="s">
        <v>946</v>
      </c>
      <c r="F9" s="436" t="s">
        <v>947</v>
      </c>
      <c r="G9" s="436" t="s">
        <v>948</v>
      </c>
      <c r="H9" s="436" t="s">
        <v>949</v>
      </c>
      <c r="I9" s="358" t="s">
        <v>531</v>
      </c>
    </row>
    <row r="10" spans="3:9" x14ac:dyDescent="0.25">
      <c r="C10" s="437"/>
      <c r="D10" s="437"/>
      <c r="E10" s="437"/>
      <c r="F10" s="437"/>
      <c r="G10" s="437"/>
      <c r="H10" s="437"/>
      <c r="I10" s="359" t="s">
        <v>942</v>
      </c>
    </row>
    <row r="11" spans="3:9" x14ac:dyDescent="0.25">
      <c r="C11" s="452"/>
      <c r="D11" s="452"/>
      <c r="E11" s="452"/>
      <c r="F11" s="452"/>
      <c r="G11" s="452"/>
      <c r="H11" s="452"/>
      <c r="I11" s="360" t="s">
        <v>950</v>
      </c>
    </row>
    <row r="12" spans="3:9" x14ac:dyDescent="0.25">
      <c r="C12" s="66" t="s">
        <v>745</v>
      </c>
      <c r="D12" s="205">
        <f t="shared" ref="D12:G12" si="0">SUM(D13:D21)</f>
        <v>329664654.59000003</v>
      </c>
      <c r="E12" s="205">
        <f t="shared" si="0"/>
        <v>382327547.94999999</v>
      </c>
      <c r="F12" s="205">
        <f t="shared" si="0"/>
        <v>416220987.54999995</v>
      </c>
      <c r="G12" s="205">
        <f t="shared" si="0"/>
        <v>448141683.61000001</v>
      </c>
      <c r="H12" s="205">
        <f>SUM(H13:H21)</f>
        <v>500047945.72000003</v>
      </c>
      <c r="I12" s="361">
        <f>SUM(I13:I18)+I19</f>
        <v>631010926.93999994</v>
      </c>
    </row>
    <row r="13" spans="3:9" x14ac:dyDescent="0.25">
      <c r="C13" s="66" t="s">
        <v>746</v>
      </c>
      <c r="D13" s="205">
        <v>269882365.36000001</v>
      </c>
      <c r="E13" s="205">
        <v>304214310.92000002</v>
      </c>
      <c r="F13" s="205">
        <v>350745708.06999999</v>
      </c>
      <c r="G13" s="205">
        <v>381602699.16000003</v>
      </c>
      <c r="H13" s="205">
        <v>426017216.29000002</v>
      </c>
      <c r="I13" s="361">
        <v>442738732</v>
      </c>
    </row>
    <row r="14" spans="3:9" x14ac:dyDescent="0.25">
      <c r="C14" s="66" t="s">
        <v>747</v>
      </c>
      <c r="D14" s="205">
        <v>9065199.9000000004</v>
      </c>
      <c r="E14" s="205">
        <v>11593900.560000001</v>
      </c>
      <c r="F14" s="205">
        <v>11415973.83</v>
      </c>
      <c r="G14" s="205">
        <v>11555673.060000001</v>
      </c>
      <c r="H14" s="205">
        <v>12331436.41</v>
      </c>
      <c r="I14" s="361">
        <v>13974419.98</v>
      </c>
    </row>
    <row r="15" spans="3:9" x14ac:dyDescent="0.25">
      <c r="C15" s="66" t="s">
        <v>748</v>
      </c>
      <c r="D15" s="205">
        <v>23841695.98</v>
      </c>
      <c r="E15" s="205">
        <v>25556641.140000001</v>
      </c>
      <c r="F15" s="205">
        <v>29200116.920000002</v>
      </c>
      <c r="G15" s="205">
        <v>49479246.920000002</v>
      </c>
      <c r="H15" s="205">
        <v>46266432.439999998</v>
      </c>
      <c r="I15" s="361">
        <v>54714333.450000003</v>
      </c>
    </row>
    <row r="16" spans="3:9" ht="36" customHeight="1" x14ac:dyDescent="0.25">
      <c r="C16" s="66" t="s">
        <v>757</v>
      </c>
      <c r="D16" s="205">
        <v>0</v>
      </c>
      <c r="E16" s="205">
        <v>0</v>
      </c>
      <c r="F16" s="205">
        <v>0</v>
      </c>
      <c r="G16" s="205">
        <v>0</v>
      </c>
      <c r="H16" s="205">
        <v>0</v>
      </c>
      <c r="I16" s="361">
        <v>10000000</v>
      </c>
    </row>
    <row r="17" spans="3:9" ht="33" customHeight="1" x14ac:dyDescent="0.25">
      <c r="C17" s="66" t="s">
        <v>750</v>
      </c>
      <c r="D17" s="205">
        <v>11614575.24</v>
      </c>
      <c r="E17" s="205">
        <v>8573215.0700000003</v>
      </c>
      <c r="F17" s="205">
        <v>17805667.399999999</v>
      </c>
      <c r="G17" s="205">
        <v>4784068.07</v>
      </c>
      <c r="H17" s="205">
        <v>8724371.6400000006</v>
      </c>
      <c r="I17" s="361">
        <v>61832535.600000001</v>
      </c>
    </row>
    <row r="18" spans="3:9" x14ac:dyDescent="0.25">
      <c r="C18" s="66" t="s">
        <v>751</v>
      </c>
      <c r="D18" s="205">
        <v>15260818.109999999</v>
      </c>
      <c r="E18" s="205">
        <v>32389480.260000002</v>
      </c>
      <c r="F18" s="205">
        <v>7053521.3300000001</v>
      </c>
      <c r="G18" s="205">
        <v>719996.4</v>
      </c>
      <c r="H18" s="205">
        <v>6708488.9400000004</v>
      </c>
      <c r="I18" s="361">
        <v>47750905.909999996</v>
      </c>
    </row>
    <row r="19" spans="3:9" ht="22.5" customHeight="1" x14ac:dyDescent="0.25">
      <c r="C19" s="66" t="s">
        <v>752</v>
      </c>
      <c r="D19" s="17"/>
      <c r="E19" s="205"/>
      <c r="F19" s="205"/>
      <c r="G19" s="205"/>
      <c r="H19" s="205"/>
      <c r="I19" s="361">
        <f>formato7b!D20</f>
        <v>0</v>
      </c>
    </row>
    <row r="20" spans="3:9" ht="26.25" customHeight="1" x14ac:dyDescent="0.25">
      <c r="C20" s="66" t="s">
        <v>753</v>
      </c>
      <c r="D20" s="17"/>
      <c r="E20" s="205"/>
      <c r="F20" s="205"/>
      <c r="G20" s="205"/>
      <c r="H20" s="205"/>
      <c r="I20" s="361"/>
    </row>
    <row r="21" spans="3:9" x14ac:dyDescent="0.25">
      <c r="C21" s="66" t="s">
        <v>754</v>
      </c>
      <c r="D21" s="17"/>
      <c r="E21" s="205"/>
      <c r="F21" s="205">
        <v>0</v>
      </c>
      <c r="G21" s="205"/>
      <c r="H21" s="205"/>
      <c r="I21" s="361"/>
    </row>
    <row r="22" spans="3:9" x14ac:dyDescent="0.25">
      <c r="C22" s="17"/>
      <c r="D22" s="17"/>
      <c r="E22" s="205"/>
      <c r="F22" s="205"/>
      <c r="G22" s="205"/>
      <c r="H22" s="205"/>
      <c r="I22" s="361"/>
    </row>
    <row r="23" spans="3:9" ht="38.25" customHeight="1" x14ac:dyDescent="0.25">
      <c r="C23" s="66" t="s">
        <v>755</v>
      </c>
      <c r="D23" s="205">
        <f t="shared" ref="D23:G23" si="1">SUM(D24:D32)</f>
        <v>0</v>
      </c>
      <c r="E23" s="205">
        <f t="shared" si="1"/>
        <v>0</v>
      </c>
      <c r="F23" s="205">
        <f t="shared" si="1"/>
        <v>7006004.4400000004</v>
      </c>
      <c r="G23" s="205">
        <f t="shared" si="1"/>
        <v>0</v>
      </c>
      <c r="H23" s="205"/>
      <c r="I23" s="361">
        <f>SUM(I24+I25+I26+I27+I28+I29+I30+I31+I32)</f>
        <v>0</v>
      </c>
    </row>
    <row r="24" spans="3:9" x14ac:dyDescent="0.25">
      <c r="C24" s="66" t="s">
        <v>746</v>
      </c>
      <c r="D24" s="205">
        <v>0</v>
      </c>
      <c r="E24" s="205">
        <v>0</v>
      </c>
      <c r="F24" s="205">
        <v>0</v>
      </c>
      <c r="G24" s="205">
        <v>0</v>
      </c>
      <c r="H24" s="205">
        <v>0</v>
      </c>
      <c r="I24" s="361">
        <v>0</v>
      </c>
    </row>
    <row r="25" spans="3:9" x14ac:dyDescent="0.25">
      <c r="C25" s="66" t="s">
        <v>747</v>
      </c>
      <c r="D25" s="205">
        <v>0</v>
      </c>
      <c r="E25" s="205">
        <v>0</v>
      </c>
      <c r="F25" s="205">
        <v>0</v>
      </c>
      <c r="G25" s="205">
        <v>0</v>
      </c>
      <c r="H25" s="205">
        <v>0</v>
      </c>
      <c r="I25" s="361">
        <v>0</v>
      </c>
    </row>
    <row r="26" spans="3:9" x14ac:dyDescent="0.25">
      <c r="C26" s="66" t="s">
        <v>748</v>
      </c>
      <c r="D26" s="205">
        <v>0</v>
      </c>
      <c r="E26" s="205">
        <v>0</v>
      </c>
      <c r="F26" s="205">
        <v>0</v>
      </c>
      <c r="G26" s="205">
        <v>0</v>
      </c>
      <c r="H26" s="205">
        <v>0</v>
      </c>
      <c r="I26" s="361">
        <v>0</v>
      </c>
    </row>
    <row r="27" spans="3:9" ht="36.75" customHeight="1" x14ac:dyDescent="0.25">
      <c r="C27" s="66" t="s">
        <v>757</v>
      </c>
      <c r="D27" s="205">
        <v>0</v>
      </c>
      <c r="E27" s="205">
        <v>0</v>
      </c>
      <c r="F27" s="205">
        <v>0</v>
      </c>
      <c r="G27" s="205">
        <v>0</v>
      </c>
      <c r="H27" s="205">
        <v>0</v>
      </c>
      <c r="I27" s="361"/>
    </row>
    <row r="28" spans="3:9" ht="39.75" customHeight="1" x14ac:dyDescent="0.25">
      <c r="C28" s="66" t="s">
        <v>750</v>
      </c>
      <c r="D28" s="205">
        <v>0</v>
      </c>
      <c r="E28" s="205">
        <v>0</v>
      </c>
      <c r="F28" s="205">
        <v>7006004.4400000004</v>
      </c>
      <c r="G28" s="205">
        <v>0</v>
      </c>
      <c r="H28" s="205"/>
      <c r="I28" s="361">
        <v>0</v>
      </c>
    </row>
    <row r="29" spans="3:9" x14ac:dyDescent="0.25">
      <c r="C29" s="66" t="s">
        <v>751</v>
      </c>
      <c r="D29" s="205">
        <v>0</v>
      </c>
      <c r="E29" s="205">
        <v>0</v>
      </c>
      <c r="F29" s="205">
        <v>0</v>
      </c>
      <c r="G29" s="205">
        <v>0</v>
      </c>
      <c r="H29" s="205">
        <v>0</v>
      </c>
      <c r="I29" s="361">
        <v>0</v>
      </c>
    </row>
    <row r="30" spans="3:9" ht="40.5" customHeight="1" x14ac:dyDescent="0.25">
      <c r="C30" s="66" t="s">
        <v>752</v>
      </c>
      <c r="D30" s="205">
        <v>0</v>
      </c>
      <c r="E30" s="205">
        <v>0</v>
      </c>
      <c r="F30" s="205">
        <v>0</v>
      </c>
      <c r="G30" s="205">
        <v>0</v>
      </c>
      <c r="H30" s="205">
        <v>0</v>
      </c>
      <c r="I30" s="361">
        <v>0</v>
      </c>
    </row>
    <row r="31" spans="3:9" x14ac:dyDescent="0.25">
      <c r="C31" s="66" t="s">
        <v>753</v>
      </c>
      <c r="D31" s="205">
        <v>0</v>
      </c>
      <c r="E31" s="205">
        <v>0</v>
      </c>
      <c r="F31" s="205">
        <v>0</v>
      </c>
      <c r="G31" s="205">
        <v>0</v>
      </c>
      <c r="H31" s="205">
        <v>0</v>
      </c>
      <c r="I31" s="361">
        <v>0</v>
      </c>
    </row>
    <row r="32" spans="3:9" x14ac:dyDescent="0.25">
      <c r="C32" s="66" t="s">
        <v>754</v>
      </c>
      <c r="D32" s="205">
        <v>0</v>
      </c>
      <c r="E32" s="205">
        <v>0</v>
      </c>
      <c r="F32" s="205">
        <v>0</v>
      </c>
      <c r="G32" s="205">
        <v>0</v>
      </c>
      <c r="H32" s="205">
        <v>0</v>
      </c>
      <c r="I32" s="361">
        <v>0</v>
      </c>
    </row>
    <row r="33" spans="3:9" x14ac:dyDescent="0.25">
      <c r="C33" s="17"/>
      <c r="D33" s="17"/>
      <c r="E33" s="205"/>
      <c r="F33" s="205"/>
      <c r="G33" s="205"/>
      <c r="H33" s="205"/>
      <c r="I33" s="361"/>
    </row>
    <row r="34" spans="3:9" ht="34.5" customHeight="1" x14ac:dyDescent="0.25">
      <c r="C34" s="66" t="s">
        <v>758</v>
      </c>
      <c r="D34" s="205">
        <f t="shared" ref="D34:F34" si="2">D23+D12</f>
        <v>329664654.59000003</v>
      </c>
      <c r="E34" s="205">
        <f t="shared" si="2"/>
        <v>382327547.94999999</v>
      </c>
      <c r="F34" s="205">
        <f t="shared" si="2"/>
        <v>423226991.98999995</v>
      </c>
      <c r="G34" s="205">
        <f>G23+G12</f>
        <v>448141683.61000001</v>
      </c>
      <c r="H34" s="205">
        <f>H23+H12</f>
        <v>500047945.72000003</v>
      </c>
      <c r="I34" s="361">
        <f>+I12+I23</f>
        <v>631010926.93999994</v>
      </c>
    </row>
    <row r="35" spans="3:9" x14ac:dyDescent="0.25">
      <c r="C35" s="17"/>
      <c r="D35" s="17"/>
      <c r="E35" s="17"/>
      <c r="F35" s="17"/>
      <c r="G35" s="17"/>
      <c r="H35" s="355"/>
      <c r="I35" s="362"/>
    </row>
    <row r="36" spans="3:9" x14ac:dyDescent="0.25">
      <c r="C36" s="460" t="s">
        <v>539</v>
      </c>
      <c r="D36" s="460"/>
      <c r="E36" s="460"/>
      <c r="F36" s="460"/>
      <c r="G36" s="460"/>
      <c r="H36" s="460"/>
      <c r="I36" s="460"/>
    </row>
  </sheetData>
  <mergeCells count="12">
    <mergeCell ref="C4:I4"/>
    <mergeCell ref="C36:I36"/>
    <mergeCell ref="H9:H11"/>
    <mergeCell ref="C5:I5"/>
    <mergeCell ref="C6:I6"/>
    <mergeCell ref="C7:I7"/>
    <mergeCell ref="C8:I8"/>
    <mergeCell ref="C9:C11"/>
    <mergeCell ref="D9:D11"/>
    <mergeCell ref="E9:E11"/>
    <mergeCell ref="F9:F11"/>
    <mergeCell ref="G9:G11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N146"/>
  <sheetViews>
    <sheetView zoomScaleNormal="100" workbookViewId="0">
      <selection activeCell="I1" sqref="I1"/>
    </sheetView>
  </sheetViews>
  <sheetFormatPr baseColWidth="10" defaultRowHeight="15" x14ac:dyDescent="0.25"/>
  <cols>
    <col min="1" max="1" width="2" customWidth="1"/>
    <col min="2" max="2" width="6.7109375" customWidth="1"/>
    <col min="3" max="3" width="3.42578125" customWidth="1"/>
    <col min="4" max="4" width="25.5703125" customWidth="1"/>
    <col min="5" max="5" width="7.42578125" customWidth="1"/>
    <col min="6" max="6" width="23.5703125" customWidth="1"/>
    <col min="7" max="7" width="3.5703125" customWidth="1"/>
    <col min="8" max="8" width="15.28515625" customWidth="1"/>
    <col min="9" max="9" width="18.140625" customWidth="1"/>
    <col min="11" max="11" width="15.28515625" bestFit="1" customWidth="1"/>
    <col min="12" max="12" width="29.5703125" customWidth="1"/>
    <col min="257" max="257" width="2" customWidth="1"/>
    <col min="258" max="258" width="6.7109375" customWidth="1"/>
    <col min="259" max="259" width="3.42578125" customWidth="1"/>
    <col min="260" max="260" width="25.5703125" customWidth="1"/>
    <col min="261" max="261" width="7.42578125" customWidth="1"/>
    <col min="262" max="262" width="23.5703125" customWidth="1"/>
    <col min="263" max="263" width="3.5703125" customWidth="1"/>
    <col min="264" max="264" width="15.28515625" customWidth="1"/>
    <col min="265" max="265" width="18.140625" customWidth="1"/>
    <col min="267" max="267" width="15.28515625" bestFit="1" customWidth="1"/>
    <col min="268" max="268" width="29.5703125" customWidth="1"/>
    <col min="513" max="513" width="2" customWidth="1"/>
    <col min="514" max="514" width="6.7109375" customWidth="1"/>
    <col min="515" max="515" width="3.42578125" customWidth="1"/>
    <col min="516" max="516" width="25.5703125" customWidth="1"/>
    <col min="517" max="517" width="7.42578125" customWidth="1"/>
    <col min="518" max="518" width="23.5703125" customWidth="1"/>
    <col min="519" max="519" width="3.5703125" customWidth="1"/>
    <col min="520" max="520" width="15.28515625" customWidth="1"/>
    <col min="521" max="521" width="18.140625" customWidth="1"/>
    <col min="523" max="523" width="15.28515625" bestFit="1" customWidth="1"/>
    <col min="524" max="524" width="29.5703125" customWidth="1"/>
    <col min="769" max="769" width="2" customWidth="1"/>
    <col min="770" max="770" width="6.7109375" customWidth="1"/>
    <col min="771" max="771" width="3.42578125" customWidth="1"/>
    <col min="772" max="772" width="25.5703125" customWidth="1"/>
    <col min="773" max="773" width="7.42578125" customWidth="1"/>
    <col min="774" max="774" width="23.5703125" customWidth="1"/>
    <col min="775" max="775" width="3.5703125" customWidth="1"/>
    <col min="776" max="776" width="15.28515625" customWidth="1"/>
    <col min="777" max="777" width="18.140625" customWidth="1"/>
    <col min="779" max="779" width="15.28515625" bestFit="1" customWidth="1"/>
    <col min="780" max="780" width="29.5703125" customWidth="1"/>
    <col min="1025" max="1025" width="2" customWidth="1"/>
    <col min="1026" max="1026" width="6.7109375" customWidth="1"/>
    <col min="1027" max="1027" width="3.42578125" customWidth="1"/>
    <col min="1028" max="1028" width="25.5703125" customWidth="1"/>
    <col min="1029" max="1029" width="7.42578125" customWidth="1"/>
    <col min="1030" max="1030" width="23.5703125" customWidth="1"/>
    <col min="1031" max="1031" width="3.5703125" customWidth="1"/>
    <col min="1032" max="1032" width="15.28515625" customWidth="1"/>
    <col min="1033" max="1033" width="18.140625" customWidth="1"/>
    <col min="1035" max="1035" width="15.28515625" bestFit="1" customWidth="1"/>
    <col min="1036" max="1036" width="29.5703125" customWidth="1"/>
    <col min="1281" max="1281" width="2" customWidth="1"/>
    <col min="1282" max="1282" width="6.7109375" customWidth="1"/>
    <col min="1283" max="1283" width="3.42578125" customWidth="1"/>
    <col min="1284" max="1284" width="25.5703125" customWidth="1"/>
    <col min="1285" max="1285" width="7.42578125" customWidth="1"/>
    <col min="1286" max="1286" width="23.5703125" customWidth="1"/>
    <col min="1287" max="1287" width="3.5703125" customWidth="1"/>
    <col min="1288" max="1288" width="15.28515625" customWidth="1"/>
    <col min="1289" max="1289" width="18.140625" customWidth="1"/>
    <col min="1291" max="1291" width="15.28515625" bestFit="1" customWidth="1"/>
    <col min="1292" max="1292" width="29.5703125" customWidth="1"/>
    <col min="1537" max="1537" width="2" customWidth="1"/>
    <col min="1538" max="1538" width="6.7109375" customWidth="1"/>
    <col min="1539" max="1539" width="3.42578125" customWidth="1"/>
    <col min="1540" max="1540" width="25.5703125" customWidth="1"/>
    <col min="1541" max="1541" width="7.42578125" customWidth="1"/>
    <col min="1542" max="1542" width="23.5703125" customWidth="1"/>
    <col min="1543" max="1543" width="3.5703125" customWidth="1"/>
    <col min="1544" max="1544" width="15.28515625" customWidth="1"/>
    <col min="1545" max="1545" width="18.140625" customWidth="1"/>
    <col min="1547" max="1547" width="15.28515625" bestFit="1" customWidth="1"/>
    <col min="1548" max="1548" width="29.5703125" customWidth="1"/>
    <col min="1793" max="1793" width="2" customWidth="1"/>
    <col min="1794" max="1794" width="6.7109375" customWidth="1"/>
    <col min="1795" max="1795" width="3.42578125" customWidth="1"/>
    <col min="1796" max="1796" width="25.5703125" customWidth="1"/>
    <col min="1797" max="1797" width="7.42578125" customWidth="1"/>
    <col min="1798" max="1798" width="23.5703125" customWidth="1"/>
    <col min="1799" max="1799" width="3.5703125" customWidth="1"/>
    <col min="1800" max="1800" width="15.28515625" customWidth="1"/>
    <col min="1801" max="1801" width="18.140625" customWidth="1"/>
    <col min="1803" max="1803" width="15.28515625" bestFit="1" customWidth="1"/>
    <col min="1804" max="1804" width="29.5703125" customWidth="1"/>
    <col min="2049" max="2049" width="2" customWidth="1"/>
    <col min="2050" max="2050" width="6.7109375" customWidth="1"/>
    <col min="2051" max="2051" width="3.42578125" customWidth="1"/>
    <col min="2052" max="2052" width="25.5703125" customWidth="1"/>
    <col min="2053" max="2053" width="7.42578125" customWidth="1"/>
    <col min="2054" max="2054" width="23.5703125" customWidth="1"/>
    <col min="2055" max="2055" width="3.5703125" customWidth="1"/>
    <col min="2056" max="2056" width="15.28515625" customWidth="1"/>
    <col min="2057" max="2057" width="18.140625" customWidth="1"/>
    <col min="2059" max="2059" width="15.28515625" bestFit="1" customWidth="1"/>
    <col min="2060" max="2060" width="29.5703125" customWidth="1"/>
    <col min="2305" max="2305" width="2" customWidth="1"/>
    <col min="2306" max="2306" width="6.7109375" customWidth="1"/>
    <col min="2307" max="2307" width="3.42578125" customWidth="1"/>
    <col min="2308" max="2308" width="25.5703125" customWidth="1"/>
    <col min="2309" max="2309" width="7.42578125" customWidth="1"/>
    <col min="2310" max="2310" width="23.5703125" customWidth="1"/>
    <col min="2311" max="2311" width="3.5703125" customWidth="1"/>
    <col min="2312" max="2312" width="15.28515625" customWidth="1"/>
    <col min="2313" max="2313" width="18.140625" customWidth="1"/>
    <col min="2315" max="2315" width="15.28515625" bestFit="1" customWidth="1"/>
    <col min="2316" max="2316" width="29.5703125" customWidth="1"/>
    <col min="2561" max="2561" width="2" customWidth="1"/>
    <col min="2562" max="2562" width="6.7109375" customWidth="1"/>
    <col min="2563" max="2563" width="3.42578125" customWidth="1"/>
    <col min="2564" max="2564" width="25.5703125" customWidth="1"/>
    <col min="2565" max="2565" width="7.42578125" customWidth="1"/>
    <col min="2566" max="2566" width="23.5703125" customWidth="1"/>
    <col min="2567" max="2567" width="3.5703125" customWidth="1"/>
    <col min="2568" max="2568" width="15.28515625" customWidth="1"/>
    <col min="2569" max="2569" width="18.140625" customWidth="1"/>
    <col min="2571" max="2571" width="15.28515625" bestFit="1" customWidth="1"/>
    <col min="2572" max="2572" width="29.5703125" customWidth="1"/>
    <col min="2817" max="2817" width="2" customWidth="1"/>
    <col min="2818" max="2818" width="6.7109375" customWidth="1"/>
    <col min="2819" max="2819" width="3.42578125" customWidth="1"/>
    <col min="2820" max="2820" width="25.5703125" customWidth="1"/>
    <col min="2821" max="2821" width="7.42578125" customWidth="1"/>
    <col min="2822" max="2822" width="23.5703125" customWidth="1"/>
    <col min="2823" max="2823" width="3.5703125" customWidth="1"/>
    <col min="2824" max="2824" width="15.28515625" customWidth="1"/>
    <col min="2825" max="2825" width="18.140625" customWidth="1"/>
    <col min="2827" max="2827" width="15.28515625" bestFit="1" customWidth="1"/>
    <col min="2828" max="2828" width="29.5703125" customWidth="1"/>
    <col min="3073" max="3073" width="2" customWidth="1"/>
    <col min="3074" max="3074" width="6.7109375" customWidth="1"/>
    <col min="3075" max="3075" width="3.42578125" customWidth="1"/>
    <col min="3076" max="3076" width="25.5703125" customWidth="1"/>
    <col min="3077" max="3077" width="7.42578125" customWidth="1"/>
    <col min="3078" max="3078" width="23.5703125" customWidth="1"/>
    <col min="3079" max="3079" width="3.5703125" customWidth="1"/>
    <col min="3080" max="3080" width="15.28515625" customWidth="1"/>
    <col min="3081" max="3081" width="18.140625" customWidth="1"/>
    <col min="3083" max="3083" width="15.28515625" bestFit="1" customWidth="1"/>
    <col min="3084" max="3084" width="29.5703125" customWidth="1"/>
    <col min="3329" max="3329" width="2" customWidth="1"/>
    <col min="3330" max="3330" width="6.7109375" customWidth="1"/>
    <col min="3331" max="3331" width="3.42578125" customWidth="1"/>
    <col min="3332" max="3332" width="25.5703125" customWidth="1"/>
    <col min="3333" max="3333" width="7.42578125" customWidth="1"/>
    <col min="3334" max="3334" width="23.5703125" customWidth="1"/>
    <col min="3335" max="3335" width="3.5703125" customWidth="1"/>
    <col min="3336" max="3336" width="15.28515625" customWidth="1"/>
    <col min="3337" max="3337" width="18.140625" customWidth="1"/>
    <col min="3339" max="3339" width="15.28515625" bestFit="1" customWidth="1"/>
    <col min="3340" max="3340" width="29.5703125" customWidth="1"/>
    <col min="3585" max="3585" width="2" customWidth="1"/>
    <col min="3586" max="3586" width="6.7109375" customWidth="1"/>
    <col min="3587" max="3587" width="3.42578125" customWidth="1"/>
    <col min="3588" max="3588" width="25.5703125" customWidth="1"/>
    <col min="3589" max="3589" width="7.42578125" customWidth="1"/>
    <col min="3590" max="3590" width="23.5703125" customWidth="1"/>
    <col min="3591" max="3591" width="3.5703125" customWidth="1"/>
    <col min="3592" max="3592" width="15.28515625" customWidth="1"/>
    <col min="3593" max="3593" width="18.140625" customWidth="1"/>
    <col min="3595" max="3595" width="15.28515625" bestFit="1" customWidth="1"/>
    <col min="3596" max="3596" width="29.5703125" customWidth="1"/>
    <col min="3841" max="3841" width="2" customWidth="1"/>
    <col min="3842" max="3842" width="6.7109375" customWidth="1"/>
    <col min="3843" max="3843" width="3.42578125" customWidth="1"/>
    <col min="3844" max="3844" width="25.5703125" customWidth="1"/>
    <col min="3845" max="3845" width="7.42578125" customWidth="1"/>
    <col min="3846" max="3846" width="23.5703125" customWidth="1"/>
    <col min="3847" max="3847" width="3.5703125" customWidth="1"/>
    <col min="3848" max="3848" width="15.28515625" customWidth="1"/>
    <col min="3849" max="3849" width="18.140625" customWidth="1"/>
    <col min="3851" max="3851" width="15.28515625" bestFit="1" customWidth="1"/>
    <col min="3852" max="3852" width="29.5703125" customWidth="1"/>
    <col min="4097" max="4097" width="2" customWidth="1"/>
    <col min="4098" max="4098" width="6.7109375" customWidth="1"/>
    <col min="4099" max="4099" width="3.42578125" customWidth="1"/>
    <col min="4100" max="4100" width="25.5703125" customWidth="1"/>
    <col min="4101" max="4101" width="7.42578125" customWidth="1"/>
    <col min="4102" max="4102" width="23.5703125" customWidth="1"/>
    <col min="4103" max="4103" width="3.5703125" customWidth="1"/>
    <col min="4104" max="4104" width="15.28515625" customWidth="1"/>
    <col min="4105" max="4105" width="18.140625" customWidth="1"/>
    <col min="4107" max="4107" width="15.28515625" bestFit="1" customWidth="1"/>
    <col min="4108" max="4108" width="29.5703125" customWidth="1"/>
    <col min="4353" max="4353" width="2" customWidth="1"/>
    <col min="4354" max="4354" width="6.7109375" customWidth="1"/>
    <col min="4355" max="4355" width="3.42578125" customWidth="1"/>
    <col min="4356" max="4356" width="25.5703125" customWidth="1"/>
    <col min="4357" max="4357" width="7.42578125" customWidth="1"/>
    <col min="4358" max="4358" width="23.5703125" customWidth="1"/>
    <col min="4359" max="4359" width="3.5703125" customWidth="1"/>
    <col min="4360" max="4360" width="15.28515625" customWidth="1"/>
    <col min="4361" max="4361" width="18.140625" customWidth="1"/>
    <col min="4363" max="4363" width="15.28515625" bestFit="1" customWidth="1"/>
    <col min="4364" max="4364" width="29.5703125" customWidth="1"/>
    <col min="4609" max="4609" width="2" customWidth="1"/>
    <col min="4610" max="4610" width="6.7109375" customWidth="1"/>
    <col min="4611" max="4611" width="3.42578125" customWidth="1"/>
    <col min="4612" max="4612" width="25.5703125" customWidth="1"/>
    <col min="4613" max="4613" width="7.42578125" customWidth="1"/>
    <col min="4614" max="4614" width="23.5703125" customWidth="1"/>
    <col min="4615" max="4615" width="3.5703125" customWidth="1"/>
    <col min="4616" max="4616" width="15.28515625" customWidth="1"/>
    <col min="4617" max="4617" width="18.140625" customWidth="1"/>
    <col min="4619" max="4619" width="15.28515625" bestFit="1" customWidth="1"/>
    <col min="4620" max="4620" width="29.5703125" customWidth="1"/>
    <col min="4865" max="4865" width="2" customWidth="1"/>
    <col min="4866" max="4866" width="6.7109375" customWidth="1"/>
    <col min="4867" max="4867" width="3.42578125" customWidth="1"/>
    <col min="4868" max="4868" width="25.5703125" customWidth="1"/>
    <col min="4869" max="4869" width="7.42578125" customWidth="1"/>
    <col min="4870" max="4870" width="23.5703125" customWidth="1"/>
    <col min="4871" max="4871" width="3.5703125" customWidth="1"/>
    <col min="4872" max="4872" width="15.28515625" customWidth="1"/>
    <col min="4873" max="4873" width="18.140625" customWidth="1"/>
    <col min="4875" max="4875" width="15.28515625" bestFit="1" customWidth="1"/>
    <col min="4876" max="4876" width="29.5703125" customWidth="1"/>
    <col min="5121" max="5121" width="2" customWidth="1"/>
    <col min="5122" max="5122" width="6.7109375" customWidth="1"/>
    <col min="5123" max="5123" width="3.42578125" customWidth="1"/>
    <col min="5124" max="5124" width="25.5703125" customWidth="1"/>
    <col min="5125" max="5125" width="7.42578125" customWidth="1"/>
    <col min="5126" max="5126" width="23.5703125" customWidth="1"/>
    <col min="5127" max="5127" width="3.5703125" customWidth="1"/>
    <col min="5128" max="5128" width="15.28515625" customWidth="1"/>
    <col min="5129" max="5129" width="18.140625" customWidth="1"/>
    <col min="5131" max="5131" width="15.28515625" bestFit="1" customWidth="1"/>
    <col min="5132" max="5132" width="29.5703125" customWidth="1"/>
    <col min="5377" max="5377" width="2" customWidth="1"/>
    <col min="5378" max="5378" width="6.7109375" customWidth="1"/>
    <col min="5379" max="5379" width="3.42578125" customWidth="1"/>
    <col min="5380" max="5380" width="25.5703125" customWidth="1"/>
    <col min="5381" max="5381" width="7.42578125" customWidth="1"/>
    <col min="5382" max="5382" width="23.5703125" customWidth="1"/>
    <col min="5383" max="5383" width="3.5703125" customWidth="1"/>
    <col min="5384" max="5384" width="15.28515625" customWidth="1"/>
    <col min="5385" max="5385" width="18.140625" customWidth="1"/>
    <col min="5387" max="5387" width="15.28515625" bestFit="1" customWidth="1"/>
    <col min="5388" max="5388" width="29.5703125" customWidth="1"/>
    <col min="5633" max="5633" width="2" customWidth="1"/>
    <col min="5634" max="5634" width="6.7109375" customWidth="1"/>
    <col min="5635" max="5635" width="3.42578125" customWidth="1"/>
    <col min="5636" max="5636" width="25.5703125" customWidth="1"/>
    <col min="5637" max="5637" width="7.42578125" customWidth="1"/>
    <col min="5638" max="5638" width="23.5703125" customWidth="1"/>
    <col min="5639" max="5639" width="3.5703125" customWidth="1"/>
    <col min="5640" max="5640" width="15.28515625" customWidth="1"/>
    <col min="5641" max="5641" width="18.140625" customWidth="1"/>
    <col min="5643" max="5643" width="15.28515625" bestFit="1" customWidth="1"/>
    <col min="5644" max="5644" width="29.5703125" customWidth="1"/>
    <col min="5889" max="5889" width="2" customWidth="1"/>
    <col min="5890" max="5890" width="6.7109375" customWidth="1"/>
    <col min="5891" max="5891" width="3.42578125" customWidth="1"/>
    <col min="5892" max="5892" width="25.5703125" customWidth="1"/>
    <col min="5893" max="5893" width="7.42578125" customWidth="1"/>
    <col min="5894" max="5894" width="23.5703125" customWidth="1"/>
    <col min="5895" max="5895" width="3.5703125" customWidth="1"/>
    <col min="5896" max="5896" width="15.28515625" customWidth="1"/>
    <col min="5897" max="5897" width="18.140625" customWidth="1"/>
    <col min="5899" max="5899" width="15.28515625" bestFit="1" customWidth="1"/>
    <col min="5900" max="5900" width="29.5703125" customWidth="1"/>
    <col min="6145" max="6145" width="2" customWidth="1"/>
    <col min="6146" max="6146" width="6.7109375" customWidth="1"/>
    <col min="6147" max="6147" width="3.42578125" customWidth="1"/>
    <col min="6148" max="6148" width="25.5703125" customWidth="1"/>
    <col min="6149" max="6149" width="7.42578125" customWidth="1"/>
    <col min="6150" max="6150" width="23.5703125" customWidth="1"/>
    <col min="6151" max="6151" width="3.5703125" customWidth="1"/>
    <col min="6152" max="6152" width="15.28515625" customWidth="1"/>
    <col min="6153" max="6153" width="18.140625" customWidth="1"/>
    <col min="6155" max="6155" width="15.28515625" bestFit="1" customWidth="1"/>
    <col min="6156" max="6156" width="29.5703125" customWidth="1"/>
    <col min="6401" max="6401" width="2" customWidth="1"/>
    <col min="6402" max="6402" width="6.7109375" customWidth="1"/>
    <col min="6403" max="6403" width="3.42578125" customWidth="1"/>
    <col min="6404" max="6404" width="25.5703125" customWidth="1"/>
    <col min="6405" max="6405" width="7.42578125" customWidth="1"/>
    <col min="6406" max="6406" width="23.5703125" customWidth="1"/>
    <col min="6407" max="6407" width="3.5703125" customWidth="1"/>
    <col min="6408" max="6408" width="15.28515625" customWidth="1"/>
    <col min="6409" max="6409" width="18.140625" customWidth="1"/>
    <col min="6411" max="6411" width="15.28515625" bestFit="1" customWidth="1"/>
    <col min="6412" max="6412" width="29.5703125" customWidth="1"/>
    <col min="6657" max="6657" width="2" customWidth="1"/>
    <col min="6658" max="6658" width="6.7109375" customWidth="1"/>
    <col min="6659" max="6659" width="3.42578125" customWidth="1"/>
    <col min="6660" max="6660" width="25.5703125" customWidth="1"/>
    <col min="6661" max="6661" width="7.42578125" customWidth="1"/>
    <col min="6662" max="6662" width="23.5703125" customWidth="1"/>
    <col min="6663" max="6663" width="3.5703125" customWidth="1"/>
    <col min="6664" max="6664" width="15.28515625" customWidth="1"/>
    <col min="6665" max="6665" width="18.140625" customWidth="1"/>
    <col min="6667" max="6667" width="15.28515625" bestFit="1" customWidth="1"/>
    <col min="6668" max="6668" width="29.5703125" customWidth="1"/>
    <col min="6913" max="6913" width="2" customWidth="1"/>
    <col min="6914" max="6914" width="6.7109375" customWidth="1"/>
    <col min="6915" max="6915" width="3.42578125" customWidth="1"/>
    <col min="6916" max="6916" width="25.5703125" customWidth="1"/>
    <col min="6917" max="6917" width="7.42578125" customWidth="1"/>
    <col min="6918" max="6918" width="23.5703125" customWidth="1"/>
    <col min="6919" max="6919" width="3.5703125" customWidth="1"/>
    <col min="6920" max="6920" width="15.28515625" customWidth="1"/>
    <col min="6921" max="6921" width="18.140625" customWidth="1"/>
    <col min="6923" max="6923" width="15.28515625" bestFit="1" customWidth="1"/>
    <col min="6924" max="6924" width="29.5703125" customWidth="1"/>
    <col min="7169" max="7169" width="2" customWidth="1"/>
    <col min="7170" max="7170" width="6.7109375" customWidth="1"/>
    <col min="7171" max="7171" width="3.42578125" customWidth="1"/>
    <col min="7172" max="7172" width="25.5703125" customWidth="1"/>
    <col min="7173" max="7173" width="7.42578125" customWidth="1"/>
    <col min="7174" max="7174" width="23.5703125" customWidth="1"/>
    <col min="7175" max="7175" width="3.5703125" customWidth="1"/>
    <col min="7176" max="7176" width="15.28515625" customWidth="1"/>
    <col min="7177" max="7177" width="18.140625" customWidth="1"/>
    <col min="7179" max="7179" width="15.28515625" bestFit="1" customWidth="1"/>
    <col min="7180" max="7180" width="29.5703125" customWidth="1"/>
    <col min="7425" max="7425" width="2" customWidth="1"/>
    <col min="7426" max="7426" width="6.7109375" customWidth="1"/>
    <col min="7427" max="7427" width="3.42578125" customWidth="1"/>
    <col min="7428" max="7428" width="25.5703125" customWidth="1"/>
    <col min="7429" max="7429" width="7.42578125" customWidth="1"/>
    <col min="7430" max="7430" width="23.5703125" customWidth="1"/>
    <col min="7431" max="7431" width="3.5703125" customWidth="1"/>
    <col min="7432" max="7432" width="15.28515625" customWidth="1"/>
    <col min="7433" max="7433" width="18.140625" customWidth="1"/>
    <col min="7435" max="7435" width="15.28515625" bestFit="1" customWidth="1"/>
    <col min="7436" max="7436" width="29.5703125" customWidth="1"/>
    <col min="7681" max="7681" width="2" customWidth="1"/>
    <col min="7682" max="7682" width="6.7109375" customWidth="1"/>
    <col min="7683" max="7683" width="3.42578125" customWidth="1"/>
    <col min="7684" max="7684" width="25.5703125" customWidth="1"/>
    <col min="7685" max="7685" width="7.42578125" customWidth="1"/>
    <col min="7686" max="7686" width="23.5703125" customWidth="1"/>
    <col min="7687" max="7687" width="3.5703125" customWidth="1"/>
    <col min="7688" max="7688" width="15.28515625" customWidth="1"/>
    <col min="7689" max="7689" width="18.140625" customWidth="1"/>
    <col min="7691" max="7691" width="15.28515625" bestFit="1" customWidth="1"/>
    <col min="7692" max="7692" width="29.5703125" customWidth="1"/>
    <col min="7937" max="7937" width="2" customWidth="1"/>
    <col min="7938" max="7938" width="6.7109375" customWidth="1"/>
    <col min="7939" max="7939" width="3.42578125" customWidth="1"/>
    <col min="7940" max="7940" width="25.5703125" customWidth="1"/>
    <col min="7941" max="7941" width="7.42578125" customWidth="1"/>
    <col min="7942" max="7942" width="23.5703125" customWidth="1"/>
    <col min="7943" max="7943" width="3.5703125" customWidth="1"/>
    <col min="7944" max="7944" width="15.28515625" customWidth="1"/>
    <col min="7945" max="7945" width="18.140625" customWidth="1"/>
    <col min="7947" max="7947" width="15.28515625" bestFit="1" customWidth="1"/>
    <col min="7948" max="7948" width="29.5703125" customWidth="1"/>
    <col min="8193" max="8193" width="2" customWidth="1"/>
    <col min="8194" max="8194" width="6.7109375" customWidth="1"/>
    <col min="8195" max="8195" width="3.42578125" customWidth="1"/>
    <col min="8196" max="8196" width="25.5703125" customWidth="1"/>
    <col min="8197" max="8197" width="7.42578125" customWidth="1"/>
    <col min="8198" max="8198" width="23.5703125" customWidth="1"/>
    <col min="8199" max="8199" width="3.5703125" customWidth="1"/>
    <col min="8200" max="8200" width="15.28515625" customWidth="1"/>
    <col min="8201" max="8201" width="18.140625" customWidth="1"/>
    <col min="8203" max="8203" width="15.28515625" bestFit="1" customWidth="1"/>
    <col min="8204" max="8204" width="29.5703125" customWidth="1"/>
    <col min="8449" max="8449" width="2" customWidth="1"/>
    <col min="8450" max="8450" width="6.7109375" customWidth="1"/>
    <col min="8451" max="8451" width="3.42578125" customWidth="1"/>
    <col min="8452" max="8452" width="25.5703125" customWidth="1"/>
    <col min="8453" max="8453" width="7.42578125" customWidth="1"/>
    <col min="8454" max="8454" width="23.5703125" customWidth="1"/>
    <col min="8455" max="8455" width="3.5703125" customWidth="1"/>
    <col min="8456" max="8456" width="15.28515625" customWidth="1"/>
    <col min="8457" max="8457" width="18.140625" customWidth="1"/>
    <col min="8459" max="8459" width="15.28515625" bestFit="1" customWidth="1"/>
    <col min="8460" max="8460" width="29.5703125" customWidth="1"/>
    <col min="8705" max="8705" width="2" customWidth="1"/>
    <col min="8706" max="8706" width="6.7109375" customWidth="1"/>
    <col min="8707" max="8707" width="3.42578125" customWidth="1"/>
    <col min="8708" max="8708" width="25.5703125" customWidth="1"/>
    <col min="8709" max="8709" width="7.42578125" customWidth="1"/>
    <col min="8710" max="8710" width="23.5703125" customWidth="1"/>
    <col min="8711" max="8711" width="3.5703125" customWidth="1"/>
    <col min="8712" max="8712" width="15.28515625" customWidth="1"/>
    <col min="8713" max="8713" width="18.140625" customWidth="1"/>
    <col min="8715" max="8715" width="15.28515625" bestFit="1" customWidth="1"/>
    <col min="8716" max="8716" width="29.5703125" customWidth="1"/>
    <col min="8961" max="8961" width="2" customWidth="1"/>
    <col min="8962" max="8962" width="6.7109375" customWidth="1"/>
    <col min="8963" max="8963" width="3.42578125" customWidth="1"/>
    <col min="8964" max="8964" width="25.5703125" customWidth="1"/>
    <col min="8965" max="8965" width="7.42578125" customWidth="1"/>
    <col min="8966" max="8966" width="23.5703125" customWidth="1"/>
    <col min="8967" max="8967" width="3.5703125" customWidth="1"/>
    <col min="8968" max="8968" width="15.28515625" customWidth="1"/>
    <col min="8969" max="8969" width="18.140625" customWidth="1"/>
    <col min="8971" max="8971" width="15.28515625" bestFit="1" customWidth="1"/>
    <col min="8972" max="8972" width="29.5703125" customWidth="1"/>
    <col min="9217" max="9217" width="2" customWidth="1"/>
    <col min="9218" max="9218" width="6.7109375" customWidth="1"/>
    <col min="9219" max="9219" width="3.42578125" customWidth="1"/>
    <col min="9220" max="9220" width="25.5703125" customWidth="1"/>
    <col min="9221" max="9221" width="7.42578125" customWidth="1"/>
    <col min="9222" max="9222" width="23.5703125" customWidth="1"/>
    <col min="9223" max="9223" width="3.5703125" customWidth="1"/>
    <col min="9224" max="9224" width="15.28515625" customWidth="1"/>
    <col min="9225" max="9225" width="18.140625" customWidth="1"/>
    <col min="9227" max="9227" width="15.28515625" bestFit="1" customWidth="1"/>
    <col min="9228" max="9228" width="29.5703125" customWidth="1"/>
    <col min="9473" max="9473" width="2" customWidth="1"/>
    <col min="9474" max="9474" width="6.7109375" customWidth="1"/>
    <col min="9475" max="9475" width="3.42578125" customWidth="1"/>
    <col min="9476" max="9476" width="25.5703125" customWidth="1"/>
    <col min="9477" max="9477" width="7.42578125" customWidth="1"/>
    <col min="9478" max="9478" width="23.5703125" customWidth="1"/>
    <col min="9479" max="9479" width="3.5703125" customWidth="1"/>
    <col min="9480" max="9480" width="15.28515625" customWidth="1"/>
    <col min="9481" max="9481" width="18.140625" customWidth="1"/>
    <col min="9483" max="9483" width="15.28515625" bestFit="1" customWidth="1"/>
    <col min="9484" max="9484" width="29.5703125" customWidth="1"/>
    <col min="9729" max="9729" width="2" customWidth="1"/>
    <col min="9730" max="9730" width="6.7109375" customWidth="1"/>
    <col min="9731" max="9731" width="3.42578125" customWidth="1"/>
    <col min="9732" max="9732" width="25.5703125" customWidth="1"/>
    <col min="9733" max="9733" width="7.42578125" customWidth="1"/>
    <col min="9734" max="9734" width="23.5703125" customWidth="1"/>
    <col min="9735" max="9735" width="3.5703125" customWidth="1"/>
    <col min="9736" max="9736" width="15.28515625" customWidth="1"/>
    <col min="9737" max="9737" width="18.140625" customWidth="1"/>
    <col min="9739" max="9739" width="15.28515625" bestFit="1" customWidth="1"/>
    <col min="9740" max="9740" width="29.5703125" customWidth="1"/>
    <col min="9985" max="9985" width="2" customWidth="1"/>
    <col min="9986" max="9986" width="6.7109375" customWidth="1"/>
    <col min="9987" max="9987" width="3.42578125" customWidth="1"/>
    <col min="9988" max="9988" width="25.5703125" customWidth="1"/>
    <col min="9989" max="9989" width="7.42578125" customWidth="1"/>
    <col min="9990" max="9990" width="23.5703125" customWidth="1"/>
    <col min="9991" max="9991" width="3.5703125" customWidth="1"/>
    <col min="9992" max="9992" width="15.28515625" customWidth="1"/>
    <col min="9993" max="9993" width="18.140625" customWidth="1"/>
    <col min="9995" max="9995" width="15.28515625" bestFit="1" customWidth="1"/>
    <col min="9996" max="9996" width="29.5703125" customWidth="1"/>
    <col min="10241" max="10241" width="2" customWidth="1"/>
    <col min="10242" max="10242" width="6.7109375" customWidth="1"/>
    <col min="10243" max="10243" width="3.42578125" customWidth="1"/>
    <col min="10244" max="10244" width="25.5703125" customWidth="1"/>
    <col min="10245" max="10245" width="7.42578125" customWidth="1"/>
    <col min="10246" max="10246" width="23.5703125" customWidth="1"/>
    <col min="10247" max="10247" width="3.5703125" customWidth="1"/>
    <col min="10248" max="10248" width="15.28515625" customWidth="1"/>
    <col min="10249" max="10249" width="18.140625" customWidth="1"/>
    <col min="10251" max="10251" width="15.28515625" bestFit="1" customWidth="1"/>
    <col min="10252" max="10252" width="29.5703125" customWidth="1"/>
    <col min="10497" max="10497" width="2" customWidth="1"/>
    <col min="10498" max="10498" width="6.7109375" customWidth="1"/>
    <col min="10499" max="10499" width="3.42578125" customWidth="1"/>
    <col min="10500" max="10500" width="25.5703125" customWidth="1"/>
    <col min="10501" max="10501" width="7.42578125" customWidth="1"/>
    <col min="10502" max="10502" width="23.5703125" customWidth="1"/>
    <col min="10503" max="10503" width="3.5703125" customWidth="1"/>
    <col min="10504" max="10504" width="15.28515625" customWidth="1"/>
    <col min="10505" max="10505" width="18.140625" customWidth="1"/>
    <col min="10507" max="10507" width="15.28515625" bestFit="1" customWidth="1"/>
    <col min="10508" max="10508" width="29.5703125" customWidth="1"/>
    <col min="10753" max="10753" width="2" customWidth="1"/>
    <col min="10754" max="10754" width="6.7109375" customWidth="1"/>
    <col min="10755" max="10755" width="3.42578125" customWidth="1"/>
    <col min="10756" max="10756" width="25.5703125" customWidth="1"/>
    <col min="10757" max="10757" width="7.42578125" customWidth="1"/>
    <col min="10758" max="10758" width="23.5703125" customWidth="1"/>
    <col min="10759" max="10759" width="3.5703125" customWidth="1"/>
    <col min="10760" max="10760" width="15.28515625" customWidth="1"/>
    <col min="10761" max="10761" width="18.140625" customWidth="1"/>
    <col min="10763" max="10763" width="15.28515625" bestFit="1" customWidth="1"/>
    <col min="10764" max="10764" width="29.5703125" customWidth="1"/>
    <col min="11009" max="11009" width="2" customWidth="1"/>
    <col min="11010" max="11010" width="6.7109375" customWidth="1"/>
    <col min="11011" max="11011" width="3.42578125" customWidth="1"/>
    <col min="11012" max="11012" width="25.5703125" customWidth="1"/>
    <col min="11013" max="11013" width="7.42578125" customWidth="1"/>
    <col min="11014" max="11014" width="23.5703125" customWidth="1"/>
    <col min="11015" max="11015" width="3.5703125" customWidth="1"/>
    <col min="11016" max="11016" width="15.28515625" customWidth="1"/>
    <col min="11017" max="11017" width="18.140625" customWidth="1"/>
    <col min="11019" max="11019" width="15.28515625" bestFit="1" customWidth="1"/>
    <col min="11020" max="11020" width="29.5703125" customWidth="1"/>
    <col min="11265" max="11265" width="2" customWidth="1"/>
    <col min="11266" max="11266" width="6.7109375" customWidth="1"/>
    <col min="11267" max="11267" width="3.42578125" customWidth="1"/>
    <col min="11268" max="11268" width="25.5703125" customWidth="1"/>
    <col min="11269" max="11269" width="7.42578125" customWidth="1"/>
    <col min="11270" max="11270" width="23.5703125" customWidth="1"/>
    <col min="11271" max="11271" width="3.5703125" customWidth="1"/>
    <col min="11272" max="11272" width="15.28515625" customWidth="1"/>
    <col min="11273" max="11273" width="18.140625" customWidth="1"/>
    <col min="11275" max="11275" width="15.28515625" bestFit="1" customWidth="1"/>
    <col min="11276" max="11276" width="29.5703125" customWidth="1"/>
    <col min="11521" max="11521" width="2" customWidth="1"/>
    <col min="11522" max="11522" width="6.7109375" customWidth="1"/>
    <col min="11523" max="11523" width="3.42578125" customWidth="1"/>
    <col min="11524" max="11524" width="25.5703125" customWidth="1"/>
    <col min="11525" max="11525" width="7.42578125" customWidth="1"/>
    <col min="11526" max="11526" width="23.5703125" customWidth="1"/>
    <col min="11527" max="11527" width="3.5703125" customWidth="1"/>
    <col min="11528" max="11528" width="15.28515625" customWidth="1"/>
    <col min="11529" max="11529" width="18.140625" customWidth="1"/>
    <col min="11531" max="11531" width="15.28515625" bestFit="1" customWidth="1"/>
    <col min="11532" max="11532" width="29.5703125" customWidth="1"/>
    <col min="11777" max="11777" width="2" customWidth="1"/>
    <col min="11778" max="11778" width="6.7109375" customWidth="1"/>
    <col min="11779" max="11779" width="3.42578125" customWidth="1"/>
    <col min="11780" max="11780" width="25.5703125" customWidth="1"/>
    <col min="11781" max="11781" width="7.42578125" customWidth="1"/>
    <col min="11782" max="11782" width="23.5703125" customWidth="1"/>
    <col min="11783" max="11783" width="3.5703125" customWidth="1"/>
    <col min="11784" max="11784" width="15.28515625" customWidth="1"/>
    <col min="11785" max="11785" width="18.140625" customWidth="1"/>
    <col min="11787" max="11787" width="15.28515625" bestFit="1" customWidth="1"/>
    <col min="11788" max="11788" width="29.5703125" customWidth="1"/>
    <col min="12033" max="12033" width="2" customWidth="1"/>
    <col min="12034" max="12034" width="6.7109375" customWidth="1"/>
    <col min="12035" max="12035" width="3.42578125" customWidth="1"/>
    <col min="12036" max="12036" width="25.5703125" customWidth="1"/>
    <col min="12037" max="12037" width="7.42578125" customWidth="1"/>
    <col min="12038" max="12038" width="23.5703125" customWidth="1"/>
    <col min="12039" max="12039" width="3.5703125" customWidth="1"/>
    <col min="12040" max="12040" width="15.28515625" customWidth="1"/>
    <col min="12041" max="12041" width="18.140625" customWidth="1"/>
    <col min="12043" max="12043" width="15.28515625" bestFit="1" customWidth="1"/>
    <col min="12044" max="12044" width="29.5703125" customWidth="1"/>
    <col min="12289" max="12289" width="2" customWidth="1"/>
    <col min="12290" max="12290" width="6.7109375" customWidth="1"/>
    <col min="12291" max="12291" width="3.42578125" customWidth="1"/>
    <col min="12292" max="12292" width="25.5703125" customWidth="1"/>
    <col min="12293" max="12293" width="7.42578125" customWidth="1"/>
    <col min="12294" max="12294" width="23.5703125" customWidth="1"/>
    <col min="12295" max="12295" width="3.5703125" customWidth="1"/>
    <col min="12296" max="12296" width="15.28515625" customWidth="1"/>
    <col min="12297" max="12297" width="18.140625" customWidth="1"/>
    <col min="12299" max="12299" width="15.28515625" bestFit="1" customWidth="1"/>
    <col min="12300" max="12300" width="29.5703125" customWidth="1"/>
    <col min="12545" max="12545" width="2" customWidth="1"/>
    <col min="12546" max="12546" width="6.7109375" customWidth="1"/>
    <col min="12547" max="12547" width="3.42578125" customWidth="1"/>
    <col min="12548" max="12548" width="25.5703125" customWidth="1"/>
    <col min="12549" max="12549" width="7.42578125" customWidth="1"/>
    <col min="12550" max="12550" width="23.5703125" customWidth="1"/>
    <col min="12551" max="12551" width="3.5703125" customWidth="1"/>
    <col min="12552" max="12552" width="15.28515625" customWidth="1"/>
    <col min="12553" max="12553" width="18.140625" customWidth="1"/>
    <col min="12555" max="12555" width="15.28515625" bestFit="1" customWidth="1"/>
    <col min="12556" max="12556" width="29.5703125" customWidth="1"/>
    <col min="12801" max="12801" width="2" customWidth="1"/>
    <col min="12802" max="12802" width="6.7109375" customWidth="1"/>
    <col min="12803" max="12803" width="3.42578125" customWidth="1"/>
    <col min="12804" max="12804" width="25.5703125" customWidth="1"/>
    <col min="12805" max="12805" width="7.42578125" customWidth="1"/>
    <col min="12806" max="12806" width="23.5703125" customWidth="1"/>
    <col min="12807" max="12807" width="3.5703125" customWidth="1"/>
    <col min="12808" max="12808" width="15.28515625" customWidth="1"/>
    <col min="12809" max="12809" width="18.140625" customWidth="1"/>
    <col min="12811" max="12811" width="15.28515625" bestFit="1" customWidth="1"/>
    <col min="12812" max="12812" width="29.5703125" customWidth="1"/>
    <col min="13057" max="13057" width="2" customWidth="1"/>
    <col min="13058" max="13058" width="6.7109375" customWidth="1"/>
    <col min="13059" max="13059" width="3.42578125" customWidth="1"/>
    <col min="13060" max="13060" width="25.5703125" customWidth="1"/>
    <col min="13061" max="13061" width="7.42578125" customWidth="1"/>
    <col min="13062" max="13062" width="23.5703125" customWidth="1"/>
    <col min="13063" max="13063" width="3.5703125" customWidth="1"/>
    <col min="13064" max="13064" width="15.28515625" customWidth="1"/>
    <col min="13065" max="13065" width="18.140625" customWidth="1"/>
    <col min="13067" max="13067" width="15.28515625" bestFit="1" customWidth="1"/>
    <col min="13068" max="13068" width="29.5703125" customWidth="1"/>
    <col min="13313" max="13313" width="2" customWidth="1"/>
    <col min="13314" max="13314" width="6.7109375" customWidth="1"/>
    <col min="13315" max="13315" width="3.42578125" customWidth="1"/>
    <col min="13316" max="13316" width="25.5703125" customWidth="1"/>
    <col min="13317" max="13317" width="7.42578125" customWidth="1"/>
    <col min="13318" max="13318" width="23.5703125" customWidth="1"/>
    <col min="13319" max="13319" width="3.5703125" customWidth="1"/>
    <col min="13320" max="13320" width="15.28515625" customWidth="1"/>
    <col min="13321" max="13321" width="18.140625" customWidth="1"/>
    <col min="13323" max="13323" width="15.28515625" bestFit="1" customWidth="1"/>
    <col min="13324" max="13324" width="29.5703125" customWidth="1"/>
    <col min="13569" max="13569" width="2" customWidth="1"/>
    <col min="13570" max="13570" width="6.7109375" customWidth="1"/>
    <col min="13571" max="13571" width="3.42578125" customWidth="1"/>
    <col min="13572" max="13572" width="25.5703125" customWidth="1"/>
    <col min="13573" max="13573" width="7.42578125" customWidth="1"/>
    <col min="13574" max="13574" width="23.5703125" customWidth="1"/>
    <col min="13575" max="13575" width="3.5703125" customWidth="1"/>
    <col min="13576" max="13576" width="15.28515625" customWidth="1"/>
    <col min="13577" max="13577" width="18.140625" customWidth="1"/>
    <col min="13579" max="13579" width="15.28515625" bestFit="1" customWidth="1"/>
    <col min="13580" max="13580" width="29.5703125" customWidth="1"/>
    <col min="13825" max="13825" width="2" customWidth="1"/>
    <col min="13826" max="13826" width="6.7109375" customWidth="1"/>
    <col min="13827" max="13827" width="3.42578125" customWidth="1"/>
    <col min="13828" max="13828" width="25.5703125" customWidth="1"/>
    <col min="13829" max="13829" width="7.42578125" customWidth="1"/>
    <col min="13830" max="13830" width="23.5703125" customWidth="1"/>
    <col min="13831" max="13831" width="3.5703125" customWidth="1"/>
    <col min="13832" max="13832" width="15.28515625" customWidth="1"/>
    <col min="13833" max="13833" width="18.140625" customWidth="1"/>
    <col min="13835" max="13835" width="15.28515625" bestFit="1" customWidth="1"/>
    <col min="13836" max="13836" width="29.5703125" customWidth="1"/>
    <col min="14081" max="14081" width="2" customWidth="1"/>
    <col min="14082" max="14082" width="6.7109375" customWidth="1"/>
    <col min="14083" max="14083" width="3.42578125" customWidth="1"/>
    <col min="14084" max="14084" width="25.5703125" customWidth="1"/>
    <col min="14085" max="14085" width="7.42578125" customWidth="1"/>
    <col min="14086" max="14086" width="23.5703125" customWidth="1"/>
    <col min="14087" max="14087" width="3.5703125" customWidth="1"/>
    <col min="14088" max="14088" width="15.28515625" customWidth="1"/>
    <col min="14089" max="14089" width="18.140625" customWidth="1"/>
    <col min="14091" max="14091" width="15.28515625" bestFit="1" customWidth="1"/>
    <col min="14092" max="14092" width="29.5703125" customWidth="1"/>
    <col min="14337" max="14337" width="2" customWidth="1"/>
    <col min="14338" max="14338" width="6.7109375" customWidth="1"/>
    <col min="14339" max="14339" width="3.42578125" customWidth="1"/>
    <col min="14340" max="14340" width="25.5703125" customWidth="1"/>
    <col min="14341" max="14341" width="7.42578125" customWidth="1"/>
    <col min="14342" max="14342" width="23.5703125" customWidth="1"/>
    <col min="14343" max="14343" width="3.5703125" customWidth="1"/>
    <col min="14344" max="14344" width="15.28515625" customWidth="1"/>
    <col min="14345" max="14345" width="18.140625" customWidth="1"/>
    <col min="14347" max="14347" width="15.28515625" bestFit="1" customWidth="1"/>
    <col min="14348" max="14348" width="29.5703125" customWidth="1"/>
    <col min="14593" max="14593" width="2" customWidth="1"/>
    <col min="14594" max="14594" width="6.7109375" customWidth="1"/>
    <col min="14595" max="14595" width="3.42578125" customWidth="1"/>
    <col min="14596" max="14596" width="25.5703125" customWidth="1"/>
    <col min="14597" max="14597" width="7.42578125" customWidth="1"/>
    <col min="14598" max="14598" width="23.5703125" customWidth="1"/>
    <col min="14599" max="14599" width="3.5703125" customWidth="1"/>
    <col min="14600" max="14600" width="15.28515625" customWidth="1"/>
    <col min="14601" max="14601" width="18.140625" customWidth="1"/>
    <col min="14603" max="14603" width="15.28515625" bestFit="1" customWidth="1"/>
    <col min="14604" max="14604" width="29.5703125" customWidth="1"/>
    <col min="14849" max="14849" width="2" customWidth="1"/>
    <col min="14850" max="14850" width="6.7109375" customWidth="1"/>
    <col min="14851" max="14851" width="3.42578125" customWidth="1"/>
    <col min="14852" max="14852" width="25.5703125" customWidth="1"/>
    <col min="14853" max="14853" width="7.42578125" customWidth="1"/>
    <col min="14854" max="14854" width="23.5703125" customWidth="1"/>
    <col min="14855" max="14855" width="3.5703125" customWidth="1"/>
    <col min="14856" max="14856" width="15.28515625" customWidth="1"/>
    <col min="14857" max="14857" width="18.140625" customWidth="1"/>
    <col min="14859" max="14859" width="15.28515625" bestFit="1" customWidth="1"/>
    <col min="14860" max="14860" width="29.5703125" customWidth="1"/>
    <col min="15105" max="15105" width="2" customWidth="1"/>
    <col min="15106" max="15106" width="6.7109375" customWidth="1"/>
    <col min="15107" max="15107" width="3.42578125" customWidth="1"/>
    <col min="15108" max="15108" width="25.5703125" customWidth="1"/>
    <col min="15109" max="15109" width="7.42578125" customWidth="1"/>
    <col min="15110" max="15110" width="23.5703125" customWidth="1"/>
    <col min="15111" max="15111" width="3.5703125" customWidth="1"/>
    <col min="15112" max="15112" width="15.28515625" customWidth="1"/>
    <col min="15113" max="15113" width="18.140625" customWidth="1"/>
    <col min="15115" max="15115" width="15.28515625" bestFit="1" customWidth="1"/>
    <col min="15116" max="15116" width="29.5703125" customWidth="1"/>
    <col min="15361" max="15361" width="2" customWidth="1"/>
    <col min="15362" max="15362" width="6.7109375" customWidth="1"/>
    <col min="15363" max="15363" width="3.42578125" customWidth="1"/>
    <col min="15364" max="15364" width="25.5703125" customWidth="1"/>
    <col min="15365" max="15365" width="7.42578125" customWidth="1"/>
    <col min="15366" max="15366" width="23.5703125" customWidth="1"/>
    <col min="15367" max="15367" width="3.5703125" customWidth="1"/>
    <col min="15368" max="15368" width="15.28515625" customWidth="1"/>
    <col min="15369" max="15369" width="18.140625" customWidth="1"/>
    <col min="15371" max="15371" width="15.28515625" bestFit="1" customWidth="1"/>
    <col min="15372" max="15372" width="29.5703125" customWidth="1"/>
    <col min="15617" max="15617" width="2" customWidth="1"/>
    <col min="15618" max="15618" width="6.7109375" customWidth="1"/>
    <col min="15619" max="15619" width="3.42578125" customWidth="1"/>
    <col min="15620" max="15620" width="25.5703125" customWidth="1"/>
    <col min="15621" max="15621" width="7.42578125" customWidth="1"/>
    <col min="15622" max="15622" width="23.5703125" customWidth="1"/>
    <col min="15623" max="15623" width="3.5703125" customWidth="1"/>
    <col min="15624" max="15624" width="15.28515625" customWidth="1"/>
    <col min="15625" max="15625" width="18.140625" customWidth="1"/>
    <col min="15627" max="15627" width="15.28515625" bestFit="1" customWidth="1"/>
    <col min="15628" max="15628" width="29.5703125" customWidth="1"/>
    <col min="15873" max="15873" width="2" customWidth="1"/>
    <col min="15874" max="15874" width="6.7109375" customWidth="1"/>
    <col min="15875" max="15875" width="3.42578125" customWidth="1"/>
    <col min="15876" max="15876" width="25.5703125" customWidth="1"/>
    <col min="15877" max="15877" width="7.42578125" customWidth="1"/>
    <col min="15878" max="15878" width="23.5703125" customWidth="1"/>
    <col min="15879" max="15879" width="3.5703125" customWidth="1"/>
    <col min="15880" max="15880" width="15.28515625" customWidth="1"/>
    <col min="15881" max="15881" width="18.140625" customWidth="1"/>
    <col min="15883" max="15883" width="15.28515625" bestFit="1" customWidth="1"/>
    <col min="15884" max="15884" width="29.5703125" customWidth="1"/>
    <col min="16129" max="16129" width="2" customWidth="1"/>
    <col min="16130" max="16130" width="6.7109375" customWidth="1"/>
    <col min="16131" max="16131" width="3.42578125" customWidth="1"/>
    <col min="16132" max="16132" width="25.5703125" customWidth="1"/>
    <col min="16133" max="16133" width="7.42578125" customWidth="1"/>
    <col min="16134" max="16134" width="23.5703125" customWidth="1"/>
    <col min="16135" max="16135" width="3.5703125" customWidth="1"/>
    <col min="16136" max="16136" width="15.28515625" customWidth="1"/>
    <col min="16137" max="16137" width="18.140625" customWidth="1"/>
    <col min="16139" max="16139" width="15.28515625" bestFit="1" customWidth="1"/>
    <col min="16140" max="16140" width="29.5703125" customWidth="1"/>
  </cols>
  <sheetData>
    <row r="3" spans="2:14" ht="15.75" thickBot="1" x14ac:dyDescent="0.3"/>
    <row r="4" spans="2:14" x14ac:dyDescent="0.25">
      <c r="B4" s="475"/>
      <c r="C4" s="476"/>
      <c r="D4" s="476"/>
      <c r="E4" s="476"/>
      <c r="F4" s="476"/>
      <c r="G4" s="476"/>
      <c r="H4" s="476"/>
      <c r="I4" s="476"/>
      <c r="J4" s="476"/>
      <c r="K4" s="476"/>
      <c r="L4" s="477"/>
    </row>
    <row r="5" spans="2:14" x14ac:dyDescent="0.25">
      <c r="B5" s="478" t="s">
        <v>845</v>
      </c>
      <c r="C5" s="479"/>
      <c r="D5" s="479"/>
      <c r="E5" s="479"/>
      <c r="F5" s="479"/>
      <c r="G5" s="479"/>
      <c r="H5" s="479"/>
      <c r="I5" s="479"/>
      <c r="J5" s="479"/>
      <c r="K5" s="479"/>
      <c r="L5" s="480"/>
    </row>
    <row r="6" spans="2:14" x14ac:dyDescent="0.25">
      <c r="B6" s="478" t="s">
        <v>596</v>
      </c>
      <c r="C6" s="479"/>
      <c r="D6" s="479"/>
      <c r="E6" s="479"/>
      <c r="F6" s="479"/>
      <c r="G6" s="479"/>
      <c r="H6" s="479"/>
      <c r="I6" s="479"/>
      <c r="J6" s="479"/>
      <c r="K6" s="479"/>
      <c r="L6" s="480"/>
    </row>
    <row r="7" spans="2:14" x14ac:dyDescent="0.25">
      <c r="B7" s="478" t="s">
        <v>987</v>
      </c>
      <c r="C7" s="479"/>
      <c r="D7" s="479"/>
      <c r="E7" s="479"/>
      <c r="F7" s="479"/>
      <c r="G7" s="479"/>
      <c r="H7" s="479"/>
      <c r="I7" s="479"/>
      <c r="J7" s="479"/>
      <c r="K7" s="479"/>
      <c r="L7" s="480"/>
    </row>
    <row r="8" spans="2:14" ht="15.75" thickBot="1" x14ac:dyDescent="0.3">
      <c r="B8" s="481"/>
      <c r="C8" s="482"/>
      <c r="D8" s="482"/>
      <c r="E8" s="482"/>
      <c r="F8" s="482"/>
      <c r="G8" s="482"/>
      <c r="H8" s="482"/>
      <c r="I8" s="482"/>
      <c r="J8" s="482"/>
      <c r="K8" s="482"/>
      <c r="L8" s="483"/>
    </row>
    <row r="9" spans="2:14" ht="15.75" thickBot="1" x14ac:dyDescent="0.3">
      <c r="B9" s="475" t="s">
        <v>597</v>
      </c>
      <c r="C9" s="476"/>
      <c r="D9" s="477"/>
      <c r="E9" s="484" t="s">
        <v>598</v>
      </c>
      <c r="F9" s="485"/>
      <c r="G9" s="485"/>
      <c r="H9" s="486"/>
      <c r="I9" s="487" t="s">
        <v>599</v>
      </c>
      <c r="J9" s="486"/>
      <c r="K9" s="488" t="s">
        <v>600</v>
      </c>
      <c r="L9" s="491" t="s">
        <v>601</v>
      </c>
    </row>
    <row r="10" spans="2:14" ht="15.75" thickBot="1" x14ac:dyDescent="0.3">
      <c r="B10" s="478"/>
      <c r="C10" s="479"/>
      <c r="D10" s="480"/>
      <c r="E10" s="494" t="s">
        <v>602</v>
      </c>
      <c r="F10" s="495"/>
      <c r="G10" s="496" t="s">
        <v>603</v>
      </c>
      <c r="H10" s="495"/>
      <c r="I10" s="239"/>
      <c r="J10" s="239"/>
      <c r="K10" s="489"/>
      <c r="L10" s="492"/>
    </row>
    <row r="11" spans="2:14" ht="39" thickBot="1" x14ac:dyDescent="0.3">
      <c r="B11" s="481"/>
      <c r="C11" s="482"/>
      <c r="D11" s="483"/>
      <c r="E11" s="240"/>
      <c r="F11" s="241" t="s">
        <v>846</v>
      </c>
      <c r="G11" s="241"/>
      <c r="H11" s="241" t="s">
        <v>847</v>
      </c>
      <c r="I11" s="242" t="s">
        <v>608</v>
      </c>
      <c r="J11" s="243" t="s">
        <v>848</v>
      </c>
      <c r="K11" s="490"/>
      <c r="L11" s="493"/>
    </row>
    <row r="12" spans="2:14" s="246" customFormat="1" ht="13.5" thickBot="1" x14ac:dyDescent="0.25">
      <c r="B12" s="497" t="s">
        <v>611</v>
      </c>
      <c r="C12" s="498"/>
      <c r="D12" s="498"/>
      <c r="E12" s="498"/>
      <c r="F12" s="498"/>
      <c r="G12" s="498"/>
      <c r="H12" s="498"/>
      <c r="I12" s="244"/>
      <c r="J12" s="244"/>
      <c r="K12" s="244"/>
      <c r="L12" s="245"/>
    </row>
    <row r="13" spans="2:14" s="246" customFormat="1" ht="13.5" thickBot="1" x14ac:dyDescent="0.25">
      <c r="B13" s="499" t="s">
        <v>612</v>
      </c>
      <c r="C13" s="500"/>
      <c r="D13" s="500"/>
      <c r="E13" s="500"/>
      <c r="F13" s="500"/>
      <c r="G13" s="500"/>
      <c r="H13" s="500"/>
      <c r="I13" s="247"/>
      <c r="J13" s="247"/>
      <c r="K13" s="247"/>
      <c r="L13" s="248"/>
    </row>
    <row r="14" spans="2:14" s="246" customFormat="1" ht="13.5" thickBot="1" x14ac:dyDescent="0.25">
      <c r="B14" s="249">
        <v>1</v>
      </c>
      <c r="C14" s="501" t="s">
        <v>613</v>
      </c>
      <c r="D14" s="501"/>
      <c r="E14" s="250"/>
      <c r="F14" s="251"/>
      <c r="G14" s="250"/>
      <c r="H14" s="251"/>
      <c r="I14" s="250"/>
      <c r="J14" s="250"/>
      <c r="K14" s="250"/>
      <c r="L14" s="252"/>
    </row>
    <row r="15" spans="2:14" s="261" customFormat="1" ht="39" thickBot="1" x14ac:dyDescent="0.3">
      <c r="B15" s="253"/>
      <c r="C15" s="254" t="s">
        <v>614</v>
      </c>
      <c r="D15" s="255" t="s">
        <v>615</v>
      </c>
      <c r="E15" s="256"/>
      <c r="F15" s="257" t="s">
        <v>661</v>
      </c>
      <c r="G15" s="257"/>
      <c r="H15" s="258">
        <v>45565</v>
      </c>
      <c r="I15" s="259">
        <f>'formato 4'!E13</f>
        <v>493282520</v>
      </c>
      <c r="J15" s="256" t="s">
        <v>619</v>
      </c>
      <c r="K15" s="257" t="s">
        <v>620</v>
      </c>
      <c r="L15" s="260" t="s">
        <v>849</v>
      </c>
      <c r="N15" s="262"/>
    </row>
    <row r="16" spans="2:14" s="261" customFormat="1" ht="60.75" thickBot="1" x14ac:dyDescent="0.3">
      <c r="B16" s="263"/>
      <c r="C16" s="264" t="s">
        <v>621</v>
      </c>
      <c r="D16" s="265" t="s">
        <v>240</v>
      </c>
      <c r="E16" s="266"/>
      <c r="F16" s="267" t="s">
        <v>850</v>
      </c>
      <c r="G16" s="267"/>
      <c r="H16" s="258">
        <v>45565</v>
      </c>
      <c r="I16" s="268">
        <f>'formato 4'!E18</f>
        <v>576050508.76999998</v>
      </c>
      <c r="J16" s="266" t="s">
        <v>619</v>
      </c>
      <c r="K16" s="267" t="s">
        <v>620</v>
      </c>
      <c r="L16" s="269" t="s">
        <v>851</v>
      </c>
    </row>
    <row r="17" spans="2:12" s="261" customFormat="1" ht="30.75" thickBot="1" x14ac:dyDescent="0.3">
      <c r="B17" s="263"/>
      <c r="C17" s="264" t="s">
        <v>624</v>
      </c>
      <c r="D17" s="265" t="s">
        <v>625</v>
      </c>
      <c r="E17" s="266"/>
      <c r="F17" s="267" t="s">
        <v>852</v>
      </c>
      <c r="G17" s="267"/>
      <c r="H17" s="258">
        <v>45565</v>
      </c>
      <c r="I17" s="268">
        <f>'formato 4'!F18</f>
        <v>332667183.58999997</v>
      </c>
      <c r="J17" s="266" t="s">
        <v>619</v>
      </c>
      <c r="K17" s="257" t="s">
        <v>620</v>
      </c>
      <c r="L17" s="269" t="s">
        <v>849</v>
      </c>
    </row>
    <row r="18" spans="2:12" s="261" customFormat="1" ht="24.75" customHeight="1" thickBot="1" x14ac:dyDescent="0.25">
      <c r="B18" s="270">
        <v>2</v>
      </c>
      <c r="C18" s="464" t="s">
        <v>628</v>
      </c>
      <c r="D18" s="464"/>
      <c r="E18" s="271"/>
      <c r="F18" s="271"/>
      <c r="G18" s="271"/>
      <c r="H18" s="272"/>
      <c r="I18" s="271"/>
      <c r="J18" s="271"/>
      <c r="K18" s="273"/>
      <c r="L18" s="274"/>
    </row>
    <row r="19" spans="2:12" s="261" customFormat="1" ht="39" thickBot="1" x14ac:dyDescent="0.3">
      <c r="B19" s="263"/>
      <c r="C19" s="264" t="s">
        <v>614</v>
      </c>
      <c r="D19" s="265" t="s">
        <v>615</v>
      </c>
      <c r="E19" s="275"/>
      <c r="F19" s="276" t="s">
        <v>661</v>
      </c>
      <c r="G19" s="276"/>
      <c r="H19" s="258">
        <v>45565</v>
      </c>
      <c r="I19" s="259">
        <f>'formato 4'!E70</f>
        <v>0</v>
      </c>
      <c r="J19" s="275" t="s">
        <v>619</v>
      </c>
      <c r="K19" s="276" t="s">
        <v>620</v>
      </c>
      <c r="L19" s="260" t="s">
        <v>849</v>
      </c>
    </row>
    <row r="20" spans="2:12" s="261" customFormat="1" ht="60.75" thickBot="1" x14ac:dyDescent="0.3">
      <c r="B20" s="263"/>
      <c r="C20" s="264" t="s">
        <v>621</v>
      </c>
      <c r="D20" s="265" t="s">
        <v>240</v>
      </c>
      <c r="E20" s="275"/>
      <c r="F20" s="267" t="s">
        <v>850</v>
      </c>
      <c r="G20" s="267"/>
      <c r="H20" s="258">
        <v>45565</v>
      </c>
      <c r="I20" s="268">
        <f>'formato 4'!E71</f>
        <v>0</v>
      </c>
      <c r="J20" s="266" t="s">
        <v>619</v>
      </c>
      <c r="K20" s="267" t="s">
        <v>620</v>
      </c>
      <c r="L20" s="269" t="s">
        <v>851</v>
      </c>
    </row>
    <row r="21" spans="2:12" s="261" customFormat="1" ht="30.75" thickBot="1" x14ac:dyDescent="0.3">
      <c r="B21" s="263"/>
      <c r="C21" s="264" t="s">
        <v>624</v>
      </c>
      <c r="D21" s="265" t="s">
        <v>625</v>
      </c>
      <c r="E21" s="275"/>
      <c r="F21" s="267" t="s">
        <v>852</v>
      </c>
      <c r="G21" s="267"/>
      <c r="H21" s="258">
        <v>45565</v>
      </c>
      <c r="I21" s="268">
        <f>'formato 4'!F70</f>
        <v>97808177.140000045</v>
      </c>
      <c r="J21" s="266" t="s">
        <v>619</v>
      </c>
      <c r="K21" s="257" t="s">
        <v>620</v>
      </c>
      <c r="L21" s="269" t="s">
        <v>849</v>
      </c>
    </row>
    <row r="22" spans="2:12" s="261" customFormat="1" ht="24" customHeight="1" thickBot="1" x14ac:dyDescent="0.25">
      <c r="B22" s="270">
        <v>3</v>
      </c>
      <c r="C22" s="464" t="s">
        <v>629</v>
      </c>
      <c r="D22" s="464"/>
      <c r="E22" s="271"/>
      <c r="F22" s="271"/>
      <c r="G22" s="271"/>
      <c r="H22" s="272"/>
      <c r="I22" s="271"/>
      <c r="J22" s="271"/>
      <c r="K22" s="273"/>
      <c r="L22" s="274"/>
    </row>
    <row r="23" spans="2:12" s="261" customFormat="1" ht="30.75" thickBot="1" x14ac:dyDescent="0.25">
      <c r="B23" s="263"/>
      <c r="C23" s="264" t="s">
        <v>614</v>
      </c>
      <c r="D23" s="265" t="s">
        <v>615</v>
      </c>
      <c r="E23" s="275"/>
      <c r="F23" s="276" t="s">
        <v>853</v>
      </c>
      <c r="G23" s="276"/>
      <c r="H23" s="258">
        <v>45565</v>
      </c>
      <c r="I23" s="293">
        <f>'formato 4'!E54</f>
        <v>0</v>
      </c>
      <c r="J23" s="275" t="s">
        <v>619</v>
      </c>
      <c r="K23" s="276" t="s">
        <v>630</v>
      </c>
      <c r="L23" s="277" t="s">
        <v>849</v>
      </c>
    </row>
    <row r="24" spans="2:12" s="261" customFormat="1" ht="30.75" thickBot="1" x14ac:dyDescent="0.25">
      <c r="B24" s="263"/>
      <c r="C24" s="264" t="s">
        <v>621</v>
      </c>
      <c r="D24" s="265" t="s">
        <v>240</v>
      </c>
      <c r="E24" s="266"/>
      <c r="F24" s="267" t="s">
        <v>854</v>
      </c>
      <c r="G24" s="267"/>
      <c r="H24" s="258">
        <v>45565</v>
      </c>
      <c r="I24" s="268">
        <f>'formato 4'!F54</f>
        <v>0</v>
      </c>
      <c r="J24" s="266" t="s">
        <v>619</v>
      </c>
      <c r="K24" s="267" t="s">
        <v>630</v>
      </c>
      <c r="L24" s="279" t="s">
        <v>849</v>
      </c>
    </row>
    <row r="25" spans="2:12" s="261" customFormat="1" ht="30.75" thickBot="1" x14ac:dyDescent="0.25">
      <c r="B25" s="263"/>
      <c r="C25" s="264" t="s">
        <v>624</v>
      </c>
      <c r="D25" s="265" t="s">
        <v>625</v>
      </c>
      <c r="E25" s="266"/>
      <c r="F25" s="267" t="s">
        <v>852</v>
      </c>
      <c r="G25" s="267"/>
      <c r="H25" s="258">
        <v>45565</v>
      </c>
      <c r="I25" s="268">
        <f>'formato 4'!F54</f>
        <v>0</v>
      </c>
      <c r="J25" s="266" t="s">
        <v>619</v>
      </c>
      <c r="K25" s="257" t="s">
        <v>630</v>
      </c>
      <c r="L25" s="279" t="s">
        <v>849</v>
      </c>
    </row>
    <row r="26" spans="2:12" s="261" customFormat="1" ht="25.5" customHeight="1" thickBot="1" x14ac:dyDescent="0.25">
      <c r="B26" s="270">
        <v>4</v>
      </c>
      <c r="C26" s="464" t="s">
        <v>632</v>
      </c>
      <c r="D26" s="464"/>
      <c r="E26" s="271"/>
      <c r="F26" s="271"/>
      <c r="G26" s="271"/>
      <c r="H26" s="272"/>
      <c r="I26" s="271"/>
      <c r="J26" s="271"/>
      <c r="K26" s="273"/>
      <c r="L26" s="274"/>
    </row>
    <row r="27" spans="2:12" s="261" customFormat="1" ht="46.5" customHeight="1" thickBot="1" x14ac:dyDescent="0.25">
      <c r="B27" s="280"/>
      <c r="C27" s="281" t="s">
        <v>614</v>
      </c>
      <c r="D27" s="282" t="s">
        <v>633</v>
      </c>
      <c r="E27" s="273"/>
      <c r="F27" s="273"/>
      <c r="G27" s="273"/>
      <c r="H27" s="283"/>
      <c r="I27" s="273"/>
      <c r="J27" s="273"/>
      <c r="K27" s="273"/>
      <c r="L27" s="284"/>
    </row>
    <row r="28" spans="2:12" s="261" customFormat="1" ht="30.75" thickBot="1" x14ac:dyDescent="0.25">
      <c r="B28" s="263"/>
      <c r="C28" s="264"/>
      <c r="D28" s="285" t="s">
        <v>634</v>
      </c>
      <c r="E28" s="275"/>
      <c r="F28" s="276" t="s">
        <v>635</v>
      </c>
      <c r="G28" s="276"/>
      <c r="H28" s="258">
        <v>45565</v>
      </c>
      <c r="I28" s="278">
        <v>0</v>
      </c>
      <c r="J28" s="275" t="s">
        <v>619</v>
      </c>
      <c r="K28" s="276" t="s">
        <v>636</v>
      </c>
      <c r="L28" s="286" t="s">
        <v>849</v>
      </c>
    </row>
    <row r="29" spans="2:12" s="261" customFormat="1" ht="30.75" thickBot="1" x14ac:dyDescent="0.25">
      <c r="B29" s="263"/>
      <c r="C29" s="264"/>
      <c r="D29" s="285" t="s">
        <v>637</v>
      </c>
      <c r="E29" s="275"/>
      <c r="F29" s="267" t="s">
        <v>855</v>
      </c>
      <c r="G29" s="267"/>
      <c r="H29" s="258">
        <v>45565</v>
      </c>
      <c r="I29" s="278">
        <v>0</v>
      </c>
      <c r="J29" s="266" t="s">
        <v>619</v>
      </c>
      <c r="K29" s="267" t="s">
        <v>636</v>
      </c>
      <c r="L29" s="286" t="s">
        <v>849</v>
      </c>
    </row>
    <row r="30" spans="2:12" s="261" customFormat="1" ht="77.25" thickBot="1" x14ac:dyDescent="0.25">
      <c r="B30" s="287"/>
      <c r="C30" s="264" t="s">
        <v>621</v>
      </c>
      <c r="D30" s="265" t="s">
        <v>856</v>
      </c>
      <c r="E30" s="275"/>
      <c r="F30" s="267" t="s">
        <v>857</v>
      </c>
      <c r="G30" s="288"/>
      <c r="H30" s="258">
        <v>45565</v>
      </c>
      <c r="I30" s="278">
        <v>0</v>
      </c>
      <c r="J30" s="266" t="s">
        <v>619</v>
      </c>
      <c r="K30" s="267" t="s">
        <v>636</v>
      </c>
      <c r="L30" s="286" t="s">
        <v>849</v>
      </c>
    </row>
    <row r="31" spans="2:12" s="261" customFormat="1" ht="30.75" thickBot="1" x14ac:dyDescent="0.25">
      <c r="B31" s="287"/>
      <c r="C31" s="264" t="s">
        <v>624</v>
      </c>
      <c r="D31" s="265" t="s">
        <v>644</v>
      </c>
      <c r="E31" s="275"/>
      <c r="F31" s="257" t="s">
        <v>858</v>
      </c>
      <c r="G31" s="274"/>
      <c r="H31" s="258">
        <v>45565</v>
      </c>
      <c r="I31" s="278">
        <v>0</v>
      </c>
      <c r="J31" s="256" t="s">
        <v>619</v>
      </c>
      <c r="K31" s="257" t="s">
        <v>636</v>
      </c>
      <c r="L31" s="286" t="s">
        <v>849</v>
      </c>
    </row>
    <row r="32" spans="2:12" s="261" customFormat="1" ht="64.5" thickBot="1" x14ac:dyDescent="0.25">
      <c r="B32" s="287"/>
      <c r="C32" s="264" t="s">
        <v>647</v>
      </c>
      <c r="D32" s="265" t="s">
        <v>859</v>
      </c>
      <c r="E32" s="275"/>
      <c r="F32" s="289" t="s">
        <v>857</v>
      </c>
      <c r="G32" s="284"/>
      <c r="H32" s="258">
        <v>45565</v>
      </c>
      <c r="I32" s="278">
        <v>0</v>
      </c>
      <c r="J32" s="290" t="s">
        <v>619</v>
      </c>
      <c r="K32" s="289" t="s">
        <v>636</v>
      </c>
      <c r="L32" s="286" t="s">
        <v>849</v>
      </c>
    </row>
    <row r="33" spans="2:12" s="261" customFormat="1" ht="31.5" customHeight="1" thickBot="1" x14ac:dyDescent="0.25">
      <c r="B33" s="291">
        <v>5</v>
      </c>
      <c r="C33" s="464" t="s">
        <v>650</v>
      </c>
      <c r="D33" s="464"/>
      <c r="E33" s="271"/>
      <c r="F33" s="271"/>
      <c r="G33" s="271"/>
      <c r="H33" s="272"/>
      <c r="I33" s="271"/>
      <c r="J33" s="271"/>
      <c r="K33" s="271"/>
      <c r="L33" s="274"/>
    </row>
    <row r="34" spans="2:12" s="261" customFormat="1" ht="30.75" thickBot="1" x14ac:dyDescent="0.25">
      <c r="B34" s="263"/>
      <c r="C34" s="264" t="s">
        <v>860</v>
      </c>
      <c r="D34" s="265" t="s">
        <v>651</v>
      </c>
      <c r="E34" s="275"/>
      <c r="F34" s="276" t="s">
        <v>652</v>
      </c>
      <c r="G34" s="276"/>
      <c r="H34" s="258">
        <v>45565</v>
      </c>
      <c r="I34" s="292">
        <f>'formato 6 d'!D38</f>
        <v>412738732</v>
      </c>
      <c r="J34" s="275" t="s">
        <v>619</v>
      </c>
      <c r="K34" s="276" t="s">
        <v>653</v>
      </c>
      <c r="L34" s="286" t="s">
        <v>849</v>
      </c>
    </row>
    <row r="35" spans="2:12" s="261" customFormat="1" ht="30.75" thickBot="1" x14ac:dyDescent="0.25">
      <c r="B35" s="263"/>
      <c r="C35" s="264" t="s">
        <v>861</v>
      </c>
      <c r="D35" s="265" t="s">
        <v>625</v>
      </c>
      <c r="E35" s="266"/>
      <c r="F35" s="267" t="s">
        <v>652</v>
      </c>
      <c r="G35" s="267"/>
      <c r="H35" s="258">
        <v>45565</v>
      </c>
      <c r="I35" s="293">
        <f>'formato 6 d'!H38</f>
        <v>256609790.26999998</v>
      </c>
      <c r="J35" s="266" t="s">
        <v>619</v>
      </c>
      <c r="K35" s="257" t="s">
        <v>862</v>
      </c>
      <c r="L35" s="286" t="s">
        <v>849</v>
      </c>
    </row>
    <row r="36" spans="2:12" s="261" customFormat="1" ht="24.75" customHeight="1" thickBot="1" x14ac:dyDescent="0.25">
      <c r="B36" s="270">
        <v>6</v>
      </c>
      <c r="C36" s="464" t="s">
        <v>863</v>
      </c>
      <c r="D36" s="464"/>
      <c r="E36" s="271"/>
      <c r="F36" s="271"/>
      <c r="G36" s="271"/>
      <c r="H36" s="272"/>
      <c r="I36" s="271"/>
      <c r="J36" s="271"/>
      <c r="K36" s="273"/>
      <c r="L36" s="274"/>
    </row>
    <row r="37" spans="2:12" s="261" customFormat="1" ht="30.75" thickBot="1" x14ac:dyDescent="0.25">
      <c r="B37" s="263"/>
      <c r="C37" s="264" t="s">
        <v>860</v>
      </c>
      <c r="D37" s="265" t="s">
        <v>651</v>
      </c>
      <c r="E37" s="275"/>
      <c r="F37" s="276" t="s">
        <v>623</v>
      </c>
      <c r="G37" s="276"/>
      <c r="H37" s="258">
        <v>45565</v>
      </c>
      <c r="I37" s="293">
        <v>0</v>
      </c>
      <c r="J37" s="275" t="s">
        <v>619</v>
      </c>
      <c r="K37" s="289" t="s">
        <v>656</v>
      </c>
      <c r="L37" s="286" t="s">
        <v>849</v>
      </c>
    </row>
    <row r="38" spans="2:12" s="261" customFormat="1" ht="27" customHeight="1" thickBot="1" x14ac:dyDescent="0.25">
      <c r="B38" s="270">
        <v>7</v>
      </c>
      <c r="C38" s="464" t="s">
        <v>657</v>
      </c>
      <c r="D38" s="464"/>
      <c r="E38" s="271"/>
      <c r="F38" s="271"/>
      <c r="G38" s="271"/>
      <c r="H38" s="272"/>
      <c r="I38" s="271"/>
      <c r="J38" s="271"/>
      <c r="K38" s="273"/>
      <c r="L38" s="274"/>
    </row>
    <row r="39" spans="2:12" s="261" customFormat="1" ht="30.75" thickBot="1" x14ac:dyDescent="0.25">
      <c r="B39" s="263"/>
      <c r="C39" s="264" t="s">
        <v>860</v>
      </c>
      <c r="D39" s="265" t="s">
        <v>615</v>
      </c>
      <c r="E39" s="290"/>
      <c r="F39" s="289" t="s">
        <v>864</v>
      </c>
      <c r="G39" s="289"/>
      <c r="H39" s="258">
        <v>45565</v>
      </c>
      <c r="I39" s="293">
        <v>0</v>
      </c>
      <c r="J39" s="290" t="s">
        <v>619</v>
      </c>
      <c r="K39" s="276" t="s">
        <v>659</v>
      </c>
      <c r="L39" s="286" t="s">
        <v>849</v>
      </c>
    </row>
    <row r="40" spans="2:12" s="261" customFormat="1" ht="30.75" thickBot="1" x14ac:dyDescent="0.25">
      <c r="B40" s="263"/>
      <c r="C40" s="264" t="s">
        <v>861</v>
      </c>
      <c r="D40" s="265" t="s">
        <v>240</v>
      </c>
      <c r="E40" s="275"/>
      <c r="F40" s="276" t="s">
        <v>635</v>
      </c>
      <c r="G40" s="276"/>
      <c r="H40" s="258">
        <v>45565</v>
      </c>
      <c r="I40" s="268">
        <f>'formato 6 a'!E87</f>
        <v>0</v>
      </c>
      <c r="J40" s="275" t="s">
        <v>619</v>
      </c>
      <c r="K40" s="267" t="s">
        <v>659</v>
      </c>
      <c r="L40" s="286" t="s">
        <v>849</v>
      </c>
    </row>
    <row r="41" spans="2:12" s="261" customFormat="1" ht="30.75" thickBot="1" x14ac:dyDescent="0.25">
      <c r="B41" s="294"/>
      <c r="C41" s="295" t="s">
        <v>624</v>
      </c>
      <c r="D41" s="296" t="s">
        <v>625</v>
      </c>
      <c r="E41" s="266"/>
      <c r="F41" s="267" t="s">
        <v>855</v>
      </c>
      <c r="G41" s="267"/>
      <c r="H41" s="258">
        <v>45565</v>
      </c>
      <c r="I41" s="268">
        <f>'formato 6 a'!I87</f>
        <v>0</v>
      </c>
      <c r="J41" s="267" t="s">
        <v>619</v>
      </c>
      <c r="K41" s="267" t="s">
        <v>659</v>
      </c>
      <c r="L41" s="297" t="s">
        <v>849</v>
      </c>
    </row>
    <row r="42" spans="2:12" s="261" customFormat="1" ht="13.5" thickBot="1" x14ac:dyDescent="0.25">
      <c r="B42" s="465" t="s">
        <v>660</v>
      </c>
      <c r="C42" s="466"/>
      <c r="D42" s="466"/>
      <c r="E42" s="466"/>
      <c r="F42" s="466"/>
      <c r="G42" s="466"/>
      <c r="H42" s="466"/>
      <c r="I42" s="298"/>
      <c r="J42" s="298"/>
      <c r="K42" s="298"/>
      <c r="L42" s="299"/>
    </row>
    <row r="43" spans="2:12" s="261" customFormat="1" ht="36.75" customHeight="1" thickBot="1" x14ac:dyDescent="0.25">
      <c r="B43" s="270">
        <v>1</v>
      </c>
      <c r="C43" s="464" t="s">
        <v>661</v>
      </c>
      <c r="D43" s="464"/>
      <c r="E43" s="273"/>
      <c r="F43" s="283"/>
      <c r="G43" s="273"/>
      <c r="H43" s="283"/>
      <c r="I43" s="273"/>
      <c r="J43" s="273"/>
      <c r="K43" s="273"/>
      <c r="L43" s="284"/>
    </row>
    <row r="44" spans="2:12" s="261" customFormat="1" ht="39" thickBot="1" x14ac:dyDescent="0.25">
      <c r="B44" s="287"/>
      <c r="C44" s="300" t="s">
        <v>614</v>
      </c>
      <c r="D44" s="265" t="s">
        <v>662</v>
      </c>
      <c r="E44" s="290"/>
      <c r="F44" s="289" t="s">
        <v>661</v>
      </c>
      <c r="G44" s="289"/>
      <c r="H44" s="258">
        <v>45565</v>
      </c>
      <c r="I44" s="301"/>
      <c r="J44" s="302"/>
      <c r="K44" s="276" t="s">
        <v>664</v>
      </c>
      <c r="L44" s="297" t="s">
        <v>849</v>
      </c>
    </row>
    <row r="45" spans="2:12" s="261" customFormat="1" ht="51.75" thickBot="1" x14ac:dyDescent="0.25">
      <c r="B45" s="287"/>
      <c r="C45" s="300" t="s">
        <v>621</v>
      </c>
      <c r="D45" s="265" t="s">
        <v>665</v>
      </c>
      <c r="E45" s="290"/>
      <c r="F45" s="289" t="s">
        <v>865</v>
      </c>
      <c r="G45" s="289"/>
      <c r="H45" s="258">
        <v>45565</v>
      </c>
      <c r="I45" s="303"/>
      <c r="J45" s="304"/>
      <c r="K45" s="267" t="s">
        <v>664</v>
      </c>
      <c r="L45" s="297" t="s">
        <v>849</v>
      </c>
    </row>
    <row r="46" spans="2:12" s="261" customFormat="1" ht="39" thickBot="1" x14ac:dyDescent="0.25">
      <c r="B46" s="287"/>
      <c r="C46" s="300" t="s">
        <v>624</v>
      </c>
      <c r="D46" s="265" t="s">
        <v>866</v>
      </c>
      <c r="E46" s="275"/>
      <c r="F46" s="289" t="s">
        <v>661</v>
      </c>
      <c r="G46" s="289"/>
      <c r="H46" s="258">
        <v>45565</v>
      </c>
      <c r="I46" s="303"/>
      <c r="J46" s="304"/>
      <c r="K46" s="267" t="s">
        <v>664</v>
      </c>
      <c r="L46" s="297" t="s">
        <v>849</v>
      </c>
    </row>
    <row r="47" spans="2:12" s="261" customFormat="1" ht="51.75" thickBot="1" x14ac:dyDescent="0.25">
      <c r="B47" s="287"/>
      <c r="C47" s="300" t="s">
        <v>647</v>
      </c>
      <c r="D47" s="265" t="s">
        <v>867</v>
      </c>
      <c r="E47" s="290"/>
      <c r="F47" s="289" t="s">
        <v>868</v>
      </c>
      <c r="G47" s="289"/>
      <c r="H47" s="258">
        <v>45565</v>
      </c>
      <c r="I47" s="303"/>
      <c r="J47" s="304"/>
      <c r="K47" s="267" t="s">
        <v>664</v>
      </c>
      <c r="L47" s="297" t="s">
        <v>849</v>
      </c>
    </row>
    <row r="48" spans="2:12" s="261" customFormat="1" ht="39" thickBot="1" x14ac:dyDescent="0.25">
      <c r="B48" s="287"/>
      <c r="C48" s="300" t="s">
        <v>672</v>
      </c>
      <c r="D48" s="265" t="s">
        <v>673</v>
      </c>
      <c r="E48" s="290"/>
      <c r="F48" s="289" t="s">
        <v>869</v>
      </c>
      <c r="G48" s="289"/>
      <c r="H48" s="258">
        <v>45565</v>
      </c>
      <c r="I48" s="303"/>
      <c r="J48" s="304"/>
      <c r="K48" s="257" t="s">
        <v>664</v>
      </c>
      <c r="L48" s="297" t="s">
        <v>849</v>
      </c>
    </row>
    <row r="49" spans="2:12" s="261" customFormat="1" ht="24.75" customHeight="1" thickBot="1" x14ac:dyDescent="0.25">
      <c r="B49" s="270">
        <v>2</v>
      </c>
      <c r="C49" s="464" t="s">
        <v>870</v>
      </c>
      <c r="D49" s="464"/>
      <c r="E49" s="273"/>
      <c r="F49" s="283"/>
      <c r="G49" s="273"/>
      <c r="H49" s="283"/>
      <c r="I49" s="271"/>
      <c r="J49" s="271"/>
      <c r="K49" s="273"/>
      <c r="L49" s="274"/>
    </row>
    <row r="50" spans="2:12" s="261" customFormat="1" ht="51.75" thickBot="1" x14ac:dyDescent="0.25">
      <c r="B50" s="287"/>
      <c r="C50" s="300" t="s">
        <v>614</v>
      </c>
      <c r="D50" s="265" t="s">
        <v>871</v>
      </c>
      <c r="E50" s="290"/>
      <c r="F50" s="289" t="s">
        <v>872</v>
      </c>
      <c r="G50" s="289"/>
      <c r="H50" s="305"/>
      <c r="I50" s="301"/>
      <c r="J50" s="302"/>
      <c r="K50" s="276" t="s">
        <v>620</v>
      </c>
      <c r="L50" s="276" t="s">
        <v>873</v>
      </c>
    </row>
    <row r="51" spans="2:12" s="261" customFormat="1" ht="51.75" thickBot="1" x14ac:dyDescent="0.25">
      <c r="B51" s="287"/>
      <c r="C51" s="300" t="s">
        <v>621</v>
      </c>
      <c r="D51" s="265" t="s">
        <v>874</v>
      </c>
      <c r="E51" s="290"/>
      <c r="F51" s="289" t="s">
        <v>872</v>
      </c>
      <c r="G51" s="289"/>
      <c r="H51" s="305"/>
      <c r="I51" s="303"/>
      <c r="J51" s="304"/>
      <c r="K51" s="267" t="s">
        <v>620</v>
      </c>
      <c r="L51" s="276" t="s">
        <v>873</v>
      </c>
    </row>
    <row r="52" spans="2:12" s="261" customFormat="1" ht="77.25" thickBot="1" x14ac:dyDescent="0.25">
      <c r="B52" s="287"/>
      <c r="C52" s="300" t="s">
        <v>624</v>
      </c>
      <c r="D52" s="265" t="s">
        <v>875</v>
      </c>
      <c r="E52" s="290"/>
      <c r="F52" s="289" t="s">
        <v>872</v>
      </c>
      <c r="G52" s="289"/>
      <c r="H52" s="305"/>
      <c r="I52" s="271"/>
      <c r="J52" s="306"/>
      <c r="K52" s="257" t="s">
        <v>620</v>
      </c>
      <c r="L52" s="276" t="s">
        <v>873</v>
      </c>
    </row>
    <row r="53" spans="2:12" s="261" customFormat="1" ht="64.5" thickBot="1" x14ac:dyDescent="0.25">
      <c r="B53" s="287"/>
      <c r="C53" s="300" t="s">
        <v>647</v>
      </c>
      <c r="D53" s="265" t="s">
        <v>876</v>
      </c>
      <c r="E53" s="290"/>
      <c r="F53" s="289" t="s">
        <v>686</v>
      </c>
      <c r="G53" s="289"/>
      <c r="H53" s="305"/>
      <c r="I53" s="273"/>
      <c r="J53" s="307"/>
      <c r="K53" s="289" t="s">
        <v>620</v>
      </c>
      <c r="L53" s="276" t="s">
        <v>873</v>
      </c>
    </row>
    <row r="54" spans="2:12" s="261" customFormat="1" ht="13.5" thickBot="1" x14ac:dyDescent="0.25">
      <c r="B54" s="291">
        <v>3</v>
      </c>
      <c r="C54" s="464" t="s">
        <v>687</v>
      </c>
      <c r="D54" s="464"/>
      <c r="E54" s="271"/>
      <c r="F54" s="272"/>
      <c r="G54" s="271"/>
      <c r="H54" s="272"/>
      <c r="I54" s="271"/>
      <c r="J54" s="271"/>
      <c r="K54" s="271"/>
      <c r="L54" s="274"/>
    </row>
    <row r="55" spans="2:12" s="261" customFormat="1" ht="30.75" thickBot="1" x14ac:dyDescent="0.25">
      <c r="B55" s="287"/>
      <c r="C55" s="300" t="s">
        <v>860</v>
      </c>
      <c r="D55" s="265" t="s">
        <v>688</v>
      </c>
      <c r="E55" s="290"/>
      <c r="F55" s="289" t="s">
        <v>689</v>
      </c>
      <c r="G55" s="289"/>
      <c r="H55" s="258">
        <v>45565</v>
      </c>
      <c r="I55" s="301"/>
      <c r="J55" s="302"/>
      <c r="K55" s="276" t="s">
        <v>653</v>
      </c>
      <c r="L55" s="286" t="s">
        <v>877</v>
      </c>
    </row>
    <row r="56" spans="2:12" s="261" customFormat="1" ht="64.5" thickBot="1" x14ac:dyDescent="0.25">
      <c r="B56" s="287"/>
      <c r="C56" s="300" t="s">
        <v>861</v>
      </c>
      <c r="D56" s="265" t="s">
        <v>878</v>
      </c>
      <c r="E56" s="290"/>
      <c r="F56" s="289" t="s">
        <v>689</v>
      </c>
      <c r="G56" s="289"/>
      <c r="H56" s="258">
        <v>45565</v>
      </c>
      <c r="I56" s="271"/>
      <c r="J56" s="306"/>
      <c r="K56" s="257" t="s">
        <v>653</v>
      </c>
      <c r="L56" s="286" t="s">
        <v>877</v>
      </c>
    </row>
    <row r="57" spans="2:12" s="261" customFormat="1" ht="13.5" thickBot="1" x14ac:dyDescent="0.25">
      <c r="B57" s="308"/>
      <c r="C57" s="309"/>
      <c r="D57" s="309"/>
      <c r="E57" s="309"/>
      <c r="F57" s="309"/>
      <c r="G57" s="309"/>
      <c r="H57" s="309"/>
      <c r="I57" s="309"/>
      <c r="J57" s="309"/>
      <c r="K57" s="309"/>
      <c r="L57" s="310"/>
    </row>
    <row r="58" spans="2:12" s="261" customFormat="1" ht="13.5" thickBot="1" x14ac:dyDescent="0.25">
      <c r="B58" s="469" t="s">
        <v>692</v>
      </c>
      <c r="C58" s="470"/>
      <c r="D58" s="470"/>
      <c r="E58" s="470"/>
      <c r="F58" s="470"/>
      <c r="G58" s="470"/>
      <c r="H58" s="470"/>
      <c r="I58" s="311"/>
      <c r="J58" s="311"/>
      <c r="K58" s="311"/>
      <c r="L58" s="312"/>
    </row>
    <row r="59" spans="2:12" s="261" customFormat="1" ht="13.5" thickBot="1" x14ac:dyDescent="0.25">
      <c r="B59" s="465" t="s">
        <v>612</v>
      </c>
      <c r="C59" s="466"/>
      <c r="D59" s="466"/>
      <c r="E59" s="466"/>
      <c r="F59" s="466"/>
      <c r="G59" s="466"/>
      <c r="H59" s="466"/>
      <c r="I59" s="313"/>
      <c r="J59" s="313"/>
      <c r="K59" s="313"/>
      <c r="L59" s="314"/>
    </row>
    <row r="60" spans="2:12" s="261" customFormat="1" ht="13.5" thickBot="1" x14ac:dyDescent="0.25">
      <c r="B60" s="270">
        <v>1</v>
      </c>
      <c r="C60" s="464" t="s">
        <v>693</v>
      </c>
      <c r="D60" s="464"/>
      <c r="E60" s="273"/>
      <c r="F60" s="283"/>
      <c r="G60" s="273"/>
      <c r="H60" s="283"/>
      <c r="I60" s="273"/>
      <c r="J60" s="273"/>
      <c r="K60" s="273"/>
      <c r="L60" s="284"/>
    </row>
    <row r="61" spans="2:12" s="261" customFormat="1" ht="39" thickBot="1" x14ac:dyDescent="0.25">
      <c r="B61" s="263"/>
      <c r="C61" s="264" t="s">
        <v>614</v>
      </c>
      <c r="D61" s="265" t="s">
        <v>694</v>
      </c>
      <c r="E61" s="275"/>
      <c r="F61" s="276" t="s">
        <v>879</v>
      </c>
      <c r="G61" s="276"/>
      <c r="H61" s="258">
        <v>45565</v>
      </c>
      <c r="I61" s="259">
        <f>'formato 5'!K93</f>
        <v>-89043653.89000003</v>
      </c>
      <c r="J61" s="275" t="s">
        <v>619</v>
      </c>
      <c r="K61" s="276" t="s">
        <v>696</v>
      </c>
      <c r="L61" s="286" t="s">
        <v>877</v>
      </c>
    </row>
    <row r="62" spans="2:12" s="261" customFormat="1" ht="64.5" thickBot="1" x14ac:dyDescent="0.25">
      <c r="B62" s="263"/>
      <c r="C62" s="264" t="s">
        <v>621</v>
      </c>
      <c r="D62" s="265" t="s">
        <v>880</v>
      </c>
      <c r="E62" s="266"/>
      <c r="F62" s="267" t="s">
        <v>699</v>
      </c>
      <c r="G62" s="267"/>
      <c r="H62" s="258">
        <v>45565</v>
      </c>
      <c r="I62" s="278">
        <v>0</v>
      </c>
      <c r="J62" s="266" t="s">
        <v>619</v>
      </c>
      <c r="K62" s="267" t="s">
        <v>696</v>
      </c>
      <c r="L62" s="286" t="s">
        <v>877</v>
      </c>
    </row>
    <row r="63" spans="2:12" s="261" customFormat="1" ht="64.5" thickBot="1" x14ac:dyDescent="0.25">
      <c r="B63" s="263"/>
      <c r="C63" s="264" t="s">
        <v>624</v>
      </c>
      <c r="D63" s="265" t="s">
        <v>881</v>
      </c>
      <c r="E63" s="266"/>
      <c r="F63" s="267" t="s">
        <v>699</v>
      </c>
      <c r="G63" s="267"/>
      <c r="H63" s="258">
        <v>45565</v>
      </c>
      <c r="I63" s="278">
        <v>0</v>
      </c>
      <c r="J63" s="266" t="s">
        <v>619</v>
      </c>
      <c r="K63" s="267" t="s">
        <v>696</v>
      </c>
      <c r="L63" s="286" t="s">
        <v>877</v>
      </c>
    </row>
    <row r="64" spans="2:12" s="261" customFormat="1" ht="64.5" thickBot="1" x14ac:dyDescent="0.25">
      <c r="B64" s="263"/>
      <c r="C64" s="264" t="s">
        <v>647</v>
      </c>
      <c r="D64" s="265" t="s">
        <v>882</v>
      </c>
      <c r="E64" s="266"/>
      <c r="F64" s="267" t="s">
        <v>699</v>
      </c>
      <c r="G64" s="267"/>
      <c r="H64" s="258">
        <v>45565</v>
      </c>
      <c r="I64" s="278">
        <v>0</v>
      </c>
      <c r="J64" s="266" t="s">
        <v>619</v>
      </c>
      <c r="K64" s="267" t="s">
        <v>696</v>
      </c>
      <c r="L64" s="286" t="s">
        <v>877</v>
      </c>
    </row>
    <row r="65" spans="2:12" s="261" customFormat="1" ht="64.5" thickBot="1" x14ac:dyDescent="0.25">
      <c r="B65" s="263"/>
      <c r="C65" s="264" t="s">
        <v>672</v>
      </c>
      <c r="D65" s="265" t="s">
        <v>883</v>
      </c>
      <c r="E65" s="256"/>
      <c r="F65" s="267" t="s">
        <v>699</v>
      </c>
      <c r="G65" s="257"/>
      <c r="H65" s="258">
        <v>45565</v>
      </c>
      <c r="I65" s="259">
        <f>'formato 5'!K93</f>
        <v>-89043653.89000003</v>
      </c>
      <c r="J65" s="256" t="s">
        <v>619</v>
      </c>
      <c r="K65" s="257" t="s">
        <v>884</v>
      </c>
      <c r="L65" s="286" t="s">
        <v>877</v>
      </c>
    </row>
    <row r="66" spans="2:12" s="261" customFormat="1" ht="13.5" thickBot="1" x14ac:dyDescent="0.25">
      <c r="B66" s="465" t="s">
        <v>660</v>
      </c>
      <c r="C66" s="466"/>
      <c r="D66" s="466"/>
      <c r="E66" s="466"/>
      <c r="F66" s="466"/>
      <c r="G66" s="466"/>
      <c r="H66" s="466"/>
      <c r="I66" s="313"/>
      <c r="J66" s="313"/>
      <c r="K66" s="313"/>
      <c r="L66" s="314"/>
    </row>
    <row r="67" spans="2:12" s="261" customFormat="1" ht="48" customHeight="1" thickBot="1" x14ac:dyDescent="0.25">
      <c r="B67" s="263">
        <v>1</v>
      </c>
      <c r="C67" s="467" t="s">
        <v>885</v>
      </c>
      <c r="D67" s="468"/>
      <c r="E67" s="276"/>
      <c r="F67" s="276" t="s">
        <v>886</v>
      </c>
      <c r="G67" s="276"/>
      <c r="H67" s="315"/>
      <c r="I67" s="301"/>
      <c r="J67" s="302"/>
      <c r="K67" s="276" t="s">
        <v>709</v>
      </c>
      <c r="L67" s="276" t="s">
        <v>873</v>
      </c>
    </row>
    <row r="68" spans="2:12" s="261" customFormat="1" ht="48" customHeight="1" thickBot="1" x14ac:dyDescent="0.25">
      <c r="B68" s="263">
        <v>2</v>
      </c>
      <c r="C68" s="467" t="s">
        <v>887</v>
      </c>
      <c r="D68" s="468"/>
      <c r="E68" s="267"/>
      <c r="F68" s="267" t="s">
        <v>886</v>
      </c>
      <c r="G68" s="267"/>
      <c r="H68" s="316"/>
      <c r="I68" s="303"/>
      <c r="J68" s="304"/>
      <c r="K68" s="267" t="s">
        <v>709</v>
      </c>
      <c r="L68" s="267" t="s">
        <v>873</v>
      </c>
    </row>
    <row r="69" spans="2:12" s="261" customFormat="1" ht="48" customHeight="1" thickBot="1" x14ac:dyDescent="0.25">
      <c r="B69" s="263">
        <v>3</v>
      </c>
      <c r="C69" s="467" t="s">
        <v>888</v>
      </c>
      <c r="D69" s="468"/>
      <c r="E69" s="257"/>
      <c r="F69" s="257" t="s">
        <v>886</v>
      </c>
      <c r="G69" s="257"/>
      <c r="H69" s="317"/>
      <c r="I69" s="271"/>
      <c r="J69" s="306"/>
      <c r="K69" s="257" t="s">
        <v>714</v>
      </c>
      <c r="L69" s="257" t="s">
        <v>873</v>
      </c>
    </row>
    <row r="70" spans="2:12" s="261" customFormat="1" ht="13.5" thickBot="1" x14ac:dyDescent="0.25">
      <c r="B70" s="469" t="s">
        <v>715</v>
      </c>
      <c r="C70" s="470"/>
      <c r="D70" s="470"/>
      <c r="E70" s="470"/>
      <c r="F70" s="470"/>
      <c r="G70" s="470"/>
      <c r="H70" s="471"/>
      <c r="I70" s="318"/>
      <c r="J70" s="318"/>
      <c r="K70" s="318"/>
      <c r="L70" s="318"/>
    </row>
    <row r="71" spans="2:12" s="261" customFormat="1" ht="13.5" thickBot="1" x14ac:dyDescent="0.25">
      <c r="B71" s="472" t="s">
        <v>612</v>
      </c>
      <c r="C71" s="473"/>
      <c r="D71" s="473"/>
      <c r="E71" s="473"/>
      <c r="F71" s="473"/>
      <c r="G71" s="473"/>
      <c r="H71" s="473"/>
      <c r="I71" s="473"/>
      <c r="J71" s="473"/>
      <c r="K71" s="473"/>
      <c r="L71" s="474"/>
    </row>
    <row r="72" spans="2:12" s="261" customFormat="1" ht="13.5" thickBot="1" x14ac:dyDescent="0.25">
      <c r="B72" s="270">
        <v>1</v>
      </c>
      <c r="C72" s="464" t="s">
        <v>716</v>
      </c>
      <c r="D72" s="464"/>
      <c r="E72" s="273"/>
      <c r="F72" s="283"/>
      <c r="G72" s="273"/>
      <c r="H72" s="283"/>
      <c r="I72" s="273"/>
      <c r="J72" s="273"/>
      <c r="K72" s="273"/>
      <c r="L72" s="284"/>
    </row>
    <row r="73" spans="2:12" s="261" customFormat="1" ht="26.25" thickBot="1" x14ac:dyDescent="0.25">
      <c r="B73" s="263"/>
      <c r="C73" s="264" t="s">
        <v>614</v>
      </c>
      <c r="D73" s="319" t="s">
        <v>717</v>
      </c>
      <c r="E73" s="289"/>
      <c r="F73" s="289"/>
      <c r="G73" s="289"/>
      <c r="H73" s="305"/>
      <c r="I73" s="289"/>
      <c r="J73" s="289" t="s">
        <v>619</v>
      </c>
      <c r="K73" s="289" t="s">
        <v>718</v>
      </c>
      <c r="L73" s="289" t="s">
        <v>873</v>
      </c>
    </row>
    <row r="74" spans="2:12" s="261" customFormat="1" ht="26.25" thickBot="1" x14ac:dyDescent="0.25">
      <c r="B74" s="263"/>
      <c r="C74" s="264" t="s">
        <v>621</v>
      </c>
      <c r="D74" s="319" t="s">
        <v>719</v>
      </c>
      <c r="E74" s="289"/>
      <c r="F74" s="289"/>
      <c r="G74" s="289"/>
      <c r="H74" s="305"/>
      <c r="I74" s="289"/>
      <c r="J74" s="289" t="s">
        <v>619</v>
      </c>
      <c r="K74" s="289" t="s">
        <v>718</v>
      </c>
      <c r="L74" s="289" t="s">
        <v>873</v>
      </c>
    </row>
    <row r="75" spans="2:12" s="261" customFormat="1" ht="12.75" x14ac:dyDescent="0.2">
      <c r="B75" s="320"/>
    </row>
    <row r="76" spans="2:12" s="261" customFormat="1" ht="12.75" x14ac:dyDescent="0.2"/>
    <row r="77" spans="2:12" s="261" customFormat="1" ht="12.75" x14ac:dyDescent="0.2"/>
    <row r="78" spans="2:12" s="261" customFormat="1" ht="12.75" x14ac:dyDescent="0.2"/>
    <row r="79" spans="2:12" s="261" customFormat="1" ht="12.75" x14ac:dyDescent="0.2"/>
    <row r="80" spans="2:12" s="261" customFormat="1" ht="12.75" x14ac:dyDescent="0.2"/>
    <row r="81" s="261" customFormat="1" ht="12.75" x14ac:dyDescent="0.2"/>
    <row r="82" s="261" customFormat="1" ht="12.75" x14ac:dyDescent="0.2"/>
    <row r="83" s="261" customFormat="1" ht="12.75" x14ac:dyDescent="0.2"/>
    <row r="84" s="261" customFormat="1" ht="12.75" x14ac:dyDescent="0.2"/>
    <row r="85" s="261" customFormat="1" ht="12.75" x14ac:dyDescent="0.2"/>
    <row r="86" s="261" customFormat="1" ht="12.75" x14ac:dyDescent="0.2"/>
    <row r="87" s="261" customFormat="1" ht="12.75" x14ac:dyDescent="0.2"/>
    <row r="88" s="261" customFormat="1" ht="12.75" x14ac:dyDescent="0.2"/>
    <row r="89" s="261" customFormat="1" ht="12.75" x14ac:dyDescent="0.2"/>
    <row r="90" s="261" customFormat="1" ht="12.75" x14ac:dyDescent="0.2"/>
    <row r="91" s="261" customFormat="1" ht="12.75" x14ac:dyDescent="0.2"/>
    <row r="92" s="261" customFormat="1" ht="12.75" x14ac:dyDescent="0.2"/>
    <row r="93" s="261" customFormat="1" ht="12.75" x14ac:dyDescent="0.2"/>
    <row r="94" s="261" customFormat="1" ht="12.75" x14ac:dyDescent="0.2"/>
    <row r="95" s="261" customFormat="1" ht="12.75" x14ac:dyDescent="0.2"/>
    <row r="96" s="261" customFormat="1" ht="12.75" x14ac:dyDescent="0.2"/>
    <row r="97" s="261" customFormat="1" ht="12.75" x14ac:dyDescent="0.2"/>
    <row r="98" s="261" customFormat="1" ht="12.75" x14ac:dyDescent="0.2"/>
    <row r="99" s="261" customFormat="1" ht="12.75" x14ac:dyDescent="0.2"/>
    <row r="100" s="261" customFormat="1" ht="12.75" x14ac:dyDescent="0.2"/>
    <row r="101" s="261" customFormat="1" ht="12.75" x14ac:dyDescent="0.2"/>
    <row r="102" s="261" customFormat="1" ht="12.75" x14ac:dyDescent="0.2"/>
    <row r="103" s="261" customFormat="1" ht="12.75" x14ac:dyDescent="0.2"/>
    <row r="104" s="261" customFormat="1" ht="12.75" x14ac:dyDescent="0.2"/>
    <row r="105" s="261" customFormat="1" ht="12.75" x14ac:dyDescent="0.2"/>
    <row r="106" s="261" customFormat="1" ht="12.75" x14ac:dyDescent="0.2"/>
    <row r="107" s="261" customFormat="1" ht="12.75" x14ac:dyDescent="0.2"/>
    <row r="108" s="261" customFormat="1" ht="12.75" x14ac:dyDescent="0.2"/>
    <row r="109" s="261" customFormat="1" ht="12.75" x14ac:dyDescent="0.2"/>
    <row r="110" s="261" customFormat="1" ht="12.75" x14ac:dyDescent="0.2"/>
    <row r="111" s="261" customFormat="1" ht="12.75" x14ac:dyDescent="0.2"/>
    <row r="112" s="261" customFormat="1" ht="12.75" x14ac:dyDescent="0.2"/>
    <row r="113" s="261" customFormat="1" ht="12.75" x14ac:dyDescent="0.2"/>
    <row r="114" s="261" customFormat="1" ht="12.75" x14ac:dyDescent="0.2"/>
    <row r="115" s="261" customFormat="1" ht="12.75" x14ac:dyDescent="0.2"/>
    <row r="116" s="261" customFormat="1" ht="12.75" x14ac:dyDescent="0.2"/>
    <row r="117" s="261" customFormat="1" ht="12.75" x14ac:dyDescent="0.2"/>
    <row r="118" s="261" customFormat="1" ht="12.75" x14ac:dyDescent="0.2"/>
    <row r="119" s="261" customFormat="1" ht="12.75" x14ac:dyDescent="0.2"/>
    <row r="120" s="261" customFormat="1" ht="12.75" x14ac:dyDescent="0.2"/>
    <row r="121" s="261" customFormat="1" ht="12.75" x14ac:dyDescent="0.2"/>
    <row r="122" s="261" customFormat="1" ht="12.75" x14ac:dyDescent="0.2"/>
    <row r="123" s="261" customFormat="1" ht="12.75" x14ac:dyDescent="0.2"/>
    <row r="124" s="261" customFormat="1" ht="12.75" x14ac:dyDescent="0.2"/>
    <row r="125" s="261" customFormat="1" ht="12.75" x14ac:dyDescent="0.2"/>
    <row r="126" s="261" customFormat="1" ht="12.75" x14ac:dyDescent="0.2"/>
    <row r="127" s="261" customFormat="1" ht="12.75" x14ac:dyDescent="0.2"/>
    <row r="128" s="261" customFormat="1" ht="12.75" x14ac:dyDescent="0.2"/>
    <row r="129" s="261" customFormat="1" ht="12.75" x14ac:dyDescent="0.2"/>
    <row r="130" s="261" customFormat="1" ht="12.75" x14ac:dyDescent="0.2"/>
    <row r="131" s="261" customFormat="1" ht="12.75" x14ac:dyDescent="0.2"/>
    <row r="132" s="261" customFormat="1" ht="12.75" x14ac:dyDescent="0.2"/>
    <row r="133" s="261" customFormat="1" ht="12.75" x14ac:dyDescent="0.2"/>
    <row r="134" s="261" customFormat="1" ht="12.75" x14ac:dyDescent="0.2"/>
    <row r="135" s="261" customFormat="1" ht="12.75" x14ac:dyDescent="0.2"/>
    <row r="136" s="261" customFormat="1" ht="12.75" x14ac:dyDescent="0.2"/>
    <row r="137" s="261" customFormat="1" ht="12.75" x14ac:dyDescent="0.2"/>
    <row r="138" s="261" customFormat="1" ht="12.75" x14ac:dyDescent="0.2"/>
    <row r="139" s="261" customFormat="1" ht="12.75" x14ac:dyDescent="0.2"/>
    <row r="140" s="261" customFormat="1" ht="12.75" x14ac:dyDescent="0.2"/>
    <row r="141" s="261" customFormat="1" ht="12.75" x14ac:dyDescent="0.2"/>
    <row r="142" s="261" customFormat="1" ht="12.75" x14ac:dyDescent="0.2"/>
    <row r="143" s="261" customFormat="1" ht="12.75" x14ac:dyDescent="0.2"/>
    <row r="144" s="261" customFormat="1" ht="12.75" x14ac:dyDescent="0.2"/>
    <row r="145" s="261" customFormat="1" ht="12.75" x14ac:dyDescent="0.2"/>
    <row r="146" s="246" customFormat="1" ht="12.75" x14ac:dyDescent="0.2"/>
  </sheetData>
  <mergeCells count="35">
    <mergeCell ref="C18:D18"/>
    <mergeCell ref="B4:L4"/>
    <mergeCell ref="B5:L5"/>
    <mergeCell ref="B6:L6"/>
    <mergeCell ref="B7:L7"/>
    <mergeCell ref="B8:L8"/>
    <mergeCell ref="B9:D11"/>
    <mergeCell ref="E9:H9"/>
    <mergeCell ref="I9:J9"/>
    <mergeCell ref="K9:K11"/>
    <mergeCell ref="L9:L11"/>
    <mergeCell ref="E10:F10"/>
    <mergeCell ref="G10:H10"/>
    <mergeCell ref="B12:H12"/>
    <mergeCell ref="B13:H13"/>
    <mergeCell ref="C14:D14"/>
    <mergeCell ref="C60:D60"/>
    <mergeCell ref="C22:D22"/>
    <mergeCell ref="C26:D26"/>
    <mergeCell ref="C33:D33"/>
    <mergeCell ref="C36:D36"/>
    <mergeCell ref="C38:D38"/>
    <mergeCell ref="B42:H42"/>
    <mergeCell ref="C43:D43"/>
    <mergeCell ref="C49:D49"/>
    <mergeCell ref="C54:D54"/>
    <mergeCell ref="B58:H58"/>
    <mergeCell ref="B59:H59"/>
    <mergeCell ref="C72:D72"/>
    <mergeCell ref="B66:H66"/>
    <mergeCell ref="C67:D67"/>
    <mergeCell ref="C68:D68"/>
    <mergeCell ref="C69:D69"/>
    <mergeCell ref="B70:H70"/>
    <mergeCell ref="B71:L71"/>
  </mergeCells>
  <hyperlinks>
    <hyperlink ref="L16" r:id="rId1" xr:uid="{00000000-0004-0000-0D00-000000000000}"/>
    <hyperlink ref="L17" r:id="rId2" xr:uid="{00000000-0004-0000-0D00-000001000000}"/>
    <hyperlink ref="L15" r:id="rId3" xr:uid="{00000000-0004-0000-0D00-000002000000}"/>
    <hyperlink ref="L20" r:id="rId4" xr:uid="{00000000-0004-0000-0D00-000003000000}"/>
    <hyperlink ref="L21" r:id="rId5" xr:uid="{00000000-0004-0000-0D00-000004000000}"/>
    <hyperlink ref="L19" r:id="rId6" xr:uid="{00000000-0004-0000-0D00-000005000000}"/>
    <hyperlink ref="L23" r:id="rId7" xr:uid="{00000000-0004-0000-0D00-000006000000}"/>
    <hyperlink ref="L24" r:id="rId8" xr:uid="{00000000-0004-0000-0D00-000007000000}"/>
    <hyperlink ref="L25" r:id="rId9" xr:uid="{00000000-0004-0000-0D00-000008000000}"/>
    <hyperlink ref="L34" r:id="rId10" xr:uid="{00000000-0004-0000-0D00-000009000000}"/>
    <hyperlink ref="L35" r:id="rId11" xr:uid="{00000000-0004-0000-0D00-00000A000000}"/>
    <hyperlink ref="L37" r:id="rId12" xr:uid="{00000000-0004-0000-0D00-00000B000000}"/>
    <hyperlink ref="L39" r:id="rId13" xr:uid="{00000000-0004-0000-0D00-00000C000000}"/>
    <hyperlink ref="L40" r:id="rId14" xr:uid="{00000000-0004-0000-0D00-00000D000000}"/>
    <hyperlink ref="L41" r:id="rId15" xr:uid="{00000000-0004-0000-0D00-00000E000000}"/>
    <hyperlink ref="L28" r:id="rId16" xr:uid="{00000000-0004-0000-0D00-00000F000000}"/>
    <hyperlink ref="L29" r:id="rId17" xr:uid="{00000000-0004-0000-0D00-000010000000}"/>
    <hyperlink ref="L30" r:id="rId18" xr:uid="{00000000-0004-0000-0D00-000011000000}"/>
    <hyperlink ref="L31" r:id="rId19" xr:uid="{00000000-0004-0000-0D00-000012000000}"/>
    <hyperlink ref="L32" r:id="rId20" xr:uid="{00000000-0004-0000-0D00-000013000000}"/>
    <hyperlink ref="L44" r:id="rId21" xr:uid="{00000000-0004-0000-0D00-000014000000}"/>
    <hyperlink ref="L45" r:id="rId22" xr:uid="{00000000-0004-0000-0D00-000015000000}"/>
    <hyperlink ref="L46" r:id="rId23" xr:uid="{00000000-0004-0000-0D00-000016000000}"/>
    <hyperlink ref="L47" r:id="rId24" xr:uid="{00000000-0004-0000-0D00-000017000000}"/>
    <hyperlink ref="L48" r:id="rId25" xr:uid="{00000000-0004-0000-0D00-000018000000}"/>
    <hyperlink ref="L55" r:id="rId26" xr:uid="{00000000-0004-0000-0D00-000019000000}"/>
    <hyperlink ref="L56" r:id="rId27" xr:uid="{00000000-0004-0000-0D00-00001A000000}"/>
    <hyperlink ref="L61:L65" r:id="rId28" display="http://tsjtlaxcala.gob.mx/transparencia/infPublica.htm" xr:uid="{00000000-0004-0000-0D00-00001B000000}"/>
  </hyperlinks>
  <pageMargins left="0.39370078740157483" right="0.39370078740157483" top="0.39370078740157483" bottom="0.39370078740157483" header="0.31496062992125984" footer="0.31496062992125984"/>
  <pageSetup scale="60" orientation="portrait" r:id="rId29"/>
  <drawing r:id="rId3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00000"/>
    <pageSetUpPr fitToPage="1"/>
  </sheetPr>
  <dimension ref="B3:J81"/>
  <sheetViews>
    <sheetView tabSelected="1" zoomScaleNormal="100" workbookViewId="0">
      <selection activeCell="C62" sqref="C62"/>
    </sheetView>
  </sheetViews>
  <sheetFormatPr baseColWidth="10" defaultColWidth="11.42578125" defaultRowHeight="15" x14ac:dyDescent="0.25"/>
  <cols>
    <col min="1" max="1" width="11.42578125" style="336"/>
    <col min="2" max="2" width="45.5703125" style="336" customWidth="1"/>
    <col min="3" max="3" width="14.42578125" style="336" bestFit="1" customWidth="1"/>
    <col min="4" max="4" width="18.140625" style="336" customWidth="1"/>
    <col min="5" max="5" width="13" style="336" customWidth="1"/>
    <col min="6" max="6" width="18" style="336" customWidth="1"/>
    <col min="7" max="7" width="16.28515625" style="336" customWidth="1"/>
    <col min="8" max="8" width="14.42578125" style="336" bestFit="1" customWidth="1"/>
    <col min="9" max="9" width="12.7109375" style="336" bestFit="1" customWidth="1"/>
    <col min="10" max="10" width="14.5703125" style="336" bestFit="1" customWidth="1"/>
    <col min="11" max="16384" width="11.42578125" style="336"/>
  </cols>
  <sheetData>
    <row r="3" spans="2:10" x14ac:dyDescent="0.25">
      <c r="B3" s="502" t="s">
        <v>759</v>
      </c>
      <c r="C3" s="503"/>
      <c r="D3" s="503"/>
      <c r="E3" s="503"/>
      <c r="F3" s="503"/>
      <c r="G3" s="503"/>
      <c r="H3" s="503"/>
    </row>
    <row r="4" spans="2:10" x14ac:dyDescent="0.25">
      <c r="B4" s="504" t="s">
        <v>356</v>
      </c>
      <c r="C4" s="505"/>
      <c r="D4" s="505"/>
      <c r="E4" s="505"/>
      <c r="F4" s="505"/>
      <c r="G4" s="505"/>
      <c r="H4" s="505"/>
    </row>
    <row r="5" spans="2:10" x14ac:dyDescent="0.25">
      <c r="B5" s="504" t="s">
        <v>838</v>
      </c>
      <c r="C5" s="505"/>
      <c r="D5" s="505"/>
      <c r="E5" s="505"/>
      <c r="F5" s="505"/>
      <c r="G5" s="505"/>
      <c r="H5" s="505"/>
    </row>
    <row r="6" spans="2:10" x14ac:dyDescent="0.25">
      <c r="B6" s="504" t="s">
        <v>983</v>
      </c>
      <c r="C6" s="505"/>
      <c r="D6" s="505"/>
      <c r="E6" s="505"/>
      <c r="F6" s="505"/>
      <c r="G6" s="505"/>
      <c r="H6" s="505"/>
    </row>
    <row r="7" spans="2:10" x14ac:dyDescent="0.25">
      <c r="B7" s="504" t="s">
        <v>1</v>
      </c>
      <c r="C7" s="505"/>
      <c r="D7" s="505"/>
      <c r="E7" s="505"/>
      <c r="F7" s="505"/>
      <c r="G7" s="505"/>
      <c r="H7" s="505"/>
    </row>
    <row r="8" spans="2:10" x14ac:dyDescent="0.25">
      <c r="B8" s="506" t="s">
        <v>2</v>
      </c>
      <c r="C8" s="506" t="s">
        <v>358</v>
      </c>
      <c r="D8" s="506"/>
      <c r="E8" s="506"/>
      <c r="F8" s="506"/>
      <c r="G8" s="506"/>
      <c r="H8" s="506"/>
    </row>
    <row r="9" spans="2:10" x14ac:dyDescent="0.25">
      <c r="B9" s="505"/>
      <c r="C9" s="505" t="s">
        <v>221</v>
      </c>
      <c r="D9" s="505" t="s">
        <v>842</v>
      </c>
      <c r="E9" s="505" t="s">
        <v>841</v>
      </c>
      <c r="F9" s="505" t="s">
        <v>843</v>
      </c>
      <c r="G9" s="505" t="s">
        <v>844</v>
      </c>
      <c r="H9" s="505" t="s">
        <v>271</v>
      </c>
    </row>
    <row r="10" spans="2:10" x14ac:dyDescent="0.25">
      <c r="B10" s="507"/>
      <c r="C10" s="507"/>
      <c r="D10" s="507" t="s">
        <v>269</v>
      </c>
      <c r="E10" s="507"/>
      <c r="F10" s="507"/>
      <c r="G10" s="507"/>
      <c r="H10" s="507"/>
    </row>
    <row r="11" spans="2:10" x14ac:dyDescent="0.25">
      <c r="B11" s="329" t="s">
        <v>494</v>
      </c>
      <c r="C11" s="340">
        <f t="shared" ref="C11:H11" si="0">+C57+C66+C72</f>
        <v>97116560.560000002</v>
      </c>
      <c r="D11" s="340">
        <f t="shared" si="0"/>
        <v>54960418.170000002</v>
      </c>
      <c r="E11" s="340">
        <f t="shared" si="0"/>
        <v>0</v>
      </c>
      <c r="F11" s="340">
        <f t="shared" si="0"/>
        <v>23701097.420000002</v>
      </c>
      <c r="G11" s="340">
        <f t="shared" si="0"/>
        <v>23701097.420000002</v>
      </c>
      <c r="H11" s="340">
        <f t="shared" si="0"/>
        <v>152076978.72999999</v>
      </c>
    </row>
    <row r="12" spans="2:10" x14ac:dyDescent="0.25">
      <c r="B12" s="330" t="s">
        <v>839</v>
      </c>
      <c r="C12" s="331"/>
      <c r="D12" s="331"/>
      <c r="E12" s="331"/>
      <c r="F12" s="331"/>
      <c r="G12" s="331"/>
      <c r="H12" s="331"/>
    </row>
    <row r="13" spans="2:10" x14ac:dyDescent="0.25">
      <c r="B13" s="332" t="s">
        <v>908</v>
      </c>
      <c r="C13" s="331">
        <v>0</v>
      </c>
      <c r="D13" s="331">
        <v>1000000</v>
      </c>
      <c r="E13" s="331">
        <v>0</v>
      </c>
      <c r="F13" s="331">
        <v>0</v>
      </c>
      <c r="G13" s="331">
        <v>0</v>
      </c>
      <c r="H13" s="331">
        <f t="shared" ref="H13:H55" si="1">C13+D13-E13+F13-G13</f>
        <v>1000000</v>
      </c>
      <c r="I13" s="148"/>
      <c r="J13" s="338"/>
    </row>
    <row r="14" spans="2:10" x14ac:dyDescent="0.25">
      <c r="B14" s="332" t="s">
        <v>952</v>
      </c>
      <c r="C14" s="331">
        <v>0</v>
      </c>
      <c r="D14" s="331">
        <v>0</v>
      </c>
      <c r="E14" s="331">
        <v>0</v>
      </c>
      <c r="F14" s="331">
        <v>45000</v>
      </c>
      <c r="G14" s="331">
        <v>0</v>
      </c>
      <c r="H14" s="331">
        <f t="shared" si="1"/>
        <v>45000</v>
      </c>
      <c r="I14" s="148"/>
      <c r="J14" s="338"/>
    </row>
    <row r="15" spans="2:10" x14ac:dyDescent="0.25">
      <c r="B15" s="332" t="s">
        <v>915</v>
      </c>
      <c r="C15" s="331">
        <v>3354178</v>
      </c>
      <c r="D15" s="331">
        <v>4000000</v>
      </c>
      <c r="E15" s="331">
        <v>0</v>
      </c>
      <c r="F15" s="331">
        <v>0</v>
      </c>
      <c r="G15" s="331">
        <v>0</v>
      </c>
      <c r="H15" s="331">
        <f t="shared" si="1"/>
        <v>7354178</v>
      </c>
      <c r="I15" s="148"/>
      <c r="J15" s="338"/>
    </row>
    <row r="16" spans="2:10" x14ac:dyDescent="0.25">
      <c r="B16" s="332" t="s">
        <v>905</v>
      </c>
      <c r="C16" s="331">
        <v>3354178</v>
      </c>
      <c r="D16" s="331">
        <v>10000000</v>
      </c>
      <c r="E16" s="331">
        <v>0</v>
      </c>
      <c r="F16" s="331">
        <v>0</v>
      </c>
      <c r="G16" s="331">
        <v>0</v>
      </c>
      <c r="H16" s="331">
        <f t="shared" si="1"/>
        <v>13354178</v>
      </c>
      <c r="I16" s="148"/>
      <c r="J16" s="338"/>
    </row>
    <row r="17" spans="2:10" x14ac:dyDescent="0.25">
      <c r="B17" s="332" t="s">
        <v>906</v>
      </c>
      <c r="C17" s="331">
        <v>3354178</v>
      </c>
      <c r="D17" s="331">
        <v>11000000</v>
      </c>
      <c r="E17" s="331">
        <v>0</v>
      </c>
      <c r="F17" s="331">
        <v>0</v>
      </c>
      <c r="G17" s="331">
        <v>0</v>
      </c>
      <c r="H17" s="331">
        <f t="shared" si="1"/>
        <v>14354178</v>
      </c>
      <c r="I17" s="148"/>
      <c r="J17" s="338"/>
    </row>
    <row r="18" spans="2:10" x14ac:dyDescent="0.25">
      <c r="B18" s="332" t="s">
        <v>907</v>
      </c>
      <c r="C18" s="331">
        <v>23019924</v>
      </c>
      <c r="D18" s="331">
        <v>4000000</v>
      </c>
      <c r="E18" s="331">
        <v>0</v>
      </c>
      <c r="F18" s="331">
        <v>0</v>
      </c>
      <c r="G18" s="331">
        <v>45000</v>
      </c>
      <c r="H18" s="331">
        <f t="shared" si="1"/>
        <v>26974924</v>
      </c>
      <c r="I18" s="148"/>
      <c r="J18" s="338"/>
    </row>
    <row r="19" spans="2:10" ht="24" x14ac:dyDescent="0.25">
      <c r="B19" s="332" t="s">
        <v>994</v>
      </c>
      <c r="C19" s="331">
        <v>2990000</v>
      </c>
      <c r="D19" s="331">
        <v>0</v>
      </c>
      <c r="E19" s="331">
        <v>0</v>
      </c>
      <c r="F19" s="331">
        <v>413500</v>
      </c>
      <c r="G19" s="331">
        <v>0</v>
      </c>
      <c r="H19" s="331">
        <f t="shared" si="1"/>
        <v>3403500</v>
      </c>
      <c r="I19" s="148"/>
      <c r="J19" s="338"/>
    </row>
    <row r="20" spans="2:10" ht="24" x14ac:dyDescent="0.25">
      <c r="B20" s="332" t="s">
        <v>953</v>
      </c>
      <c r="C20" s="331">
        <v>2184</v>
      </c>
      <c r="D20" s="331">
        <v>2567.29</v>
      </c>
      <c r="E20" s="331">
        <v>0</v>
      </c>
      <c r="F20" s="331">
        <v>25000</v>
      </c>
      <c r="G20" s="331">
        <v>0</v>
      </c>
      <c r="H20" s="331">
        <f t="shared" si="1"/>
        <v>29751.29</v>
      </c>
      <c r="I20" s="148"/>
      <c r="J20" s="338"/>
    </row>
    <row r="21" spans="2:10" ht="36" x14ac:dyDescent="0.25">
      <c r="B21" s="332" t="s">
        <v>954</v>
      </c>
      <c r="C21" s="331">
        <v>3171108</v>
      </c>
      <c r="D21" s="331">
        <v>0</v>
      </c>
      <c r="E21" s="331">
        <v>0</v>
      </c>
      <c r="F21" s="331">
        <v>0</v>
      </c>
      <c r="G21" s="331">
        <v>337000</v>
      </c>
      <c r="H21" s="331">
        <f t="shared" si="1"/>
        <v>2834108</v>
      </c>
      <c r="I21" s="148"/>
      <c r="J21" s="338"/>
    </row>
    <row r="22" spans="2:10" x14ac:dyDescent="0.25">
      <c r="B22" s="332" t="s">
        <v>955</v>
      </c>
      <c r="C22" s="331">
        <v>28737</v>
      </c>
      <c r="D22" s="331">
        <v>0</v>
      </c>
      <c r="E22" s="331">
        <v>0</v>
      </c>
      <c r="F22" s="331">
        <v>100000</v>
      </c>
      <c r="G22" s="331">
        <v>0</v>
      </c>
      <c r="H22" s="331">
        <f t="shared" si="1"/>
        <v>128737</v>
      </c>
      <c r="I22" s="148"/>
      <c r="J22" s="338"/>
    </row>
    <row r="23" spans="2:10" x14ac:dyDescent="0.25">
      <c r="B23" s="332" t="s">
        <v>956</v>
      </c>
      <c r="C23" s="331">
        <v>1487200</v>
      </c>
      <c r="D23" s="331">
        <v>0</v>
      </c>
      <c r="E23" s="331">
        <v>0</v>
      </c>
      <c r="F23" s="331">
        <v>110818.8</v>
      </c>
      <c r="G23" s="331">
        <v>710818.8</v>
      </c>
      <c r="H23" s="331">
        <f t="shared" si="1"/>
        <v>887200</v>
      </c>
      <c r="I23" s="148"/>
      <c r="J23" s="338"/>
    </row>
    <row r="24" spans="2:10" x14ac:dyDescent="0.25">
      <c r="B24" s="332" t="s">
        <v>957</v>
      </c>
      <c r="C24" s="331">
        <v>7127</v>
      </c>
      <c r="D24" s="331">
        <v>30000</v>
      </c>
      <c r="E24" s="331">
        <v>0</v>
      </c>
      <c r="F24" s="331">
        <v>0</v>
      </c>
      <c r="G24" s="331">
        <v>0</v>
      </c>
      <c r="H24" s="331">
        <f t="shared" si="1"/>
        <v>37127</v>
      </c>
      <c r="I24" s="148"/>
      <c r="J24" s="338"/>
    </row>
    <row r="25" spans="2:10" x14ac:dyDescent="0.25">
      <c r="B25" s="332" t="s">
        <v>958</v>
      </c>
      <c r="C25" s="331">
        <v>10920</v>
      </c>
      <c r="D25" s="331">
        <v>19000</v>
      </c>
      <c r="E25" s="331">
        <v>0</v>
      </c>
      <c r="F25" s="331">
        <v>0</v>
      </c>
      <c r="G25" s="331">
        <v>0</v>
      </c>
      <c r="H25" s="331">
        <f t="shared" si="1"/>
        <v>29920</v>
      </c>
      <c r="I25" s="148"/>
      <c r="J25" s="338"/>
    </row>
    <row r="26" spans="2:10" x14ac:dyDescent="0.25">
      <c r="B26" s="332" t="s">
        <v>959</v>
      </c>
      <c r="C26" s="331">
        <v>10700</v>
      </c>
      <c r="D26" s="331">
        <v>25000</v>
      </c>
      <c r="E26" s="331">
        <v>0</v>
      </c>
      <c r="F26" s="331">
        <v>0</v>
      </c>
      <c r="G26" s="331">
        <v>0</v>
      </c>
      <c r="H26" s="331">
        <f t="shared" si="1"/>
        <v>35700</v>
      </c>
      <c r="I26" s="148"/>
      <c r="J26" s="338"/>
    </row>
    <row r="27" spans="2:10" x14ac:dyDescent="0.25">
      <c r="B27" s="332" t="s">
        <v>960</v>
      </c>
      <c r="C27" s="331">
        <v>4045</v>
      </c>
      <c r="D27" s="331">
        <v>30000</v>
      </c>
      <c r="E27" s="331">
        <v>0</v>
      </c>
      <c r="F27" s="331">
        <v>0</v>
      </c>
      <c r="G27" s="331">
        <v>0</v>
      </c>
      <c r="H27" s="331">
        <f t="shared" si="1"/>
        <v>34045</v>
      </c>
      <c r="I27" s="148"/>
      <c r="J27" s="338"/>
    </row>
    <row r="28" spans="2:10" x14ac:dyDescent="0.25">
      <c r="B28" s="332" t="s">
        <v>961</v>
      </c>
      <c r="C28" s="331">
        <v>16380</v>
      </c>
      <c r="D28" s="331">
        <v>30000</v>
      </c>
      <c r="E28" s="331">
        <v>0</v>
      </c>
      <c r="F28" s="331">
        <v>0</v>
      </c>
      <c r="G28" s="331">
        <v>0</v>
      </c>
      <c r="H28" s="331">
        <f t="shared" si="1"/>
        <v>46380</v>
      </c>
      <c r="I28" s="148"/>
      <c r="J28" s="338"/>
    </row>
    <row r="29" spans="2:10" x14ac:dyDescent="0.25">
      <c r="B29" s="332" t="s">
        <v>962</v>
      </c>
      <c r="C29" s="331">
        <v>53508</v>
      </c>
      <c r="D29" s="331">
        <v>75000</v>
      </c>
      <c r="E29" s="331">
        <v>0</v>
      </c>
      <c r="F29" s="331">
        <v>100000</v>
      </c>
      <c r="G29" s="331">
        <v>0</v>
      </c>
      <c r="H29" s="331">
        <f t="shared" si="1"/>
        <v>228508</v>
      </c>
      <c r="I29" s="148"/>
      <c r="J29" s="338"/>
    </row>
    <row r="30" spans="2:10" ht="24" x14ac:dyDescent="0.25">
      <c r="B30" s="332" t="s">
        <v>963</v>
      </c>
      <c r="C30" s="331">
        <v>97978</v>
      </c>
      <c r="D30" s="331">
        <v>50000</v>
      </c>
      <c r="E30" s="331">
        <v>0</v>
      </c>
      <c r="F30" s="331">
        <v>0</v>
      </c>
      <c r="G30" s="331">
        <v>0</v>
      </c>
      <c r="H30" s="331">
        <f t="shared" si="1"/>
        <v>147978</v>
      </c>
      <c r="I30" s="148"/>
      <c r="J30" s="338"/>
    </row>
    <row r="31" spans="2:10" ht="24" x14ac:dyDescent="0.25">
      <c r="B31" s="332" t="s">
        <v>964</v>
      </c>
      <c r="C31" s="331">
        <v>34944</v>
      </c>
      <c r="D31" s="331">
        <v>30000</v>
      </c>
      <c r="E31" s="331">
        <v>0</v>
      </c>
      <c r="F31" s="331">
        <v>0</v>
      </c>
      <c r="G31" s="331">
        <v>0</v>
      </c>
      <c r="H31" s="331">
        <f t="shared" si="1"/>
        <v>64944</v>
      </c>
      <c r="I31" s="148"/>
      <c r="J31" s="338"/>
    </row>
    <row r="32" spans="2:10" ht="24" x14ac:dyDescent="0.25">
      <c r="B32" s="332" t="s">
        <v>995</v>
      </c>
      <c r="C32" s="331">
        <v>39047</v>
      </c>
      <c r="D32" s="331">
        <v>0</v>
      </c>
      <c r="E32" s="331">
        <v>0</v>
      </c>
      <c r="F32" s="331">
        <v>98500</v>
      </c>
      <c r="G32" s="331">
        <v>0</v>
      </c>
      <c r="H32" s="331">
        <f t="shared" si="1"/>
        <v>137547</v>
      </c>
      <c r="I32" s="148"/>
      <c r="J32" s="338"/>
    </row>
    <row r="33" spans="2:10" x14ac:dyDescent="0.25">
      <c r="B33" s="332" t="s">
        <v>965</v>
      </c>
      <c r="C33" s="331">
        <v>65520</v>
      </c>
      <c r="D33" s="331">
        <v>9011.5300000000007</v>
      </c>
      <c r="E33" s="331">
        <v>0</v>
      </c>
      <c r="F33" s="331">
        <v>25000</v>
      </c>
      <c r="G33" s="331">
        <v>0</v>
      </c>
      <c r="H33" s="331">
        <f t="shared" si="1"/>
        <v>99531.53</v>
      </c>
      <c r="I33" s="148"/>
      <c r="J33" s="338"/>
    </row>
    <row r="34" spans="2:10" ht="24" x14ac:dyDescent="0.25">
      <c r="B34" s="332" t="s">
        <v>966</v>
      </c>
      <c r="C34" s="331">
        <v>54353</v>
      </c>
      <c r="D34" s="331">
        <v>30000</v>
      </c>
      <c r="E34" s="331">
        <v>0</v>
      </c>
      <c r="F34" s="331">
        <v>0</v>
      </c>
      <c r="G34" s="331">
        <v>0</v>
      </c>
      <c r="H34" s="331">
        <f t="shared" si="1"/>
        <v>84353</v>
      </c>
      <c r="I34" s="148"/>
      <c r="J34" s="338"/>
    </row>
    <row r="35" spans="2:10" ht="24" x14ac:dyDescent="0.25">
      <c r="B35" s="332" t="s">
        <v>967</v>
      </c>
      <c r="C35" s="331">
        <v>70980</v>
      </c>
      <c r="D35" s="331">
        <v>35592.160000000003</v>
      </c>
      <c r="E35" s="331">
        <v>0</v>
      </c>
      <c r="F35" s="331">
        <v>175000</v>
      </c>
      <c r="G35" s="331">
        <v>0</v>
      </c>
      <c r="H35" s="331">
        <f t="shared" si="1"/>
        <v>281572.16000000003</v>
      </c>
      <c r="I35" s="148"/>
      <c r="J35" s="338"/>
    </row>
    <row r="36" spans="2:10" ht="24" x14ac:dyDescent="0.25">
      <c r="B36" s="332" t="s">
        <v>968</v>
      </c>
      <c r="C36" s="331">
        <v>737000</v>
      </c>
      <c r="D36" s="331">
        <v>0</v>
      </c>
      <c r="E36" s="331">
        <v>0</v>
      </c>
      <c r="F36" s="331">
        <v>355283.55</v>
      </c>
      <c r="G36" s="331">
        <v>0</v>
      </c>
      <c r="H36" s="331">
        <f t="shared" si="1"/>
        <v>1092283.55</v>
      </c>
      <c r="I36" s="148"/>
      <c r="J36" s="338"/>
    </row>
    <row r="37" spans="2:10" ht="36" x14ac:dyDescent="0.25">
      <c r="B37" s="332" t="s">
        <v>996</v>
      </c>
      <c r="C37" s="331">
        <v>87696</v>
      </c>
      <c r="D37" s="331">
        <v>22962</v>
      </c>
      <c r="E37" s="331">
        <v>0</v>
      </c>
      <c r="F37" s="331">
        <v>0</v>
      </c>
      <c r="G37" s="331">
        <v>0</v>
      </c>
      <c r="H37" s="331">
        <f t="shared" si="1"/>
        <v>110658</v>
      </c>
      <c r="I37" s="148"/>
      <c r="J37" s="338"/>
    </row>
    <row r="38" spans="2:10" ht="24" x14ac:dyDescent="0.25">
      <c r="B38" s="332" t="s">
        <v>997</v>
      </c>
      <c r="C38" s="331">
        <v>271908</v>
      </c>
      <c r="D38" s="331">
        <v>1086</v>
      </c>
      <c r="E38" s="331">
        <v>0</v>
      </c>
      <c r="F38" s="331">
        <v>0</v>
      </c>
      <c r="G38" s="331">
        <v>0</v>
      </c>
      <c r="H38" s="331">
        <f t="shared" si="1"/>
        <v>272994</v>
      </c>
      <c r="I38" s="148"/>
      <c r="J38" s="338"/>
    </row>
    <row r="39" spans="2:10" x14ac:dyDescent="0.25">
      <c r="B39" s="332" t="s">
        <v>969</v>
      </c>
      <c r="C39" s="331">
        <v>3369600</v>
      </c>
      <c r="D39" s="331">
        <v>0</v>
      </c>
      <c r="E39" s="331">
        <v>0</v>
      </c>
      <c r="F39" s="331">
        <v>950000</v>
      </c>
      <c r="G39" s="331">
        <v>0</v>
      </c>
      <c r="H39" s="331">
        <f t="shared" si="1"/>
        <v>4319600</v>
      </c>
      <c r="I39" s="148"/>
      <c r="J39" s="338"/>
    </row>
    <row r="40" spans="2:10" ht="24" x14ac:dyDescent="0.25">
      <c r="B40" s="332" t="s">
        <v>1001</v>
      </c>
      <c r="C40" s="331">
        <v>0</v>
      </c>
      <c r="D40" s="331">
        <v>0</v>
      </c>
      <c r="E40" s="331">
        <v>0</v>
      </c>
      <c r="F40" s="331">
        <v>1346000</v>
      </c>
      <c r="G40" s="331">
        <v>0</v>
      </c>
      <c r="H40" s="331">
        <f t="shared" si="1"/>
        <v>1346000</v>
      </c>
      <c r="I40" s="148"/>
      <c r="J40" s="338"/>
    </row>
    <row r="41" spans="2:10" ht="36" x14ac:dyDescent="0.25">
      <c r="B41" s="332" t="s">
        <v>970</v>
      </c>
      <c r="C41" s="331">
        <v>1073028</v>
      </c>
      <c r="D41" s="331">
        <v>0</v>
      </c>
      <c r="E41" s="331">
        <v>0</v>
      </c>
      <c r="F41" s="331">
        <v>0</v>
      </c>
      <c r="G41" s="331">
        <v>455283.55</v>
      </c>
      <c r="H41" s="331">
        <f t="shared" si="1"/>
        <v>617744.44999999995</v>
      </c>
      <c r="I41" s="148"/>
      <c r="J41" s="338"/>
    </row>
    <row r="42" spans="2:10" ht="24" x14ac:dyDescent="0.25">
      <c r="B42" s="332" t="s">
        <v>971</v>
      </c>
      <c r="C42" s="331">
        <v>120782</v>
      </c>
      <c r="D42" s="331">
        <v>7507</v>
      </c>
      <c r="E42" s="331">
        <v>0</v>
      </c>
      <c r="F42" s="331">
        <v>100000</v>
      </c>
      <c r="G42" s="331">
        <v>0</v>
      </c>
      <c r="H42" s="331">
        <f t="shared" si="1"/>
        <v>228289</v>
      </c>
      <c r="I42" s="148"/>
      <c r="J42" s="338"/>
    </row>
    <row r="43" spans="2:10" ht="24" x14ac:dyDescent="0.25">
      <c r="B43" s="332" t="s">
        <v>972</v>
      </c>
      <c r="C43" s="331">
        <v>1906520</v>
      </c>
      <c r="D43" s="331">
        <v>0</v>
      </c>
      <c r="E43" s="331">
        <v>0</v>
      </c>
      <c r="F43" s="331">
        <v>0</v>
      </c>
      <c r="G43" s="331">
        <v>1219000</v>
      </c>
      <c r="H43" s="331">
        <f t="shared" si="1"/>
        <v>687520</v>
      </c>
      <c r="I43" s="148"/>
      <c r="J43" s="338"/>
    </row>
    <row r="44" spans="2:10" x14ac:dyDescent="0.25">
      <c r="B44" s="332" t="s">
        <v>910</v>
      </c>
      <c r="C44" s="331">
        <v>125000</v>
      </c>
      <c r="D44" s="331">
        <v>0</v>
      </c>
      <c r="E44" s="331">
        <v>0</v>
      </c>
      <c r="F44" s="331">
        <v>120000</v>
      </c>
      <c r="G44" s="331">
        <v>0</v>
      </c>
      <c r="H44" s="331">
        <f t="shared" si="1"/>
        <v>245000</v>
      </c>
      <c r="I44" s="148"/>
      <c r="J44" s="338"/>
    </row>
    <row r="45" spans="2:10" x14ac:dyDescent="0.25">
      <c r="B45" s="332" t="s">
        <v>998</v>
      </c>
      <c r="C45" s="331">
        <v>566000</v>
      </c>
      <c r="D45" s="331">
        <v>0</v>
      </c>
      <c r="E45" s="331">
        <v>0</v>
      </c>
      <c r="F45" s="331">
        <v>149000</v>
      </c>
      <c r="G45" s="331">
        <v>0</v>
      </c>
      <c r="H45" s="331">
        <f t="shared" si="1"/>
        <v>715000</v>
      </c>
      <c r="I45" s="148"/>
      <c r="J45" s="338"/>
    </row>
    <row r="46" spans="2:10" ht="24" x14ac:dyDescent="0.25">
      <c r="B46" s="332" t="s">
        <v>921</v>
      </c>
      <c r="C46" s="331">
        <v>0</v>
      </c>
      <c r="D46" s="331">
        <v>0</v>
      </c>
      <c r="E46" s="331">
        <v>0</v>
      </c>
      <c r="F46" s="331">
        <v>6826950</v>
      </c>
      <c r="G46" s="331">
        <v>0</v>
      </c>
      <c r="H46" s="331">
        <f t="shared" si="1"/>
        <v>6826950</v>
      </c>
      <c r="I46" s="148"/>
      <c r="J46" s="338"/>
    </row>
    <row r="47" spans="2:10" x14ac:dyDescent="0.25">
      <c r="B47" s="332" t="s">
        <v>922</v>
      </c>
      <c r="C47" s="331">
        <v>0</v>
      </c>
      <c r="D47" s="331">
        <v>0</v>
      </c>
      <c r="E47" s="331">
        <v>0</v>
      </c>
      <c r="F47" s="331">
        <v>8944076</v>
      </c>
      <c r="G47" s="331">
        <v>0</v>
      </c>
      <c r="H47" s="331">
        <f t="shared" si="1"/>
        <v>8944076</v>
      </c>
      <c r="I47" s="148"/>
      <c r="J47" s="338"/>
    </row>
    <row r="48" spans="2:10" x14ac:dyDescent="0.25">
      <c r="B48" s="332" t="s">
        <v>973</v>
      </c>
      <c r="C48" s="331">
        <v>0</v>
      </c>
      <c r="D48" s="331">
        <v>4850</v>
      </c>
      <c r="E48" s="331">
        <v>0</v>
      </c>
      <c r="F48" s="331">
        <v>0</v>
      </c>
      <c r="G48" s="331">
        <v>0</v>
      </c>
      <c r="H48" s="331">
        <f t="shared" si="1"/>
        <v>4850</v>
      </c>
      <c r="I48" s="148"/>
      <c r="J48" s="338"/>
    </row>
    <row r="49" spans="2:10" ht="24" x14ac:dyDescent="0.25">
      <c r="B49" s="332" t="s">
        <v>999</v>
      </c>
      <c r="C49" s="331">
        <v>11381359</v>
      </c>
      <c r="D49" s="331">
        <v>0</v>
      </c>
      <c r="E49" s="331">
        <v>0</v>
      </c>
      <c r="F49" s="331">
        <v>0</v>
      </c>
      <c r="G49" s="331">
        <v>1346000</v>
      </c>
      <c r="H49" s="331">
        <f t="shared" si="1"/>
        <v>10035359</v>
      </c>
      <c r="I49" s="148"/>
      <c r="J49" s="338"/>
    </row>
    <row r="50" spans="2:10" ht="24" x14ac:dyDescent="0.25">
      <c r="B50" s="332" t="s">
        <v>919</v>
      </c>
      <c r="C50" s="331">
        <v>24946278.559999999</v>
      </c>
      <c r="D50" s="331">
        <v>23402863.899999999</v>
      </c>
      <c r="E50" s="331">
        <v>0</v>
      </c>
      <c r="F50" s="331">
        <v>0</v>
      </c>
      <c r="G50" s="331">
        <v>15771026</v>
      </c>
      <c r="H50" s="331">
        <f t="shared" si="1"/>
        <v>32578116.459999993</v>
      </c>
      <c r="I50" s="148"/>
      <c r="J50" s="338"/>
    </row>
    <row r="51" spans="2:10" x14ac:dyDescent="0.25">
      <c r="B51" s="332" t="s">
        <v>974</v>
      </c>
      <c r="C51" s="331">
        <v>3110200</v>
      </c>
      <c r="D51" s="331">
        <v>0</v>
      </c>
      <c r="E51" s="331">
        <v>0</v>
      </c>
      <c r="F51" s="331">
        <v>0</v>
      </c>
      <c r="G51" s="331">
        <v>280000</v>
      </c>
      <c r="H51" s="331">
        <f t="shared" si="1"/>
        <v>2830200</v>
      </c>
      <c r="I51" s="148"/>
      <c r="J51" s="338"/>
    </row>
    <row r="52" spans="2:10" x14ac:dyDescent="0.25">
      <c r="B52" s="332" t="s">
        <v>1000</v>
      </c>
      <c r="C52" s="331">
        <v>0</v>
      </c>
      <c r="D52" s="331">
        <v>45000</v>
      </c>
      <c r="E52" s="331">
        <v>0</v>
      </c>
      <c r="F52" s="331">
        <v>0</v>
      </c>
      <c r="G52" s="331">
        <v>0</v>
      </c>
      <c r="H52" s="331">
        <f t="shared" si="1"/>
        <v>45000</v>
      </c>
      <c r="I52" s="148"/>
      <c r="J52" s="338"/>
    </row>
    <row r="53" spans="2:10" x14ac:dyDescent="0.25">
      <c r="B53" s="332" t="s">
        <v>975</v>
      </c>
      <c r="C53" s="331">
        <v>0</v>
      </c>
      <c r="D53" s="331">
        <v>14614.84</v>
      </c>
      <c r="E53" s="331">
        <v>0</v>
      </c>
      <c r="F53" s="331">
        <v>0</v>
      </c>
      <c r="G53" s="331">
        <v>0</v>
      </c>
      <c r="H53" s="331">
        <f t="shared" si="1"/>
        <v>14614.84</v>
      </c>
      <c r="I53" s="148"/>
      <c r="J53" s="338"/>
    </row>
    <row r="54" spans="2:10" x14ac:dyDescent="0.25">
      <c r="B54" s="332" t="s">
        <v>976</v>
      </c>
      <c r="C54" s="331">
        <v>0</v>
      </c>
      <c r="D54" s="331">
        <v>1000000</v>
      </c>
      <c r="E54" s="331">
        <v>0</v>
      </c>
      <c r="F54" s="331">
        <v>280000</v>
      </c>
      <c r="G54" s="331">
        <v>0</v>
      </c>
      <c r="H54" s="331">
        <f t="shared" si="1"/>
        <v>1280000</v>
      </c>
      <c r="I54" s="148"/>
      <c r="J54" s="338"/>
    </row>
    <row r="55" spans="2:10" x14ac:dyDescent="0.25">
      <c r="B55" s="332" t="s">
        <v>979</v>
      </c>
      <c r="C55" s="331">
        <v>0</v>
      </c>
      <c r="D55" s="331">
        <v>30000</v>
      </c>
      <c r="E55" s="331">
        <v>0</v>
      </c>
      <c r="F55" s="331">
        <v>0</v>
      </c>
      <c r="G55" s="331">
        <v>0</v>
      </c>
      <c r="H55" s="331">
        <f t="shared" si="1"/>
        <v>30000</v>
      </c>
      <c r="I55" s="148"/>
      <c r="J55" s="338"/>
    </row>
    <row r="56" spans="2:10" x14ac:dyDescent="0.25">
      <c r="B56" s="332"/>
      <c r="C56" s="331"/>
      <c r="D56" s="331"/>
      <c r="E56" s="331"/>
      <c r="F56" s="331"/>
      <c r="G56" s="331"/>
      <c r="H56" s="331"/>
      <c r="I56" s="148"/>
      <c r="J56" s="338"/>
    </row>
    <row r="57" spans="2:10" x14ac:dyDescent="0.25">
      <c r="B57" s="330" t="s">
        <v>840</v>
      </c>
      <c r="C57" s="333">
        <f>SUM(C13:C55)</f>
        <v>88922560.560000002</v>
      </c>
      <c r="D57" s="333">
        <f t="shared" ref="D57:H57" si="2">SUM(D13:D55)</f>
        <v>54895054.719999999</v>
      </c>
      <c r="E57" s="333">
        <f t="shared" si="2"/>
        <v>0</v>
      </c>
      <c r="F57" s="333">
        <f t="shared" si="2"/>
        <v>20164128.350000001</v>
      </c>
      <c r="G57" s="333">
        <f t="shared" si="2"/>
        <v>20164128.350000001</v>
      </c>
      <c r="H57" s="333">
        <f t="shared" si="2"/>
        <v>143817615.28</v>
      </c>
      <c r="J57" s="338"/>
    </row>
    <row r="58" spans="2:10" x14ac:dyDescent="0.25">
      <c r="B58" s="330"/>
      <c r="C58" s="333"/>
      <c r="D58" s="333"/>
      <c r="E58" s="333"/>
      <c r="F58" s="333"/>
      <c r="G58" s="333"/>
      <c r="H58" s="333"/>
      <c r="J58" s="338"/>
    </row>
    <row r="59" spans="2:10" x14ac:dyDescent="0.25">
      <c r="B59" s="330" t="s">
        <v>911</v>
      </c>
      <c r="C59" s="331"/>
      <c r="D59" s="331"/>
      <c r="E59" s="331"/>
      <c r="F59" s="331"/>
      <c r="G59" s="331"/>
      <c r="H59" s="331"/>
      <c r="J59" s="338"/>
    </row>
    <row r="60" spans="2:10" x14ac:dyDescent="0.25">
      <c r="B60" s="330"/>
      <c r="C60" s="333"/>
      <c r="D60" s="333"/>
      <c r="E60" s="333"/>
      <c r="F60" s="333"/>
      <c r="G60" s="333"/>
      <c r="H60" s="333"/>
      <c r="J60" s="338"/>
    </row>
    <row r="61" spans="2:10" ht="24" x14ac:dyDescent="0.25">
      <c r="B61" s="332" t="s">
        <v>993</v>
      </c>
      <c r="C61" s="331">
        <v>100000</v>
      </c>
      <c r="D61" s="331">
        <v>17029.39</v>
      </c>
      <c r="E61" s="331">
        <v>0</v>
      </c>
      <c r="F61" s="331">
        <v>0</v>
      </c>
      <c r="G61" s="331">
        <v>0</v>
      </c>
      <c r="H61" s="331">
        <f t="shared" ref="H61:H65" si="3">C61+D61-E61+F61-G61</f>
        <v>117029.39</v>
      </c>
      <c r="I61" s="148"/>
      <c r="J61" s="338"/>
    </row>
    <row r="62" spans="2:10" x14ac:dyDescent="0.25">
      <c r="B62" s="332" t="s">
        <v>910</v>
      </c>
      <c r="C62" s="331">
        <v>0</v>
      </c>
      <c r="D62" s="331">
        <v>48334.06</v>
      </c>
      <c r="E62" s="331">
        <v>0</v>
      </c>
      <c r="F62" s="331">
        <v>0</v>
      </c>
      <c r="G62" s="331">
        <v>0</v>
      </c>
      <c r="H62" s="331">
        <f t="shared" si="3"/>
        <v>48334.06</v>
      </c>
      <c r="I62" s="148"/>
      <c r="J62" s="338"/>
    </row>
    <row r="63" spans="2:10" x14ac:dyDescent="0.25">
      <c r="B63" s="332" t="s">
        <v>977</v>
      </c>
      <c r="C63" s="331">
        <v>0</v>
      </c>
      <c r="D63" s="331">
        <v>0</v>
      </c>
      <c r="E63" s="331">
        <v>0</v>
      </c>
      <c r="F63" s="331">
        <v>1684200</v>
      </c>
      <c r="G63" s="331">
        <v>0</v>
      </c>
      <c r="H63" s="331">
        <f t="shared" si="3"/>
        <v>1684200</v>
      </c>
      <c r="I63" s="148"/>
      <c r="J63" s="338"/>
    </row>
    <row r="64" spans="2:10" ht="24" x14ac:dyDescent="0.25">
      <c r="B64" s="332" t="s">
        <v>978</v>
      </c>
      <c r="C64" s="331">
        <v>6278200</v>
      </c>
      <c r="D64" s="331">
        <v>0</v>
      </c>
      <c r="E64" s="331">
        <v>0</v>
      </c>
      <c r="F64" s="331">
        <v>26969.07</v>
      </c>
      <c r="G64" s="331">
        <v>1721169.07</v>
      </c>
      <c r="H64" s="331">
        <f t="shared" si="3"/>
        <v>4584000</v>
      </c>
      <c r="I64" s="148"/>
      <c r="J64" s="338"/>
    </row>
    <row r="65" spans="2:10" x14ac:dyDescent="0.25">
      <c r="B65" s="332" t="s">
        <v>979</v>
      </c>
      <c r="C65" s="331">
        <v>0</v>
      </c>
      <c r="D65" s="331">
        <v>0</v>
      </c>
      <c r="E65" s="331">
        <v>0</v>
      </c>
      <c r="F65" s="331">
        <v>10000</v>
      </c>
      <c r="G65" s="331">
        <v>0</v>
      </c>
      <c r="H65" s="331">
        <f t="shared" si="3"/>
        <v>10000</v>
      </c>
      <c r="I65" s="148"/>
      <c r="J65" s="338"/>
    </row>
    <row r="66" spans="2:10" x14ac:dyDescent="0.25">
      <c r="B66" s="330" t="s">
        <v>912</v>
      </c>
      <c r="C66" s="333">
        <f>SUM(C61:C65)</f>
        <v>6378200</v>
      </c>
      <c r="D66" s="333">
        <f t="shared" ref="D66:H66" si="4">SUM(D61:D65)</f>
        <v>65363.45</v>
      </c>
      <c r="E66" s="333">
        <f t="shared" si="4"/>
        <v>0</v>
      </c>
      <c r="F66" s="333">
        <f t="shared" si="4"/>
        <v>1721169.07</v>
      </c>
      <c r="G66" s="333">
        <f t="shared" si="4"/>
        <v>1721169.07</v>
      </c>
      <c r="H66" s="333">
        <f t="shared" si="4"/>
        <v>6443563.4500000002</v>
      </c>
      <c r="I66" s="148"/>
      <c r="J66" s="338"/>
    </row>
    <row r="67" spans="2:10" x14ac:dyDescent="0.25">
      <c r="B67" s="330"/>
      <c r="C67" s="333"/>
      <c r="D67" s="333"/>
      <c r="E67" s="333"/>
      <c r="F67" s="333"/>
      <c r="G67" s="333"/>
      <c r="H67" s="333"/>
      <c r="I67" s="148"/>
      <c r="J67" s="338"/>
    </row>
    <row r="68" spans="2:10" x14ac:dyDescent="0.25">
      <c r="B68" s="330" t="s">
        <v>913</v>
      </c>
      <c r="C68" s="331"/>
      <c r="D68" s="331"/>
      <c r="E68" s="331"/>
      <c r="F68" s="331"/>
      <c r="G68" s="331"/>
      <c r="H68" s="331"/>
      <c r="I68" s="148"/>
      <c r="J68" s="338"/>
    </row>
    <row r="69" spans="2:10" x14ac:dyDescent="0.25">
      <c r="B69" s="330"/>
      <c r="C69" s="331"/>
      <c r="D69" s="331"/>
      <c r="E69" s="331"/>
      <c r="F69" s="331"/>
      <c r="G69" s="331"/>
      <c r="H69" s="331"/>
      <c r="I69" s="148"/>
      <c r="J69" s="338"/>
    </row>
    <row r="70" spans="2:10" x14ac:dyDescent="0.25">
      <c r="B70" s="332" t="s">
        <v>977</v>
      </c>
      <c r="C70" s="331">
        <v>0</v>
      </c>
      <c r="D70" s="331">
        <v>0</v>
      </c>
      <c r="E70" s="331">
        <v>0</v>
      </c>
      <c r="F70" s="331">
        <v>1815800</v>
      </c>
      <c r="G70" s="331">
        <v>0</v>
      </c>
      <c r="H70" s="331">
        <f t="shared" ref="H70:H71" si="5">C70+D70-E70+F70-G70</f>
        <v>1815800</v>
      </c>
      <c r="I70" s="148"/>
      <c r="J70" s="338"/>
    </row>
    <row r="71" spans="2:10" ht="24" x14ac:dyDescent="0.25">
      <c r="B71" s="332" t="s">
        <v>978</v>
      </c>
      <c r="C71" s="331">
        <v>1815800</v>
      </c>
      <c r="D71" s="331">
        <v>0</v>
      </c>
      <c r="E71" s="331">
        <v>0</v>
      </c>
      <c r="F71" s="331">
        <v>0</v>
      </c>
      <c r="G71" s="331">
        <v>1815800</v>
      </c>
      <c r="H71" s="331">
        <f t="shared" si="5"/>
        <v>0</v>
      </c>
      <c r="I71" s="148"/>
      <c r="J71" s="338"/>
    </row>
    <row r="72" spans="2:10" x14ac:dyDescent="0.25">
      <c r="B72" s="330" t="s">
        <v>914</v>
      </c>
      <c r="C72" s="333">
        <f t="shared" ref="C72:H72" si="6">SUM(C70:C71)</f>
        <v>1815800</v>
      </c>
      <c r="D72" s="333">
        <f t="shared" si="6"/>
        <v>0</v>
      </c>
      <c r="E72" s="333">
        <f t="shared" si="6"/>
        <v>0</v>
      </c>
      <c r="F72" s="333">
        <f t="shared" si="6"/>
        <v>1815800</v>
      </c>
      <c r="G72" s="333">
        <f t="shared" si="6"/>
        <v>1815800</v>
      </c>
      <c r="H72" s="333">
        <f t="shared" si="6"/>
        <v>1815800</v>
      </c>
      <c r="I72" s="148"/>
      <c r="J72" s="338"/>
    </row>
    <row r="73" spans="2:10" x14ac:dyDescent="0.25">
      <c r="B73" s="330"/>
      <c r="C73" s="333"/>
      <c r="D73" s="333"/>
      <c r="E73" s="333"/>
      <c r="F73" s="333"/>
      <c r="G73" s="333"/>
      <c r="H73" s="333"/>
      <c r="I73" s="148"/>
      <c r="J73" s="338"/>
    </row>
    <row r="74" spans="2:10" x14ac:dyDescent="0.25">
      <c r="B74" s="330" t="s">
        <v>895</v>
      </c>
      <c r="C74" s="333">
        <f>C72+C66+C57</f>
        <v>97116560.560000002</v>
      </c>
      <c r="D74" s="333">
        <f t="shared" ref="D74:H74" si="7">D72+D66+D57</f>
        <v>54960418.170000002</v>
      </c>
      <c r="E74" s="333">
        <f t="shared" si="7"/>
        <v>0</v>
      </c>
      <c r="F74" s="333">
        <f t="shared" si="7"/>
        <v>23701097.420000002</v>
      </c>
      <c r="G74" s="333">
        <f t="shared" si="7"/>
        <v>23701097.420000002</v>
      </c>
      <c r="H74" s="333">
        <f t="shared" si="7"/>
        <v>152076978.72999999</v>
      </c>
      <c r="I74" s="148"/>
      <c r="J74" s="338"/>
    </row>
    <row r="75" spans="2:10" x14ac:dyDescent="0.25">
      <c r="B75" s="330"/>
      <c r="C75" s="333"/>
      <c r="D75" s="333"/>
      <c r="E75" s="333"/>
      <c r="F75" s="333"/>
      <c r="G75" s="333"/>
      <c r="H75" s="333"/>
      <c r="I75" s="148"/>
      <c r="J75" s="338"/>
    </row>
    <row r="76" spans="2:10" x14ac:dyDescent="0.25">
      <c r="B76" s="332"/>
      <c r="C76" s="331"/>
      <c r="D76" s="331"/>
      <c r="E76" s="331"/>
      <c r="F76" s="331"/>
      <c r="G76" s="333"/>
      <c r="H76" s="331"/>
      <c r="I76" s="148"/>
      <c r="J76" s="338"/>
    </row>
    <row r="77" spans="2:10" x14ac:dyDescent="0.25">
      <c r="B77" s="330" t="s">
        <v>903</v>
      </c>
      <c r="C77" s="333">
        <v>0</v>
      </c>
      <c r="D77" s="333">
        <f>SUM(D76:D76)</f>
        <v>0</v>
      </c>
      <c r="E77" s="333">
        <f>SUM(E76:E76)</f>
        <v>0</v>
      </c>
      <c r="F77" s="333">
        <f>SUM(F76:F76)</f>
        <v>0</v>
      </c>
      <c r="G77" s="333">
        <f>SUM(G76:G76)</f>
        <v>0</v>
      </c>
      <c r="H77" s="333">
        <f>SUM(H76:H76)</f>
        <v>0</v>
      </c>
      <c r="J77" s="338"/>
    </row>
    <row r="78" spans="2:10" x14ac:dyDescent="0.25">
      <c r="B78" s="332"/>
      <c r="C78" s="331"/>
      <c r="D78" s="331"/>
      <c r="E78" s="331"/>
      <c r="F78" s="331"/>
      <c r="G78" s="331"/>
      <c r="H78" s="331"/>
      <c r="J78" s="338"/>
    </row>
    <row r="79" spans="2:10" x14ac:dyDescent="0.25">
      <c r="B79" s="332" t="s">
        <v>896</v>
      </c>
      <c r="C79" s="331">
        <f>C77</f>
        <v>0</v>
      </c>
      <c r="D79" s="331">
        <f t="shared" ref="D79:H79" si="8">D77</f>
        <v>0</v>
      </c>
      <c r="E79" s="331">
        <f t="shared" si="8"/>
        <v>0</v>
      </c>
      <c r="F79" s="331">
        <f t="shared" si="8"/>
        <v>0</v>
      </c>
      <c r="G79" s="331">
        <f t="shared" si="8"/>
        <v>0</v>
      </c>
      <c r="H79" s="331">
        <f t="shared" si="8"/>
        <v>0</v>
      </c>
    </row>
    <row r="80" spans="2:10" x14ac:dyDescent="0.25">
      <c r="B80" s="332"/>
      <c r="C80" s="331"/>
      <c r="D80" s="331"/>
      <c r="E80" s="331"/>
      <c r="F80" s="334"/>
      <c r="G80" s="331"/>
      <c r="H80" s="335"/>
    </row>
    <row r="81" spans="2:8" x14ac:dyDescent="0.25">
      <c r="B81" s="337" t="s">
        <v>904</v>
      </c>
      <c r="C81" s="337">
        <f t="shared" ref="C81:H81" si="9">C74+C77</f>
        <v>97116560.560000002</v>
      </c>
      <c r="D81" s="337">
        <f t="shared" si="9"/>
        <v>54960418.170000002</v>
      </c>
      <c r="E81" s="337">
        <f t="shared" si="9"/>
        <v>0</v>
      </c>
      <c r="F81" s="337">
        <f t="shared" si="9"/>
        <v>23701097.420000002</v>
      </c>
      <c r="G81" s="337">
        <f t="shared" si="9"/>
        <v>23701097.420000002</v>
      </c>
      <c r="H81" s="337">
        <f t="shared" si="9"/>
        <v>152076978.72999999</v>
      </c>
    </row>
  </sheetData>
  <mergeCells count="13">
    <mergeCell ref="B8:B10"/>
    <mergeCell ref="C8:H8"/>
    <mergeCell ref="C9:C10"/>
    <mergeCell ref="F9:F10"/>
    <mergeCell ref="G9:G10"/>
    <mergeCell ref="H9:H10"/>
    <mergeCell ref="D9:D10"/>
    <mergeCell ref="E9:E10"/>
    <mergeCell ref="B3:H3"/>
    <mergeCell ref="B4:H4"/>
    <mergeCell ref="B5:H5"/>
    <mergeCell ref="B6:H6"/>
    <mergeCell ref="B7:H7"/>
  </mergeCells>
  <printOptions horizontalCentered="1"/>
  <pageMargins left="0.39370078740157483" right="0.39370078740157483" top="0.78740157480314965" bottom="0.78740157480314965" header="0.31496062992125984" footer="0.31496062992125984"/>
  <pageSetup scale="5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C4:H74"/>
  <sheetViews>
    <sheetView workbookViewId="0">
      <selection activeCell="E44" sqref="E44"/>
    </sheetView>
  </sheetViews>
  <sheetFormatPr baseColWidth="10" defaultRowHeight="15" x14ac:dyDescent="0.25"/>
  <cols>
    <col min="3" max="3" width="53.7109375" customWidth="1"/>
    <col min="4" max="4" width="18" customWidth="1"/>
    <col min="5" max="5" width="21" customWidth="1"/>
    <col min="6" max="6" width="18.85546875" customWidth="1"/>
    <col min="7" max="7" width="18.140625" customWidth="1"/>
    <col min="8" max="8" width="18.42578125" customWidth="1"/>
  </cols>
  <sheetData>
    <row r="4" spans="3:8" x14ac:dyDescent="0.25">
      <c r="C4" s="513" t="s">
        <v>540</v>
      </c>
      <c r="D4" s="513"/>
      <c r="E4" s="513"/>
      <c r="F4" s="513"/>
      <c r="G4" s="513"/>
      <c r="H4" s="513"/>
    </row>
    <row r="5" spans="3:8" x14ac:dyDescent="0.25">
      <c r="C5" s="446" t="s">
        <v>759</v>
      </c>
      <c r="D5" s="447"/>
      <c r="E5" s="447"/>
      <c r="F5" s="447"/>
      <c r="G5" s="447"/>
      <c r="H5" s="448"/>
    </row>
    <row r="6" spans="3:8" x14ac:dyDescent="0.25">
      <c r="C6" s="449" t="s">
        <v>541</v>
      </c>
      <c r="D6" s="450"/>
      <c r="E6" s="450"/>
      <c r="F6" s="450"/>
      <c r="G6" s="450"/>
      <c r="H6" s="451"/>
    </row>
    <row r="7" spans="3:8" x14ac:dyDescent="0.25">
      <c r="C7" s="514"/>
      <c r="D7" s="67" t="s">
        <v>542</v>
      </c>
      <c r="E7" s="517" t="s">
        <v>319</v>
      </c>
      <c r="F7" s="67" t="s">
        <v>544</v>
      </c>
      <c r="G7" s="67" t="s">
        <v>546</v>
      </c>
      <c r="H7" s="67" t="s">
        <v>548</v>
      </c>
    </row>
    <row r="8" spans="3:8" x14ac:dyDescent="0.25">
      <c r="C8" s="515"/>
      <c r="D8" s="67" t="s">
        <v>543</v>
      </c>
      <c r="E8" s="518"/>
      <c r="F8" s="67" t="s">
        <v>545</v>
      </c>
      <c r="G8" s="67" t="s">
        <v>547</v>
      </c>
      <c r="H8" s="67" t="s">
        <v>549</v>
      </c>
    </row>
    <row r="9" spans="3:8" x14ac:dyDescent="0.25">
      <c r="C9" s="516"/>
      <c r="D9" s="74"/>
      <c r="E9" s="518"/>
      <c r="F9" s="74"/>
      <c r="G9" s="74"/>
      <c r="H9" s="67" t="s">
        <v>550</v>
      </c>
    </row>
    <row r="10" spans="3:8" x14ac:dyDescent="0.25">
      <c r="C10" s="68" t="s">
        <v>551</v>
      </c>
      <c r="D10" s="75"/>
      <c r="E10" s="76"/>
      <c r="F10" s="83"/>
      <c r="G10" s="85"/>
      <c r="H10" s="77"/>
    </row>
    <row r="11" spans="3:8" x14ac:dyDescent="0.25">
      <c r="C11" s="70" t="s">
        <v>552</v>
      </c>
      <c r="D11" s="508"/>
      <c r="E11" s="509"/>
      <c r="F11" s="510"/>
      <c r="G11" s="511"/>
      <c r="H11" s="512"/>
    </row>
    <row r="12" spans="3:8" x14ac:dyDescent="0.25">
      <c r="C12" s="70" t="s">
        <v>553</v>
      </c>
      <c r="D12" s="508"/>
      <c r="E12" s="509"/>
      <c r="F12" s="510"/>
      <c r="G12" s="511"/>
      <c r="H12" s="512"/>
    </row>
    <row r="13" spans="3:8" x14ac:dyDescent="0.25">
      <c r="C13" s="70" t="s">
        <v>554</v>
      </c>
      <c r="D13" s="78"/>
      <c r="E13" s="69"/>
      <c r="F13" s="84"/>
      <c r="G13" s="86"/>
      <c r="H13" s="79"/>
    </row>
    <row r="14" spans="3:8" x14ac:dyDescent="0.25">
      <c r="C14" s="71"/>
      <c r="D14" s="78"/>
      <c r="E14" s="69"/>
      <c r="F14" s="84"/>
      <c r="G14" s="86"/>
      <c r="H14" s="79"/>
    </row>
    <row r="15" spans="3:8" x14ac:dyDescent="0.25">
      <c r="C15" s="68" t="s">
        <v>555</v>
      </c>
      <c r="D15" s="78"/>
      <c r="E15" s="69"/>
      <c r="F15" s="84"/>
      <c r="G15" s="86"/>
      <c r="H15" s="79"/>
    </row>
    <row r="16" spans="3:8" x14ac:dyDescent="0.25">
      <c r="C16" s="70" t="s">
        <v>556</v>
      </c>
      <c r="D16" s="78"/>
      <c r="E16" s="69"/>
      <c r="F16" s="84"/>
      <c r="G16" s="86"/>
      <c r="H16" s="79"/>
    </row>
    <row r="17" spans="3:8" x14ac:dyDescent="0.25">
      <c r="C17" s="72" t="s">
        <v>557</v>
      </c>
      <c r="D17" s="78"/>
      <c r="E17" s="69"/>
      <c r="F17" s="84"/>
      <c r="G17" s="86"/>
      <c r="H17" s="79"/>
    </row>
    <row r="18" spans="3:8" x14ac:dyDescent="0.25">
      <c r="C18" s="72" t="s">
        <v>558</v>
      </c>
      <c r="D18" s="78"/>
      <c r="E18" s="69"/>
      <c r="F18" s="84"/>
      <c r="G18" s="86"/>
      <c r="H18" s="79"/>
    </row>
    <row r="19" spans="3:8" x14ac:dyDescent="0.25">
      <c r="C19" s="72" t="s">
        <v>559</v>
      </c>
      <c r="D19" s="78"/>
      <c r="E19" s="69"/>
      <c r="F19" s="84"/>
      <c r="G19" s="86"/>
      <c r="H19" s="79"/>
    </row>
    <row r="20" spans="3:8" x14ac:dyDescent="0.25">
      <c r="C20" s="70" t="s">
        <v>560</v>
      </c>
      <c r="D20" s="78"/>
      <c r="E20" s="69"/>
      <c r="F20" s="84"/>
      <c r="G20" s="86"/>
      <c r="H20" s="79"/>
    </row>
    <row r="21" spans="3:8" x14ac:dyDescent="0.25">
      <c r="C21" s="72" t="s">
        <v>557</v>
      </c>
      <c r="D21" s="78"/>
      <c r="E21" s="69"/>
      <c r="F21" s="84"/>
      <c r="G21" s="86"/>
      <c r="H21" s="79"/>
    </row>
    <row r="22" spans="3:8" x14ac:dyDescent="0.25">
      <c r="C22" s="72" t="s">
        <v>558</v>
      </c>
      <c r="D22" s="78"/>
      <c r="E22" s="69"/>
      <c r="F22" s="84"/>
      <c r="G22" s="86"/>
      <c r="H22" s="79"/>
    </row>
    <row r="23" spans="3:8" x14ac:dyDescent="0.25">
      <c r="C23" s="72" t="s">
        <v>559</v>
      </c>
      <c r="D23" s="78"/>
      <c r="E23" s="69"/>
      <c r="F23" s="84"/>
      <c r="G23" s="86"/>
      <c r="H23" s="79"/>
    </row>
    <row r="24" spans="3:8" x14ac:dyDescent="0.25">
      <c r="C24" s="70" t="s">
        <v>561</v>
      </c>
      <c r="D24" s="78"/>
      <c r="E24" s="69"/>
      <c r="F24" s="84"/>
      <c r="G24" s="86"/>
      <c r="H24" s="79"/>
    </row>
    <row r="25" spans="3:8" x14ac:dyDescent="0.25">
      <c r="C25" s="70" t="s">
        <v>562</v>
      </c>
      <c r="D25" s="78"/>
      <c r="E25" s="69"/>
      <c r="F25" s="84"/>
      <c r="G25" s="86"/>
      <c r="H25" s="79"/>
    </row>
    <row r="26" spans="3:8" x14ac:dyDescent="0.25">
      <c r="C26" s="70" t="s">
        <v>563</v>
      </c>
      <c r="D26" s="78"/>
      <c r="E26" s="69"/>
      <c r="F26" s="84"/>
      <c r="G26" s="86"/>
      <c r="H26" s="79"/>
    </row>
    <row r="27" spans="3:8" x14ac:dyDescent="0.25">
      <c r="C27" s="70" t="s">
        <v>564</v>
      </c>
      <c r="D27" s="78"/>
      <c r="E27" s="69"/>
      <c r="F27" s="84"/>
      <c r="G27" s="86"/>
      <c r="H27" s="79"/>
    </row>
    <row r="28" spans="3:8" x14ac:dyDescent="0.25">
      <c r="C28" s="70" t="s">
        <v>565</v>
      </c>
      <c r="D28" s="78"/>
      <c r="E28" s="69"/>
      <c r="F28" s="84"/>
      <c r="G28" s="86"/>
      <c r="H28" s="79"/>
    </row>
    <row r="29" spans="3:8" x14ac:dyDescent="0.25">
      <c r="C29" s="70" t="s">
        <v>566</v>
      </c>
      <c r="D29" s="78"/>
      <c r="E29" s="69"/>
      <c r="F29" s="84"/>
      <c r="G29" s="86"/>
      <c r="H29" s="79"/>
    </row>
    <row r="30" spans="3:8" x14ac:dyDescent="0.25">
      <c r="C30" s="70" t="s">
        <v>567</v>
      </c>
      <c r="D30" s="78"/>
      <c r="E30" s="69"/>
      <c r="F30" s="84"/>
      <c r="G30" s="86"/>
      <c r="H30" s="79"/>
    </row>
    <row r="31" spans="3:8" x14ac:dyDescent="0.25">
      <c r="C31" s="70" t="s">
        <v>568</v>
      </c>
      <c r="D31" s="78"/>
      <c r="E31" s="69"/>
      <c r="F31" s="84"/>
      <c r="G31" s="86"/>
      <c r="H31" s="79"/>
    </row>
    <row r="32" spans="3:8" x14ac:dyDescent="0.25">
      <c r="C32" s="71"/>
      <c r="D32" s="78"/>
      <c r="E32" s="69"/>
      <c r="F32" s="84"/>
      <c r="G32" s="86"/>
      <c r="H32" s="79"/>
    </row>
    <row r="33" spans="3:8" x14ac:dyDescent="0.25">
      <c r="C33" s="68" t="s">
        <v>569</v>
      </c>
      <c r="D33" s="78"/>
      <c r="E33" s="69"/>
      <c r="F33" s="84"/>
      <c r="G33" s="86"/>
      <c r="H33" s="79"/>
    </row>
    <row r="34" spans="3:8" x14ac:dyDescent="0.25">
      <c r="C34" s="70" t="s">
        <v>570</v>
      </c>
      <c r="D34" s="78"/>
      <c r="E34" s="69"/>
      <c r="F34" s="84"/>
      <c r="G34" s="86"/>
      <c r="H34" s="79"/>
    </row>
    <row r="35" spans="3:8" x14ac:dyDescent="0.25">
      <c r="C35" s="71"/>
      <c r="D35" s="78"/>
      <c r="E35" s="69"/>
      <c r="F35" s="84"/>
      <c r="G35" s="86"/>
      <c r="H35" s="79"/>
    </row>
    <row r="36" spans="3:8" x14ac:dyDescent="0.25">
      <c r="C36" s="68" t="s">
        <v>571</v>
      </c>
      <c r="D36" s="78"/>
      <c r="E36" s="69"/>
      <c r="F36" s="84"/>
      <c r="G36" s="86"/>
      <c r="H36" s="79"/>
    </row>
    <row r="37" spans="3:8" x14ac:dyDescent="0.25">
      <c r="C37" s="70" t="s">
        <v>556</v>
      </c>
      <c r="D37" s="78"/>
      <c r="E37" s="69"/>
      <c r="F37" s="84"/>
      <c r="G37" s="86"/>
      <c r="H37" s="79"/>
    </row>
    <row r="38" spans="3:8" x14ac:dyDescent="0.25">
      <c r="C38" s="70" t="s">
        <v>560</v>
      </c>
      <c r="D38" s="78"/>
      <c r="E38" s="69"/>
      <c r="F38" s="84"/>
      <c r="G38" s="86"/>
      <c r="H38" s="79"/>
    </row>
    <row r="39" spans="3:8" x14ac:dyDescent="0.25">
      <c r="C39" s="70" t="s">
        <v>572</v>
      </c>
      <c r="D39" s="78"/>
      <c r="E39" s="69"/>
      <c r="F39" s="84"/>
      <c r="G39" s="86"/>
      <c r="H39" s="79"/>
    </row>
    <row r="40" spans="3:8" x14ac:dyDescent="0.25">
      <c r="C40" s="71"/>
      <c r="D40" s="78"/>
      <c r="E40" s="69"/>
      <c r="F40" s="84"/>
      <c r="G40" s="86"/>
      <c r="H40" s="79"/>
    </row>
    <row r="41" spans="3:8" x14ac:dyDescent="0.25">
      <c r="C41" s="68" t="s">
        <v>573</v>
      </c>
      <c r="D41" s="78"/>
      <c r="E41" s="69"/>
      <c r="F41" s="84"/>
      <c r="G41" s="86"/>
      <c r="H41" s="79"/>
    </row>
    <row r="42" spans="3:8" x14ac:dyDescent="0.25">
      <c r="C42" s="70" t="s">
        <v>574</v>
      </c>
      <c r="D42" s="78"/>
      <c r="E42" s="69"/>
      <c r="F42" s="84"/>
      <c r="G42" s="86"/>
      <c r="H42" s="79"/>
    </row>
    <row r="43" spans="3:8" x14ac:dyDescent="0.25">
      <c r="C43" s="70" t="s">
        <v>575</v>
      </c>
      <c r="D43" s="78"/>
      <c r="E43" s="69"/>
      <c r="F43" s="84"/>
      <c r="G43" s="86"/>
      <c r="H43" s="79"/>
    </row>
    <row r="44" spans="3:8" x14ac:dyDescent="0.25">
      <c r="C44" s="70" t="s">
        <v>576</v>
      </c>
      <c r="D44" s="78"/>
      <c r="E44" s="69"/>
      <c r="F44" s="84"/>
      <c r="G44" s="86"/>
      <c r="H44" s="79"/>
    </row>
    <row r="45" spans="3:8" x14ac:dyDescent="0.25">
      <c r="C45" s="71"/>
      <c r="D45" s="78"/>
      <c r="E45" s="69"/>
      <c r="F45" s="84"/>
      <c r="G45" s="86"/>
      <c r="H45" s="79"/>
    </row>
    <row r="46" spans="3:8" x14ac:dyDescent="0.25">
      <c r="C46" s="68" t="s">
        <v>577</v>
      </c>
      <c r="D46" s="78"/>
      <c r="E46" s="69"/>
      <c r="F46" s="84"/>
      <c r="G46" s="86"/>
      <c r="H46" s="79"/>
    </row>
    <row r="47" spans="3:8" x14ac:dyDescent="0.25">
      <c r="C47" s="71"/>
      <c r="D47" s="78"/>
      <c r="E47" s="69"/>
      <c r="F47" s="84"/>
      <c r="G47" s="86"/>
      <c r="H47" s="79"/>
    </row>
    <row r="48" spans="3:8" x14ac:dyDescent="0.25">
      <c r="C48" s="68" t="s">
        <v>578</v>
      </c>
      <c r="D48" s="78"/>
      <c r="E48" s="69"/>
      <c r="F48" s="84"/>
      <c r="G48" s="86"/>
      <c r="H48" s="79"/>
    </row>
    <row r="49" spans="3:8" x14ac:dyDescent="0.25">
      <c r="C49" s="70" t="s">
        <v>579</v>
      </c>
      <c r="D49" s="78"/>
      <c r="E49" s="69"/>
      <c r="F49" s="84"/>
      <c r="G49" s="86"/>
      <c r="H49" s="79"/>
    </row>
    <row r="50" spans="3:8" x14ac:dyDescent="0.25">
      <c r="C50" s="70" t="s">
        <v>580</v>
      </c>
      <c r="D50" s="78"/>
      <c r="E50" s="69"/>
      <c r="F50" s="84"/>
      <c r="G50" s="86"/>
      <c r="H50" s="79"/>
    </row>
    <row r="51" spans="3:8" x14ac:dyDescent="0.25">
      <c r="C51" s="70" t="s">
        <v>581</v>
      </c>
      <c r="D51" s="78"/>
      <c r="E51" s="69"/>
      <c r="F51" s="84"/>
      <c r="G51" s="86"/>
      <c r="H51" s="79"/>
    </row>
    <row r="52" spans="3:8" x14ac:dyDescent="0.25">
      <c r="C52" s="71"/>
      <c r="D52" s="78"/>
      <c r="E52" s="69"/>
      <c r="F52" s="84"/>
      <c r="G52" s="86"/>
      <c r="H52" s="79"/>
    </row>
    <row r="53" spans="3:8" x14ac:dyDescent="0.25">
      <c r="C53" s="68" t="s">
        <v>582</v>
      </c>
      <c r="D53" s="508"/>
      <c r="E53" s="509"/>
      <c r="F53" s="510"/>
      <c r="G53" s="511"/>
      <c r="H53" s="512"/>
    </row>
    <row r="54" spans="3:8" x14ac:dyDescent="0.25">
      <c r="C54" s="68" t="s">
        <v>583</v>
      </c>
      <c r="D54" s="508"/>
      <c r="E54" s="509"/>
      <c r="F54" s="510"/>
      <c r="G54" s="511"/>
      <c r="H54" s="512"/>
    </row>
    <row r="55" spans="3:8" x14ac:dyDescent="0.25">
      <c r="C55" s="70" t="s">
        <v>580</v>
      </c>
      <c r="D55" s="78"/>
      <c r="E55" s="69"/>
      <c r="F55" s="84"/>
      <c r="G55" s="86"/>
      <c r="H55" s="79"/>
    </row>
    <row r="56" spans="3:8" x14ac:dyDescent="0.25">
      <c r="C56" s="70" t="s">
        <v>581</v>
      </c>
      <c r="D56" s="78"/>
      <c r="E56" s="69"/>
      <c r="F56" s="84"/>
      <c r="G56" s="86"/>
      <c r="H56" s="79"/>
    </row>
    <row r="57" spans="3:8" x14ac:dyDescent="0.25">
      <c r="C57" s="71"/>
      <c r="D57" s="78"/>
      <c r="E57" s="69"/>
      <c r="F57" s="84"/>
      <c r="G57" s="86"/>
      <c r="H57" s="79"/>
    </row>
    <row r="58" spans="3:8" x14ac:dyDescent="0.25">
      <c r="C58" s="68" t="s">
        <v>584</v>
      </c>
      <c r="D58" s="78"/>
      <c r="E58" s="69"/>
      <c r="F58" s="84"/>
      <c r="G58" s="86"/>
      <c r="H58" s="79"/>
    </row>
    <row r="59" spans="3:8" x14ac:dyDescent="0.25">
      <c r="C59" s="70" t="s">
        <v>580</v>
      </c>
      <c r="D59" s="78"/>
      <c r="E59" s="69"/>
      <c r="F59" s="84"/>
      <c r="G59" s="86"/>
      <c r="H59" s="79"/>
    </row>
    <row r="60" spans="3:8" x14ac:dyDescent="0.25">
      <c r="C60" s="70" t="s">
        <v>581</v>
      </c>
      <c r="D60" s="78"/>
      <c r="E60" s="69"/>
      <c r="F60" s="84"/>
      <c r="G60" s="86"/>
      <c r="H60" s="79"/>
    </row>
    <row r="61" spans="3:8" x14ac:dyDescent="0.25">
      <c r="C61" s="70" t="s">
        <v>585</v>
      </c>
      <c r="D61" s="78"/>
      <c r="E61" s="69"/>
      <c r="F61" s="84"/>
      <c r="G61" s="86"/>
      <c r="H61" s="79"/>
    </row>
    <row r="62" spans="3:8" x14ac:dyDescent="0.25">
      <c r="C62" s="71"/>
      <c r="D62" s="78"/>
      <c r="E62" s="69"/>
      <c r="F62" s="84"/>
      <c r="G62" s="86"/>
      <c r="H62" s="79"/>
    </row>
    <row r="63" spans="3:8" x14ac:dyDescent="0.25">
      <c r="C63" s="68" t="s">
        <v>586</v>
      </c>
      <c r="D63" s="78"/>
      <c r="E63" s="69"/>
      <c r="F63" s="84"/>
      <c r="G63" s="86"/>
      <c r="H63" s="79"/>
    </row>
    <row r="64" spans="3:8" x14ac:dyDescent="0.25">
      <c r="C64" s="70" t="s">
        <v>580</v>
      </c>
      <c r="D64" s="78"/>
      <c r="E64" s="69"/>
      <c r="F64" s="84"/>
      <c r="G64" s="86"/>
      <c r="H64" s="79"/>
    </row>
    <row r="65" spans="3:8" x14ac:dyDescent="0.25">
      <c r="C65" s="70" t="s">
        <v>581</v>
      </c>
      <c r="D65" s="78"/>
      <c r="E65" s="69"/>
      <c r="F65" s="84"/>
      <c r="G65" s="86"/>
      <c r="H65" s="79"/>
    </row>
    <row r="66" spans="3:8" x14ac:dyDescent="0.25">
      <c r="C66" s="71"/>
      <c r="D66" s="78"/>
      <c r="E66" s="69"/>
      <c r="F66" s="84"/>
      <c r="G66" s="86"/>
      <c r="H66" s="79"/>
    </row>
    <row r="67" spans="3:8" x14ac:dyDescent="0.25">
      <c r="C67" s="68" t="s">
        <v>587</v>
      </c>
      <c r="D67" s="78"/>
      <c r="E67" s="69"/>
      <c r="F67" s="84"/>
      <c r="G67" s="86"/>
      <c r="H67" s="79"/>
    </row>
    <row r="68" spans="3:8" x14ac:dyDescent="0.25">
      <c r="C68" s="70" t="s">
        <v>588</v>
      </c>
      <c r="D68" s="78"/>
      <c r="E68" s="69"/>
      <c r="F68" s="84"/>
      <c r="G68" s="86"/>
      <c r="H68" s="79"/>
    </row>
    <row r="69" spans="3:8" x14ac:dyDescent="0.25">
      <c r="C69" s="70" t="s">
        <v>589</v>
      </c>
      <c r="D69" s="78"/>
      <c r="E69" s="69"/>
      <c r="F69" s="84"/>
      <c r="G69" s="86"/>
      <c r="H69" s="79"/>
    </row>
    <row r="70" spans="3:8" x14ac:dyDescent="0.25">
      <c r="C70" s="71"/>
      <c r="D70" s="78"/>
      <c r="E70" s="69"/>
      <c r="F70" s="84"/>
      <c r="G70" s="86"/>
      <c r="H70" s="79"/>
    </row>
    <row r="71" spans="3:8" x14ac:dyDescent="0.25">
      <c r="C71" s="68" t="s">
        <v>590</v>
      </c>
      <c r="D71" s="78"/>
      <c r="E71" s="69"/>
      <c r="F71" s="84"/>
      <c r="G71" s="86"/>
      <c r="H71" s="79"/>
    </row>
    <row r="72" spans="3:8" x14ac:dyDescent="0.25">
      <c r="C72" s="70" t="s">
        <v>591</v>
      </c>
      <c r="D72" s="78"/>
      <c r="E72" s="69"/>
      <c r="F72" s="84"/>
      <c r="G72" s="86"/>
      <c r="H72" s="79"/>
    </row>
    <row r="73" spans="3:8" x14ac:dyDescent="0.25">
      <c r="C73" s="70" t="s">
        <v>592</v>
      </c>
      <c r="D73" s="78"/>
      <c r="E73" s="69"/>
      <c r="F73" s="84"/>
      <c r="G73" s="86"/>
      <c r="H73" s="79"/>
    </row>
    <row r="74" spans="3:8" x14ac:dyDescent="0.25">
      <c r="C74" s="73"/>
      <c r="D74" s="80"/>
      <c r="E74" s="81"/>
      <c r="F74" s="82"/>
      <c r="G74" s="54"/>
      <c r="H74" s="53"/>
    </row>
  </sheetData>
  <mergeCells count="15">
    <mergeCell ref="D11:D12"/>
    <mergeCell ref="E11:E12"/>
    <mergeCell ref="F11:F12"/>
    <mergeCell ref="G11:G12"/>
    <mergeCell ref="H11:H12"/>
    <mergeCell ref="C4:H4"/>
    <mergeCell ref="C5:H5"/>
    <mergeCell ref="C6:H6"/>
    <mergeCell ref="C7:C9"/>
    <mergeCell ref="E7:E9"/>
    <mergeCell ref="D53:D54"/>
    <mergeCell ref="E53:E54"/>
    <mergeCell ref="F53:F54"/>
    <mergeCell ref="G53:G54"/>
    <mergeCell ref="H53:H54"/>
  </mergeCells>
  <pageMargins left="0.70866141732283472" right="0.70866141732283472" top="0.74803149606299213" bottom="0.74803149606299213" header="0.31496062992125984" footer="0.31496062992125984"/>
  <pageSetup scale="53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D6:R127"/>
  <sheetViews>
    <sheetView topLeftCell="E148" workbookViewId="0">
      <selection activeCell="S16" sqref="S16"/>
    </sheetView>
  </sheetViews>
  <sheetFormatPr baseColWidth="10" defaultRowHeight="15" x14ac:dyDescent="0.25"/>
  <cols>
    <col min="6" max="6" width="65.28515625" customWidth="1"/>
    <col min="8" max="8" width="26.7109375" customWidth="1"/>
    <col min="10" max="10" width="19.28515625" customWidth="1"/>
    <col min="11" max="11" width="15.85546875" customWidth="1"/>
    <col min="12" max="13" width="18.85546875" customWidth="1"/>
    <col min="14" max="14" width="17.140625" customWidth="1"/>
  </cols>
  <sheetData>
    <row r="6" spans="4:14" x14ac:dyDescent="0.25">
      <c r="D6" s="18" t="s">
        <v>593</v>
      </c>
    </row>
    <row r="7" spans="4:14" x14ac:dyDescent="0.25">
      <c r="D7" s="136" t="s">
        <v>594</v>
      </c>
    </row>
    <row r="8" spans="4:14" x14ac:dyDescent="0.25">
      <c r="D8" s="136" t="s">
        <v>595</v>
      </c>
    </row>
    <row r="9" spans="4:14" x14ac:dyDescent="0.25">
      <c r="D9" s="571"/>
      <c r="E9" s="572"/>
      <c r="F9" s="572"/>
      <c r="G9" s="572"/>
      <c r="H9" s="572"/>
      <c r="I9" s="572"/>
      <c r="J9" s="572"/>
      <c r="K9" s="572"/>
      <c r="L9" s="572"/>
      <c r="M9" s="572"/>
      <c r="N9" s="573"/>
    </row>
    <row r="10" spans="4:14" x14ac:dyDescent="0.25">
      <c r="D10" s="574" t="s">
        <v>759</v>
      </c>
      <c r="E10" s="457"/>
      <c r="F10" s="457"/>
      <c r="G10" s="457"/>
      <c r="H10" s="457"/>
      <c r="I10" s="457"/>
      <c r="J10" s="457"/>
      <c r="K10" s="457"/>
      <c r="L10" s="457"/>
      <c r="M10" s="457"/>
      <c r="N10" s="575"/>
    </row>
    <row r="11" spans="4:14" x14ac:dyDescent="0.25">
      <c r="D11" s="574" t="s">
        <v>596</v>
      </c>
      <c r="E11" s="457"/>
      <c r="F11" s="457"/>
      <c r="G11" s="457"/>
      <c r="H11" s="457"/>
      <c r="I11" s="457"/>
      <c r="J11" s="457"/>
      <c r="K11" s="457"/>
      <c r="L11" s="457"/>
      <c r="M11" s="457"/>
      <c r="N11" s="575"/>
    </row>
    <row r="12" spans="4:14" x14ac:dyDescent="0.25">
      <c r="D12" s="574" t="s">
        <v>791</v>
      </c>
      <c r="E12" s="457"/>
      <c r="F12" s="457"/>
      <c r="G12" s="457"/>
      <c r="H12" s="457"/>
      <c r="I12" s="457"/>
      <c r="J12" s="457"/>
      <c r="K12" s="457"/>
      <c r="L12" s="457"/>
      <c r="M12" s="457"/>
      <c r="N12" s="575"/>
    </row>
    <row r="13" spans="4:14" x14ac:dyDescent="0.25">
      <c r="D13" s="449"/>
      <c r="E13" s="450"/>
      <c r="F13" s="450"/>
      <c r="G13" s="450"/>
      <c r="H13" s="450"/>
      <c r="I13" s="450"/>
      <c r="J13" s="450"/>
      <c r="K13" s="450"/>
      <c r="L13" s="450"/>
      <c r="M13" s="450"/>
      <c r="N13" s="451"/>
    </row>
    <row r="14" spans="4:14" x14ac:dyDescent="0.25">
      <c r="D14" s="576" t="s">
        <v>597</v>
      </c>
      <c r="E14" s="577"/>
      <c r="F14" s="578"/>
      <c r="G14" s="443" t="s">
        <v>598</v>
      </c>
      <c r="H14" s="444"/>
      <c r="I14" s="444"/>
      <c r="J14" s="445"/>
      <c r="K14" s="443" t="s">
        <v>599</v>
      </c>
      <c r="L14" s="445"/>
      <c r="M14" s="436" t="s">
        <v>600</v>
      </c>
      <c r="N14" s="436" t="s">
        <v>601</v>
      </c>
    </row>
    <row r="15" spans="4:14" x14ac:dyDescent="0.25">
      <c r="D15" s="579"/>
      <c r="E15" s="580"/>
      <c r="F15" s="581"/>
      <c r="G15" s="443" t="s">
        <v>602</v>
      </c>
      <c r="H15" s="445"/>
      <c r="I15" s="443" t="s">
        <v>603</v>
      </c>
      <c r="J15" s="445"/>
      <c r="K15" s="87"/>
      <c r="L15" s="87"/>
      <c r="M15" s="437"/>
      <c r="N15" s="437"/>
    </row>
    <row r="16" spans="4:14" x14ac:dyDescent="0.25">
      <c r="D16" s="579"/>
      <c r="E16" s="580"/>
      <c r="F16" s="581"/>
      <c r="G16" s="436"/>
      <c r="H16" s="12" t="s">
        <v>604</v>
      </c>
      <c r="I16" s="569"/>
      <c r="J16" s="12" t="s">
        <v>606</v>
      </c>
      <c r="K16" s="569" t="s">
        <v>608</v>
      </c>
      <c r="L16" s="88" t="s">
        <v>609</v>
      </c>
      <c r="M16" s="437"/>
      <c r="N16" s="437"/>
    </row>
    <row r="17" spans="4:14" x14ac:dyDescent="0.25">
      <c r="D17" s="582"/>
      <c r="E17" s="583"/>
      <c r="F17" s="584"/>
      <c r="G17" s="452"/>
      <c r="H17" s="89" t="s">
        <v>605</v>
      </c>
      <c r="I17" s="570"/>
      <c r="J17" s="89" t="s">
        <v>607</v>
      </c>
      <c r="K17" s="570"/>
      <c r="L17" s="90" t="s">
        <v>610</v>
      </c>
      <c r="M17" s="452"/>
      <c r="N17" s="452"/>
    </row>
    <row r="18" spans="4:14" x14ac:dyDescent="0.25">
      <c r="D18" s="532" t="s">
        <v>611</v>
      </c>
      <c r="E18" s="533"/>
      <c r="F18" s="533"/>
      <c r="G18" s="533"/>
      <c r="H18" s="533"/>
      <c r="I18" s="533"/>
      <c r="J18" s="533"/>
      <c r="K18" s="91"/>
      <c r="L18" s="91"/>
      <c r="M18" s="91"/>
      <c r="N18" s="92"/>
    </row>
    <row r="19" spans="4:14" x14ac:dyDescent="0.25">
      <c r="D19" s="547" t="s">
        <v>612</v>
      </c>
      <c r="E19" s="548"/>
      <c r="F19" s="548"/>
      <c r="G19" s="548"/>
      <c r="H19" s="548"/>
      <c r="I19" s="548"/>
      <c r="J19" s="548"/>
      <c r="K19" s="93"/>
      <c r="L19" s="93"/>
      <c r="M19" s="93"/>
      <c r="N19" s="94"/>
    </row>
    <row r="20" spans="4:14" x14ac:dyDescent="0.25">
      <c r="D20" s="95">
        <v>1</v>
      </c>
      <c r="E20" s="522" t="s">
        <v>613</v>
      </c>
      <c r="F20" s="522"/>
      <c r="G20" s="96"/>
      <c r="H20" s="97"/>
      <c r="I20" s="96"/>
      <c r="J20" s="97"/>
      <c r="K20" s="96"/>
      <c r="L20" s="96"/>
      <c r="M20" s="96"/>
      <c r="N20" s="98"/>
    </row>
    <row r="21" spans="4:14" x14ac:dyDescent="0.25">
      <c r="D21" s="535"/>
      <c r="E21" s="543" t="s">
        <v>614</v>
      </c>
      <c r="F21" s="563" t="s">
        <v>615</v>
      </c>
      <c r="G21" s="529" t="s">
        <v>763</v>
      </c>
      <c r="H21" s="9" t="s">
        <v>616</v>
      </c>
      <c r="I21" s="529"/>
      <c r="J21" s="523"/>
      <c r="K21" s="545">
        <v>190234000</v>
      </c>
      <c r="L21" s="529" t="s">
        <v>619</v>
      </c>
      <c r="M21" s="529" t="s">
        <v>620</v>
      </c>
      <c r="N21" s="529"/>
    </row>
    <row r="22" spans="4:14" x14ac:dyDescent="0.25">
      <c r="D22" s="536"/>
      <c r="E22" s="552"/>
      <c r="F22" s="565"/>
      <c r="G22" s="530"/>
      <c r="H22" s="9" t="s">
        <v>617</v>
      </c>
      <c r="I22" s="530"/>
      <c r="J22" s="524"/>
      <c r="K22" s="530"/>
      <c r="L22" s="530"/>
      <c r="M22" s="530"/>
      <c r="N22" s="530"/>
    </row>
    <row r="23" spans="4:14" x14ac:dyDescent="0.25">
      <c r="D23" s="537"/>
      <c r="E23" s="544"/>
      <c r="F23" s="564"/>
      <c r="G23" s="531"/>
      <c r="H23" s="9" t="s">
        <v>618</v>
      </c>
      <c r="I23" s="531"/>
      <c r="J23" s="525"/>
      <c r="K23" s="531"/>
      <c r="L23" s="531"/>
      <c r="M23" s="531"/>
      <c r="N23" s="531"/>
    </row>
    <row r="24" spans="4:14" x14ac:dyDescent="0.25">
      <c r="D24" s="535"/>
      <c r="E24" s="543" t="s">
        <v>621</v>
      </c>
      <c r="F24" s="563" t="s">
        <v>240</v>
      </c>
      <c r="G24" s="529" t="s">
        <v>763</v>
      </c>
      <c r="H24" s="8" t="s">
        <v>622</v>
      </c>
      <c r="I24" s="529"/>
      <c r="J24" s="523"/>
      <c r="K24" s="545">
        <v>201000000</v>
      </c>
      <c r="L24" s="529" t="s">
        <v>619</v>
      </c>
      <c r="M24" s="529" t="s">
        <v>620</v>
      </c>
      <c r="N24" s="529"/>
    </row>
    <row r="25" spans="4:14" x14ac:dyDescent="0.25">
      <c r="D25" s="537"/>
      <c r="E25" s="544"/>
      <c r="F25" s="564"/>
      <c r="G25" s="531"/>
      <c r="H25" s="9" t="s">
        <v>623</v>
      </c>
      <c r="I25" s="531"/>
      <c r="J25" s="525"/>
      <c r="K25" s="546"/>
      <c r="L25" s="531"/>
      <c r="M25" s="531"/>
      <c r="N25" s="531"/>
    </row>
    <row r="26" spans="4:14" x14ac:dyDescent="0.25">
      <c r="D26" s="535"/>
      <c r="E26" s="543" t="s">
        <v>624</v>
      </c>
      <c r="F26" s="563" t="s">
        <v>625</v>
      </c>
      <c r="G26" s="529" t="s">
        <v>763</v>
      </c>
      <c r="H26" s="8" t="s">
        <v>626</v>
      </c>
      <c r="I26" s="529"/>
      <c r="J26" s="523"/>
      <c r="K26" s="545">
        <v>234424479.56</v>
      </c>
      <c r="L26" s="529" t="s">
        <v>619</v>
      </c>
      <c r="M26" s="529" t="s">
        <v>620</v>
      </c>
      <c r="N26" s="529"/>
    </row>
    <row r="27" spans="4:14" x14ac:dyDescent="0.25">
      <c r="D27" s="537"/>
      <c r="E27" s="544"/>
      <c r="F27" s="564"/>
      <c r="G27" s="531"/>
      <c r="H27" s="9" t="s">
        <v>627</v>
      </c>
      <c r="I27" s="531"/>
      <c r="J27" s="525"/>
      <c r="K27" s="546"/>
      <c r="L27" s="531"/>
      <c r="M27" s="531"/>
      <c r="N27" s="531"/>
    </row>
    <row r="28" spans="4:14" x14ac:dyDescent="0.25">
      <c r="D28" s="95">
        <v>2</v>
      </c>
      <c r="E28" s="522" t="s">
        <v>628</v>
      </c>
      <c r="F28" s="522"/>
      <c r="G28" s="99"/>
      <c r="H28" s="99"/>
      <c r="I28" s="99"/>
      <c r="J28" s="100"/>
      <c r="K28" s="99"/>
      <c r="L28" s="99"/>
      <c r="M28" s="101"/>
      <c r="N28" s="102"/>
    </row>
    <row r="29" spans="4:14" x14ac:dyDescent="0.25">
      <c r="D29" s="535"/>
      <c r="E29" s="543" t="s">
        <v>614</v>
      </c>
      <c r="F29" s="563" t="s">
        <v>615</v>
      </c>
      <c r="G29" s="529" t="s">
        <v>763</v>
      </c>
      <c r="H29" s="9" t="s">
        <v>616</v>
      </c>
      <c r="I29" s="529"/>
      <c r="J29" s="523"/>
      <c r="K29" s="566">
        <v>190234000</v>
      </c>
      <c r="L29" s="529" t="s">
        <v>619</v>
      </c>
      <c r="M29" s="529" t="s">
        <v>620</v>
      </c>
      <c r="N29" s="529"/>
    </row>
    <row r="30" spans="4:14" x14ac:dyDescent="0.25">
      <c r="D30" s="536"/>
      <c r="E30" s="552"/>
      <c r="F30" s="565"/>
      <c r="G30" s="530"/>
      <c r="H30" s="9" t="s">
        <v>617</v>
      </c>
      <c r="I30" s="530"/>
      <c r="J30" s="524"/>
      <c r="K30" s="567"/>
      <c r="L30" s="530"/>
      <c r="M30" s="530"/>
      <c r="N30" s="530"/>
    </row>
    <row r="31" spans="4:14" x14ac:dyDescent="0.25">
      <c r="D31" s="537"/>
      <c r="E31" s="544"/>
      <c r="F31" s="564"/>
      <c r="G31" s="531"/>
      <c r="H31" s="9" t="s">
        <v>618</v>
      </c>
      <c r="I31" s="531"/>
      <c r="J31" s="525"/>
      <c r="K31" s="568"/>
      <c r="L31" s="531"/>
      <c r="M31" s="531"/>
      <c r="N31" s="531"/>
    </row>
    <row r="32" spans="4:14" x14ac:dyDescent="0.25">
      <c r="D32" s="535"/>
      <c r="E32" s="543" t="s">
        <v>621</v>
      </c>
      <c r="F32" s="563" t="s">
        <v>240</v>
      </c>
      <c r="G32" s="529" t="s">
        <v>763</v>
      </c>
      <c r="H32" s="8" t="s">
        <v>622</v>
      </c>
      <c r="I32" s="529"/>
      <c r="J32" s="523"/>
      <c r="K32" s="545">
        <v>190234000</v>
      </c>
      <c r="L32" s="529" t="s">
        <v>619</v>
      </c>
      <c r="M32" s="529" t="s">
        <v>620</v>
      </c>
      <c r="N32" s="529"/>
    </row>
    <row r="33" spans="4:14" x14ac:dyDescent="0.25">
      <c r="D33" s="537"/>
      <c r="E33" s="544"/>
      <c r="F33" s="564"/>
      <c r="G33" s="531"/>
      <c r="H33" s="9" t="s">
        <v>623</v>
      </c>
      <c r="I33" s="531"/>
      <c r="J33" s="525"/>
      <c r="K33" s="546"/>
      <c r="L33" s="531"/>
      <c r="M33" s="531"/>
      <c r="N33" s="531"/>
    </row>
    <row r="34" spans="4:14" x14ac:dyDescent="0.25">
      <c r="D34" s="535"/>
      <c r="E34" s="543" t="s">
        <v>624</v>
      </c>
      <c r="F34" s="563" t="s">
        <v>625</v>
      </c>
      <c r="G34" s="529" t="s">
        <v>763</v>
      </c>
      <c r="H34" s="8" t="s">
        <v>626</v>
      </c>
      <c r="I34" s="529"/>
      <c r="J34" s="523"/>
      <c r="K34" s="545">
        <v>234424479.56</v>
      </c>
      <c r="L34" s="529" t="s">
        <v>619</v>
      </c>
      <c r="M34" s="529" t="s">
        <v>620</v>
      </c>
      <c r="N34" s="529"/>
    </row>
    <row r="35" spans="4:14" x14ac:dyDescent="0.25">
      <c r="D35" s="537"/>
      <c r="E35" s="544"/>
      <c r="F35" s="564"/>
      <c r="G35" s="531"/>
      <c r="H35" s="9" t="s">
        <v>627</v>
      </c>
      <c r="I35" s="531"/>
      <c r="J35" s="525"/>
      <c r="K35" s="546"/>
      <c r="L35" s="531"/>
      <c r="M35" s="531"/>
      <c r="N35" s="531"/>
    </row>
    <row r="36" spans="4:14" x14ac:dyDescent="0.25">
      <c r="D36" s="95">
        <v>3</v>
      </c>
      <c r="E36" s="522" t="s">
        <v>629</v>
      </c>
      <c r="F36" s="522"/>
      <c r="G36" s="99"/>
      <c r="H36" s="99"/>
      <c r="I36" s="99"/>
      <c r="J36" s="100"/>
      <c r="K36" s="99"/>
      <c r="L36" s="99"/>
      <c r="M36" s="101"/>
      <c r="N36" s="102"/>
    </row>
    <row r="37" spans="4:14" x14ac:dyDescent="0.25">
      <c r="D37" s="103"/>
      <c r="E37" s="104" t="s">
        <v>614</v>
      </c>
      <c r="F37" s="105" t="s">
        <v>615</v>
      </c>
      <c r="G37" s="13" t="s">
        <v>764</v>
      </c>
      <c r="H37" s="9" t="s">
        <v>616</v>
      </c>
      <c r="I37" s="9"/>
      <c r="J37" s="106"/>
      <c r="K37" s="10">
        <v>0</v>
      </c>
      <c r="L37" s="13" t="s">
        <v>619</v>
      </c>
      <c r="M37" s="9" t="s">
        <v>630</v>
      </c>
      <c r="N37" s="9" t="s">
        <v>765</v>
      </c>
    </row>
    <row r="38" spans="4:14" x14ac:dyDescent="0.25">
      <c r="D38" s="103"/>
      <c r="E38" s="104" t="s">
        <v>621</v>
      </c>
      <c r="F38" s="105" t="s">
        <v>240</v>
      </c>
      <c r="G38" s="14" t="s">
        <v>764</v>
      </c>
      <c r="H38" s="8" t="s">
        <v>631</v>
      </c>
      <c r="I38" s="8"/>
      <c r="J38" s="107"/>
      <c r="K38" s="108">
        <v>0</v>
      </c>
      <c r="L38" s="14" t="s">
        <v>619</v>
      </c>
      <c r="M38" s="8" t="s">
        <v>630</v>
      </c>
      <c r="N38" s="8" t="s">
        <v>765</v>
      </c>
    </row>
    <row r="39" spans="4:14" x14ac:dyDescent="0.25">
      <c r="D39" s="535"/>
      <c r="E39" s="543" t="s">
        <v>624</v>
      </c>
      <c r="F39" s="563" t="s">
        <v>625</v>
      </c>
      <c r="G39" s="529" t="s">
        <v>764</v>
      </c>
      <c r="H39" s="8" t="s">
        <v>626</v>
      </c>
      <c r="I39" s="529"/>
      <c r="J39" s="523"/>
      <c r="K39" s="529">
        <v>0</v>
      </c>
      <c r="L39" s="529" t="s">
        <v>619</v>
      </c>
      <c r="M39" s="529" t="s">
        <v>630</v>
      </c>
      <c r="N39" s="529" t="s">
        <v>765</v>
      </c>
    </row>
    <row r="40" spans="4:14" x14ac:dyDescent="0.25">
      <c r="D40" s="537"/>
      <c r="E40" s="544"/>
      <c r="F40" s="564"/>
      <c r="G40" s="531"/>
      <c r="H40" s="9" t="s">
        <v>627</v>
      </c>
      <c r="I40" s="531"/>
      <c r="J40" s="525"/>
      <c r="K40" s="531"/>
      <c r="L40" s="531"/>
      <c r="M40" s="531"/>
      <c r="N40" s="531"/>
    </row>
    <row r="41" spans="4:14" x14ac:dyDescent="0.25">
      <c r="D41" s="95">
        <v>4</v>
      </c>
      <c r="E41" s="522" t="s">
        <v>632</v>
      </c>
      <c r="F41" s="522"/>
      <c r="G41" s="109"/>
      <c r="H41" s="109"/>
      <c r="I41" s="109"/>
      <c r="J41" s="110"/>
      <c r="K41" s="109"/>
      <c r="L41" s="109"/>
      <c r="M41" s="96"/>
      <c r="N41" s="111"/>
    </row>
    <row r="42" spans="4:14" x14ac:dyDescent="0.25">
      <c r="D42" s="112"/>
      <c r="E42" s="113" t="s">
        <v>614</v>
      </c>
      <c r="F42" s="114" t="s">
        <v>633</v>
      </c>
      <c r="G42" s="96"/>
      <c r="H42" s="96"/>
      <c r="I42" s="96"/>
      <c r="J42" s="97"/>
      <c r="K42" s="96"/>
      <c r="L42" s="96"/>
      <c r="M42" s="96"/>
      <c r="N42" s="98"/>
    </row>
    <row r="43" spans="4:14" x14ac:dyDescent="0.25">
      <c r="D43" s="103"/>
      <c r="E43" s="104"/>
      <c r="F43" s="105" t="s">
        <v>634</v>
      </c>
      <c r="G43" s="13" t="s">
        <v>764</v>
      </c>
      <c r="H43" s="9" t="s">
        <v>635</v>
      </c>
      <c r="I43" s="9"/>
      <c r="J43" s="106"/>
      <c r="K43" s="10">
        <v>0</v>
      </c>
      <c r="L43" s="13" t="s">
        <v>619</v>
      </c>
      <c r="M43" s="9" t="s">
        <v>636</v>
      </c>
      <c r="N43" s="9" t="s">
        <v>765</v>
      </c>
    </row>
    <row r="44" spans="4:14" x14ac:dyDescent="0.25">
      <c r="D44" s="535"/>
      <c r="E44" s="543"/>
      <c r="F44" s="563" t="s">
        <v>637</v>
      </c>
      <c r="G44" s="529" t="s">
        <v>764</v>
      </c>
      <c r="H44" s="8" t="s">
        <v>638</v>
      </c>
      <c r="I44" s="529"/>
      <c r="J44" s="523"/>
      <c r="K44" s="529">
        <v>0</v>
      </c>
      <c r="L44" s="529" t="s">
        <v>619</v>
      </c>
      <c r="M44" s="529" t="s">
        <v>636</v>
      </c>
      <c r="N44" s="529" t="s">
        <v>765</v>
      </c>
    </row>
    <row r="45" spans="4:14" x14ac:dyDescent="0.25">
      <c r="D45" s="537"/>
      <c r="E45" s="544"/>
      <c r="F45" s="564"/>
      <c r="G45" s="531"/>
      <c r="H45" s="9" t="s">
        <v>639</v>
      </c>
      <c r="I45" s="531"/>
      <c r="J45" s="525"/>
      <c r="K45" s="531"/>
      <c r="L45" s="531"/>
      <c r="M45" s="531"/>
      <c r="N45" s="531"/>
    </row>
    <row r="46" spans="4:14" x14ac:dyDescent="0.25">
      <c r="D46" s="549"/>
      <c r="E46" s="543" t="s">
        <v>621</v>
      </c>
      <c r="F46" s="115" t="s">
        <v>640</v>
      </c>
      <c r="G46" s="526"/>
      <c r="H46" s="8" t="s">
        <v>642</v>
      </c>
      <c r="I46" s="526"/>
      <c r="J46" s="523"/>
      <c r="K46" s="529">
        <v>0</v>
      </c>
      <c r="L46" s="529" t="s">
        <v>619</v>
      </c>
      <c r="M46" s="529" t="s">
        <v>636</v>
      </c>
      <c r="N46" s="529" t="s">
        <v>765</v>
      </c>
    </row>
    <row r="47" spans="4:14" x14ac:dyDescent="0.25">
      <c r="D47" s="550"/>
      <c r="E47" s="544"/>
      <c r="F47" s="105" t="s">
        <v>641</v>
      </c>
      <c r="G47" s="528"/>
      <c r="H47" s="9" t="s">
        <v>643</v>
      </c>
      <c r="I47" s="528"/>
      <c r="J47" s="525"/>
      <c r="K47" s="531"/>
      <c r="L47" s="531"/>
      <c r="M47" s="531"/>
      <c r="N47" s="531"/>
    </row>
    <row r="48" spans="4:14" x14ac:dyDescent="0.25">
      <c r="D48" s="549"/>
      <c r="E48" s="543" t="s">
        <v>624</v>
      </c>
      <c r="F48" s="563" t="s">
        <v>644</v>
      </c>
      <c r="G48" s="526"/>
      <c r="H48" s="8" t="s">
        <v>645</v>
      </c>
      <c r="I48" s="526"/>
      <c r="J48" s="523"/>
      <c r="K48" s="529">
        <v>0</v>
      </c>
      <c r="L48" s="529" t="s">
        <v>619</v>
      </c>
      <c r="M48" s="529" t="s">
        <v>636</v>
      </c>
      <c r="N48" s="529" t="s">
        <v>765</v>
      </c>
    </row>
    <row r="49" spans="4:14" x14ac:dyDescent="0.25">
      <c r="D49" s="550"/>
      <c r="E49" s="544"/>
      <c r="F49" s="564"/>
      <c r="G49" s="528"/>
      <c r="H49" s="15" t="s">
        <v>646</v>
      </c>
      <c r="I49" s="528"/>
      <c r="J49" s="525"/>
      <c r="K49" s="531"/>
      <c r="L49" s="531"/>
      <c r="M49" s="531"/>
      <c r="N49" s="531"/>
    </row>
    <row r="50" spans="4:14" x14ac:dyDescent="0.25">
      <c r="D50" s="549"/>
      <c r="E50" s="543" t="s">
        <v>647</v>
      </c>
      <c r="F50" s="116" t="s">
        <v>648</v>
      </c>
      <c r="G50" s="526"/>
      <c r="H50" s="8" t="s">
        <v>642</v>
      </c>
      <c r="I50" s="526"/>
      <c r="J50" s="523"/>
      <c r="K50" s="529">
        <v>0</v>
      </c>
      <c r="L50" s="529" t="s">
        <v>619</v>
      </c>
      <c r="M50" s="529" t="s">
        <v>636</v>
      </c>
      <c r="N50" s="529" t="s">
        <v>765</v>
      </c>
    </row>
    <row r="51" spans="4:14" x14ac:dyDescent="0.25">
      <c r="D51" s="550"/>
      <c r="E51" s="544"/>
      <c r="F51" s="105" t="s">
        <v>649</v>
      </c>
      <c r="G51" s="528"/>
      <c r="H51" s="15" t="s">
        <v>643</v>
      </c>
      <c r="I51" s="528"/>
      <c r="J51" s="525"/>
      <c r="K51" s="531"/>
      <c r="L51" s="531"/>
      <c r="M51" s="531"/>
      <c r="N51" s="531"/>
    </row>
    <row r="52" spans="4:14" x14ac:dyDescent="0.25">
      <c r="D52" s="117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4:14" x14ac:dyDescent="0.25">
      <c r="D53" s="118">
        <v>5</v>
      </c>
      <c r="E53" s="522" t="s">
        <v>650</v>
      </c>
      <c r="F53" s="522"/>
      <c r="G53" s="99"/>
      <c r="H53" s="99"/>
      <c r="I53" s="99"/>
      <c r="J53" s="100"/>
      <c r="K53" s="99"/>
      <c r="L53" s="99"/>
      <c r="M53" s="99"/>
      <c r="N53" s="102"/>
    </row>
    <row r="54" spans="4:14" x14ac:dyDescent="0.25">
      <c r="D54" s="103"/>
      <c r="E54" s="104" t="s">
        <v>614</v>
      </c>
      <c r="F54" s="105" t="s">
        <v>651</v>
      </c>
      <c r="G54" s="13" t="s">
        <v>763</v>
      </c>
      <c r="H54" s="9" t="s">
        <v>652</v>
      </c>
      <c r="I54" s="9"/>
      <c r="J54" s="106"/>
      <c r="K54" s="159">
        <v>173543000</v>
      </c>
      <c r="L54" s="13" t="s">
        <v>619</v>
      </c>
      <c r="M54" s="9" t="s">
        <v>653</v>
      </c>
      <c r="N54" s="9"/>
    </row>
    <row r="55" spans="4:14" x14ac:dyDescent="0.25">
      <c r="D55" s="103"/>
      <c r="E55" s="104" t="s">
        <v>621</v>
      </c>
      <c r="F55" s="105" t="s">
        <v>625</v>
      </c>
      <c r="G55" s="14" t="s">
        <v>763</v>
      </c>
      <c r="H55" s="8" t="s">
        <v>652</v>
      </c>
      <c r="I55" s="8"/>
      <c r="J55" s="107"/>
      <c r="K55" s="190">
        <v>214349908.61000001</v>
      </c>
      <c r="L55" s="14" t="s">
        <v>619</v>
      </c>
      <c r="M55" s="119" t="s">
        <v>654</v>
      </c>
      <c r="N55" s="8"/>
    </row>
    <row r="56" spans="4:14" x14ac:dyDescent="0.25">
      <c r="D56" s="95">
        <v>6</v>
      </c>
      <c r="E56" s="522" t="s">
        <v>655</v>
      </c>
      <c r="F56" s="522"/>
      <c r="G56" s="109"/>
      <c r="H56" s="109"/>
      <c r="I56" s="109"/>
      <c r="J56" s="110"/>
      <c r="K56" s="109"/>
      <c r="L56" s="109"/>
      <c r="M56" s="96"/>
      <c r="N56" s="111"/>
    </row>
    <row r="57" spans="4:14" x14ac:dyDescent="0.25">
      <c r="D57" s="103"/>
      <c r="E57" s="104" t="s">
        <v>614</v>
      </c>
      <c r="F57" s="105" t="s">
        <v>651</v>
      </c>
      <c r="G57" s="13" t="s">
        <v>764</v>
      </c>
      <c r="H57" s="9" t="s">
        <v>623</v>
      </c>
      <c r="I57" s="9"/>
      <c r="J57" s="106"/>
      <c r="K57" s="10">
        <v>0</v>
      </c>
      <c r="L57" s="13" t="s">
        <v>619</v>
      </c>
      <c r="M57" s="15" t="s">
        <v>656</v>
      </c>
      <c r="N57" s="9" t="s">
        <v>765</v>
      </c>
    </row>
    <row r="58" spans="4:14" x14ac:dyDescent="0.25">
      <c r="D58" s="95">
        <v>7</v>
      </c>
      <c r="E58" s="522" t="s">
        <v>657</v>
      </c>
      <c r="F58" s="522"/>
      <c r="G58" s="109"/>
      <c r="H58" s="109"/>
      <c r="I58" s="109"/>
      <c r="J58" s="110"/>
      <c r="K58" s="109"/>
      <c r="L58" s="109"/>
      <c r="M58" s="96"/>
      <c r="N58" s="111"/>
    </row>
    <row r="59" spans="4:14" x14ac:dyDescent="0.25">
      <c r="D59" s="535"/>
      <c r="E59" s="543" t="s">
        <v>614</v>
      </c>
      <c r="F59" s="563" t="s">
        <v>615</v>
      </c>
      <c r="G59" s="529" t="s">
        <v>764</v>
      </c>
      <c r="H59" s="9" t="s">
        <v>658</v>
      </c>
      <c r="I59" s="529"/>
      <c r="J59" s="523"/>
      <c r="K59" s="529">
        <v>0</v>
      </c>
      <c r="L59" s="529" t="s">
        <v>619</v>
      </c>
      <c r="M59" s="529" t="s">
        <v>659</v>
      </c>
      <c r="N59" s="529" t="s">
        <v>765</v>
      </c>
    </row>
    <row r="60" spans="4:14" x14ac:dyDescent="0.25">
      <c r="D60" s="537"/>
      <c r="E60" s="544"/>
      <c r="F60" s="564"/>
      <c r="G60" s="531"/>
      <c r="H60" s="15" t="s">
        <v>358</v>
      </c>
      <c r="I60" s="531"/>
      <c r="J60" s="525"/>
      <c r="K60" s="531"/>
      <c r="L60" s="531"/>
      <c r="M60" s="531"/>
      <c r="N60" s="531"/>
    </row>
    <row r="61" spans="4:14" x14ac:dyDescent="0.25">
      <c r="D61" s="103"/>
      <c r="E61" s="104" t="s">
        <v>621</v>
      </c>
      <c r="F61" s="105" t="s">
        <v>240</v>
      </c>
      <c r="G61" s="13" t="s">
        <v>764</v>
      </c>
      <c r="H61" s="9" t="s">
        <v>635</v>
      </c>
      <c r="I61" s="9"/>
      <c r="J61" s="106"/>
      <c r="K61" s="108">
        <v>0</v>
      </c>
      <c r="L61" s="13" t="s">
        <v>619</v>
      </c>
      <c r="M61" s="8" t="s">
        <v>659</v>
      </c>
      <c r="N61" s="8" t="s">
        <v>765</v>
      </c>
    </row>
    <row r="62" spans="4:14" x14ac:dyDescent="0.25">
      <c r="D62" s="535"/>
      <c r="E62" s="543" t="s">
        <v>624</v>
      </c>
      <c r="F62" s="563" t="s">
        <v>625</v>
      </c>
      <c r="G62" s="529" t="s">
        <v>764</v>
      </c>
      <c r="H62" s="8" t="s">
        <v>638</v>
      </c>
      <c r="I62" s="529"/>
      <c r="J62" s="523"/>
      <c r="K62" s="108">
        <v>0</v>
      </c>
      <c r="L62" s="529" t="s">
        <v>619</v>
      </c>
      <c r="M62" s="529" t="s">
        <v>659</v>
      </c>
      <c r="N62" s="529" t="s">
        <v>765</v>
      </c>
    </row>
    <row r="63" spans="4:14" x14ac:dyDescent="0.25">
      <c r="D63" s="537"/>
      <c r="E63" s="544"/>
      <c r="F63" s="564"/>
      <c r="G63" s="531"/>
      <c r="H63" s="15" t="s">
        <v>639</v>
      </c>
      <c r="I63" s="531"/>
      <c r="J63" s="525"/>
      <c r="K63" s="108"/>
      <c r="L63" s="531"/>
      <c r="M63" s="531"/>
      <c r="N63" s="531"/>
    </row>
    <row r="64" spans="4:14" x14ac:dyDescent="0.25">
      <c r="D64" s="547" t="s">
        <v>660</v>
      </c>
      <c r="E64" s="548"/>
      <c r="F64" s="548"/>
      <c r="G64" s="548"/>
      <c r="H64" s="548"/>
      <c r="I64" s="548"/>
      <c r="J64" s="548"/>
      <c r="K64" s="93"/>
      <c r="L64" s="93"/>
      <c r="M64" s="93"/>
      <c r="N64" s="94"/>
    </row>
    <row r="65" spans="4:14" x14ac:dyDescent="0.25">
      <c r="D65" s="95">
        <v>1</v>
      </c>
      <c r="E65" s="522" t="s">
        <v>661</v>
      </c>
      <c r="F65" s="522"/>
      <c r="G65" s="101"/>
      <c r="H65" s="120"/>
      <c r="I65" s="101"/>
      <c r="J65" s="120"/>
      <c r="K65" s="101"/>
      <c r="L65" s="101"/>
      <c r="M65" s="101"/>
      <c r="N65" s="121"/>
    </row>
    <row r="66" spans="4:14" x14ac:dyDescent="0.25">
      <c r="D66" s="549"/>
      <c r="E66" s="543" t="s">
        <v>614</v>
      </c>
      <c r="F66" s="563" t="s">
        <v>662</v>
      </c>
      <c r="G66" s="529" t="s">
        <v>763</v>
      </c>
      <c r="H66" s="9" t="s">
        <v>663</v>
      </c>
      <c r="I66" s="529"/>
      <c r="J66" s="523"/>
      <c r="K66" s="526"/>
      <c r="L66" s="526"/>
      <c r="M66" s="529" t="s">
        <v>664</v>
      </c>
      <c r="N66" s="529"/>
    </row>
    <row r="67" spans="4:14" x14ac:dyDescent="0.25">
      <c r="D67" s="551"/>
      <c r="E67" s="552"/>
      <c r="F67" s="565"/>
      <c r="G67" s="530"/>
      <c r="H67" s="9" t="s">
        <v>658</v>
      </c>
      <c r="I67" s="530"/>
      <c r="J67" s="524"/>
      <c r="K67" s="527"/>
      <c r="L67" s="527"/>
      <c r="M67" s="530"/>
      <c r="N67" s="530"/>
    </row>
    <row r="68" spans="4:14" x14ac:dyDescent="0.25">
      <c r="D68" s="550"/>
      <c r="E68" s="544"/>
      <c r="F68" s="564"/>
      <c r="G68" s="531"/>
      <c r="H68" s="15" t="s">
        <v>358</v>
      </c>
      <c r="I68" s="531"/>
      <c r="J68" s="525"/>
      <c r="K68" s="528"/>
      <c r="L68" s="528"/>
      <c r="M68" s="531"/>
      <c r="N68" s="531"/>
    </row>
    <row r="69" spans="4:14" x14ac:dyDescent="0.25">
      <c r="D69" s="549"/>
      <c r="E69" s="543" t="s">
        <v>621</v>
      </c>
      <c r="F69" s="563" t="s">
        <v>665</v>
      </c>
      <c r="G69" s="529" t="s">
        <v>763</v>
      </c>
      <c r="H69" s="9" t="s">
        <v>663</v>
      </c>
      <c r="I69" s="529"/>
      <c r="J69" s="523"/>
      <c r="K69" s="526"/>
      <c r="L69" s="526"/>
      <c r="M69" s="529" t="s">
        <v>664</v>
      </c>
      <c r="N69" s="529"/>
    </row>
    <row r="70" spans="4:14" x14ac:dyDescent="0.25">
      <c r="D70" s="551"/>
      <c r="E70" s="552"/>
      <c r="F70" s="565"/>
      <c r="G70" s="530"/>
      <c r="H70" s="9" t="s">
        <v>658</v>
      </c>
      <c r="I70" s="530"/>
      <c r="J70" s="524"/>
      <c r="K70" s="527"/>
      <c r="L70" s="527"/>
      <c r="M70" s="530"/>
      <c r="N70" s="530"/>
    </row>
    <row r="71" spans="4:14" x14ac:dyDescent="0.25">
      <c r="D71" s="550"/>
      <c r="E71" s="544"/>
      <c r="F71" s="564"/>
      <c r="G71" s="531"/>
      <c r="H71" s="15" t="s">
        <v>666</v>
      </c>
      <c r="I71" s="531"/>
      <c r="J71" s="525"/>
      <c r="K71" s="528"/>
      <c r="L71" s="528"/>
      <c r="M71" s="531"/>
      <c r="N71" s="531"/>
    </row>
    <row r="72" spans="4:14" x14ac:dyDescent="0.25">
      <c r="D72" s="549"/>
      <c r="E72" s="543" t="s">
        <v>624</v>
      </c>
      <c r="F72" s="115" t="s">
        <v>667</v>
      </c>
      <c r="G72" s="529" t="s">
        <v>764</v>
      </c>
      <c r="H72" s="9" t="s">
        <v>663</v>
      </c>
      <c r="I72" s="529"/>
      <c r="J72" s="523"/>
      <c r="K72" s="526"/>
      <c r="L72" s="526"/>
      <c r="M72" s="529" t="s">
        <v>664</v>
      </c>
      <c r="N72" s="529" t="s">
        <v>765</v>
      </c>
    </row>
    <row r="73" spans="4:14" x14ac:dyDescent="0.25">
      <c r="D73" s="551"/>
      <c r="E73" s="552"/>
      <c r="F73" s="115" t="s">
        <v>668</v>
      </c>
      <c r="G73" s="530"/>
      <c r="H73" s="9" t="s">
        <v>658</v>
      </c>
      <c r="I73" s="530"/>
      <c r="J73" s="524"/>
      <c r="K73" s="527"/>
      <c r="L73" s="527"/>
      <c r="M73" s="530"/>
      <c r="N73" s="530"/>
    </row>
    <row r="74" spans="4:14" x14ac:dyDescent="0.25">
      <c r="D74" s="550"/>
      <c r="E74" s="544"/>
      <c r="F74" s="122"/>
      <c r="G74" s="531"/>
      <c r="H74" s="15" t="s">
        <v>358</v>
      </c>
      <c r="I74" s="531"/>
      <c r="J74" s="525"/>
      <c r="K74" s="528"/>
      <c r="L74" s="528"/>
      <c r="M74" s="531"/>
      <c r="N74" s="531"/>
    </row>
    <row r="75" spans="4:14" x14ac:dyDescent="0.25">
      <c r="D75" s="549"/>
      <c r="E75" s="543" t="s">
        <v>647</v>
      </c>
      <c r="F75" s="115" t="s">
        <v>669</v>
      </c>
      <c r="G75" s="529" t="s">
        <v>764</v>
      </c>
      <c r="H75" s="9" t="s">
        <v>663</v>
      </c>
      <c r="I75" s="529"/>
      <c r="J75" s="523"/>
      <c r="K75" s="526"/>
      <c r="L75" s="526"/>
      <c r="M75" s="529" t="s">
        <v>664</v>
      </c>
      <c r="N75" s="529" t="s">
        <v>765</v>
      </c>
    </row>
    <row r="76" spans="4:14" x14ac:dyDescent="0.25">
      <c r="D76" s="551"/>
      <c r="E76" s="552"/>
      <c r="F76" s="115" t="s">
        <v>670</v>
      </c>
      <c r="G76" s="530"/>
      <c r="H76" s="9" t="s">
        <v>658</v>
      </c>
      <c r="I76" s="530"/>
      <c r="J76" s="524"/>
      <c r="K76" s="527"/>
      <c r="L76" s="527"/>
      <c r="M76" s="530"/>
      <c r="N76" s="530"/>
    </row>
    <row r="77" spans="4:14" x14ac:dyDescent="0.25">
      <c r="D77" s="550"/>
      <c r="E77" s="544"/>
      <c r="F77" s="122"/>
      <c r="G77" s="531"/>
      <c r="H77" s="15" t="s">
        <v>671</v>
      </c>
      <c r="I77" s="531"/>
      <c r="J77" s="525"/>
      <c r="K77" s="528"/>
      <c r="L77" s="528"/>
      <c r="M77" s="531"/>
      <c r="N77" s="531"/>
    </row>
    <row r="78" spans="4:14" x14ac:dyDescent="0.25">
      <c r="D78" s="549"/>
      <c r="E78" s="543" t="s">
        <v>672</v>
      </c>
      <c r="F78" s="563" t="s">
        <v>673</v>
      </c>
      <c r="G78" s="529" t="s">
        <v>764</v>
      </c>
      <c r="H78" s="9" t="s">
        <v>658</v>
      </c>
      <c r="I78" s="529"/>
      <c r="J78" s="523"/>
      <c r="K78" s="526"/>
      <c r="L78" s="526"/>
      <c r="M78" s="529" t="s">
        <v>664</v>
      </c>
      <c r="N78" s="529" t="s">
        <v>765</v>
      </c>
    </row>
    <row r="79" spans="4:14" x14ac:dyDescent="0.25">
      <c r="D79" s="550"/>
      <c r="E79" s="544"/>
      <c r="F79" s="564"/>
      <c r="G79" s="531"/>
      <c r="H79" s="15" t="s">
        <v>674</v>
      </c>
      <c r="I79" s="531"/>
      <c r="J79" s="525"/>
      <c r="K79" s="528"/>
      <c r="L79" s="528"/>
      <c r="M79" s="531"/>
      <c r="N79" s="531"/>
    </row>
    <row r="80" spans="4:14" x14ac:dyDescent="0.25">
      <c r="D80" s="553">
        <v>2</v>
      </c>
      <c r="E80" s="555" t="s">
        <v>675</v>
      </c>
      <c r="F80" s="555"/>
      <c r="G80" s="557"/>
      <c r="H80" s="559"/>
      <c r="I80" s="557"/>
      <c r="J80" s="559"/>
      <c r="K80" s="557"/>
      <c r="L80" s="557"/>
      <c r="M80" s="557"/>
      <c r="N80" s="561"/>
    </row>
    <row r="81" spans="4:18" x14ac:dyDescent="0.25">
      <c r="D81" s="554"/>
      <c r="E81" s="556" t="s">
        <v>676</v>
      </c>
      <c r="F81" s="556"/>
      <c r="G81" s="558"/>
      <c r="H81" s="560"/>
      <c r="I81" s="558"/>
      <c r="J81" s="560"/>
      <c r="K81" s="558"/>
      <c r="L81" s="558"/>
      <c r="M81" s="558"/>
      <c r="N81" s="562"/>
    </row>
    <row r="82" spans="4:18" x14ac:dyDescent="0.25">
      <c r="D82" s="549"/>
      <c r="E82" s="543" t="s">
        <v>614</v>
      </c>
      <c r="F82" s="115" t="s">
        <v>677</v>
      </c>
      <c r="G82" s="529" t="s">
        <v>764</v>
      </c>
      <c r="H82" s="9" t="s">
        <v>679</v>
      </c>
      <c r="I82" s="529"/>
      <c r="J82" s="523"/>
      <c r="K82" s="526"/>
      <c r="L82" s="526"/>
      <c r="M82" s="529" t="s">
        <v>620</v>
      </c>
      <c r="N82" s="529" t="s">
        <v>765</v>
      </c>
    </row>
    <row r="83" spans="4:18" x14ac:dyDescent="0.25">
      <c r="D83" s="551"/>
      <c r="E83" s="552"/>
      <c r="F83" s="115" t="s">
        <v>678</v>
      </c>
      <c r="G83" s="530"/>
      <c r="H83" s="9" t="s">
        <v>658</v>
      </c>
      <c r="I83" s="530"/>
      <c r="J83" s="524"/>
      <c r="K83" s="527"/>
      <c r="L83" s="527"/>
      <c r="M83" s="530"/>
      <c r="N83" s="530"/>
    </row>
    <row r="84" spans="4:18" x14ac:dyDescent="0.25">
      <c r="D84" s="550"/>
      <c r="E84" s="544"/>
      <c r="F84" s="122"/>
      <c r="G84" s="531"/>
      <c r="H84" s="15" t="s">
        <v>358</v>
      </c>
      <c r="I84" s="531"/>
      <c r="J84" s="525"/>
      <c r="K84" s="528"/>
      <c r="L84" s="528"/>
      <c r="M84" s="531"/>
      <c r="N84" s="531"/>
    </row>
    <row r="85" spans="4:18" x14ac:dyDescent="0.25">
      <c r="D85" s="549"/>
      <c r="E85" s="543" t="s">
        <v>621</v>
      </c>
      <c r="F85" s="115" t="s">
        <v>680</v>
      </c>
      <c r="G85" s="529" t="s">
        <v>764</v>
      </c>
      <c r="H85" s="9" t="s">
        <v>679</v>
      </c>
      <c r="I85" s="529"/>
      <c r="J85" s="523"/>
      <c r="K85" s="526"/>
      <c r="L85" s="526"/>
      <c r="M85" s="529" t="s">
        <v>620</v>
      </c>
      <c r="N85" s="529" t="s">
        <v>765</v>
      </c>
    </row>
    <row r="86" spans="4:18" x14ac:dyDescent="0.25">
      <c r="D86" s="551"/>
      <c r="E86" s="552"/>
      <c r="F86" s="115" t="s">
        <v>681</v>
      </c>
      <c r="G86" s="530"/>
      <c r="H86" s="9" t="s">
        <v>658</v>
      </c>
      <c r="I86" s="530"/>
      <c r="J86" s="524"/>
      <c r="K86" s="527"/>
      <c r="L86" s="527"/>
      <c r="M86" s="530"/>
      <c r="N86" s="530"/>
    </row>
    <row r="87" spans="4:18" x14ac:dyDescent="0.25">
      <c r="D87" s="550"/>
      <c r="E87" s="544"/>
      <c r="F87" s="122"/>
      <c r="G87" s="531"/>
      <c r="H87" s="15" t="s">
        <v>358</v>
      </c>
      <c r="I87" s="531"/>
      <c r="J87" s="525"/>
      <c r="K87" s="528"/>
      <c r="L87" s="528"/>
      <c r="M87" s="531"/>
      <c r="N87" s="531"/>
    </row>
    <row r="88" spans="4:18" x14ac:dyDescent="0.25">
      <c r="D88" s="549"/>
      <c r="E88" s="543" t="s">
        <v>624</v>
      </c>
      <c r="F88" s="115" t="s">
        <v>682</v>
      </c>
      <c r="G88" s="529" t="s">
        <v>764</v>
      </c>
      <c r="H88" s="9" t="s">
        <v>679</v>
      </c>
      <c r="I88" s="529"/>
      <c r="J88" s="523"/>
      <c r="K88" s="526"/>
      <c r="L88" s="526"/>
      <c r="M88" s="529" t="s">
        <v>620</v>
      </c>
      <c r="N88" s="529" t="s">
        <v>765</v>
      </c>
    </row>
    <row r="89" spans="4:18" x14ac:dyDescent="0.25">
      <c r="D89" s="551"/>
      <c r="E89" s="552"/>
      <c r="F89" s="115" t="s">
        <v>683</v>
      </c>
      <c r="G89" s="530"/>
      <c r="H89" s="9" t="s">
        <v>658</v>
      </c>
      <c r="I89" s="530"/>
      <c r="J89" s="524"/>
      <c r="K89" s="527"/>
      <c r="L89" s="527"/>
      <c r="M89" s="530"/>
      <c r="N89" s="530"/>
      <c r="R89">
        <f>237-187</f>
        <v>50</v>
      </c>
    </row>
    <row r="90" spans="4:18" x14ac:dyDescent="0.25">
      <c r="D90" s="550"/>
      <c r="E90" s="544"/>
      <c r="F90" s="122"/>
      <c r="G90" s="531"/>
      <c r="H90" s="15" t="s">
        <v>358</v>
      </c>
      <c r="I90" s="531"/>
      <c r="J90" s="525"/>
      <c r="K90" s="528"/>
      <c r="L90" s="528"/>
      <c r="M90" s="531"/>
      <c r="N90" s="531"/>
    </row>
    <row r="91" spans="4:18" x14ac:dyDescent="0.25">
      <c r="D91" s="549"/>
      <c r="E91" s="543" t="s">
        <v>647</v>
      </c>
      <c r="F91" s="116" t="s">
        <v>684</v>
      </c>
      <c r="G91" s="529" t="s">
        <v>764</v>
      </c>
      <c r="H91" s="529" t="s">
        <v>686</v>
      </c>
      <c r="I91" s="529"/>
      <c r="J91" s="523"/>
      <c r="K91" s="526"/>
      <c r="L91" s="526"/>
      <c r="M91" s="529" t="s">
        <v>620</v>
      </c>
      <c r="N91" s="529" t="s">
        <v>765</v>
      </c>
    </row>
    <row r="92" spans="4:18" x14ac:dyDescent="0.25">
      <c r="D92" s="550"/>
      <c r="E92" s="544"/>
      <c r="F92" s="105" t="s">
        <v>685</v>
      </c>
      <c r="G92" s="531"/>
      <c r="H92" s="531"/>
      <c r="I92" s="531"/>
      <c r="J92" s="525"/>
      <c r="K92" s="528"/>
      <c r="L92" s="528"/>
      <c r="M92" s="531"/>
      <c r="N92" s="531"/>
    </row>
    <row r="93" spans="4:18" x14ac:dyDescent="0.25">
      <c r="D93" s="117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4:18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4:18" x14ac:dyDescent="0.25">
      <c r="D95" s="118">
        <v>3</v>
      </c>
      <c r="E95" s="522" t="s">
        <v>687</v>
      </c>
      <c r="F95" s="522"/>
      <c r="G95" s="99"/>
      <c r="H95" s="100"/>
      <c r="I95" s="99"/>
      <c r="J95" s="100"/>
      <c r="K95" s="99"/>
      <c r="L95" s="99"/>
      <c r="M95" s="99"/>
      <c r="N95" s="102"/>
    </row>
    <row r="96" spans="4:18" x14ac:dyDescent="0.25">
      <c r="D96" s="123"/>
      <c r="E96" s="104" t="s">
        <v>614</v>
      </c>
      <c r="F96" s="105" t="s">
        <v>688</v>
      </c>
      <c r="G96" s="124" t="s">
        <v>602</v>
      </c>
      <c r="H96" s="15" t="s">
        <v>689</v>
      </c>
      <c r="I96" s="15"/>
      <c r="J96" s="125"/>
      <c r="K96" s="126"/>
      <c r="L96" s="127"/>
      <c r="M96" s="9" t="s">
        <v>653</v>
      </c>
      <c r="N96" s="9"/>
    </row>
    <row r="97" spans="4:14" x14ac:dyDescent="0.25">
      <c r="D97" s="549"/>
      <c r="E97" s="543" t="s">
        <v>621</v>
      </c>
      <c r="F97" s="115" t="s">
        <v>690</v>
      </c>
      <c r="G97" s="529" t="s">
        <v>763</v>
      </c>
      <c r="H97" s="529" t="s">
        <v>689</v>
      </c>
      <c r="I97" s="529"/>
      <c r="J97" s="523"/>
      <c r="K97" s="526"/>
      <c r="L97" s="526"/>
      <c r="M97" s="529" t="s">
        <v>653</v>
      </c>
      <c r="N97" s="529"/>
    </row>
    <row r="98" spans="4:14" x14ac:dyDescent="0.25">
      <c r="D98" s="550"/>
      <c r="E98" s="544"/>
      <c r="F98" s="105" t="s">
        <v>691</v>
      </c>
      <c r="G98" s="531"/>
      <c r="H98" s="531"/>
      <c r="I98" s="531"/>
      <c r="J98" s="525"/>
      <c r="K98" s="528"/>
      <c r="L98" s="528"/>
      <c r="M98" s="531"/>
      <c r="N98" s="531"/>
    </row>
    <row r="99" spans="4:14" x14ac:dyDescent="0.25">
      <c r="D99" s="4"/>
      <c r="E99" s="128"/>
      <c r="F99" s="128"/>
      <c r="G99" s="128"/>
      <c r="H99" s="128"/>
      <c r="I99" s="128"/>
      <c r="J99" s="128"/>
      <c r="K99" s="128"/>
      <c r="L99" s="128"/>
      <c r="M99" s="128"/>
      <c r="N99" s="5"/>
    </row>
    <row r="100" spans="4:14" x14ac:dyDescent="0.25">
      <c r="D100" s="532" t="s">
        <v>692</v>
      </c>
      <c r="E100" s="533"/>
      <c r="F100" s="533"/>
      <c r="G100" s="533"/>
      <c r="H100" s="533"/>
      <c r="I100" s="533"/>
      <c r="J100" s="533"/>
      <c r="K100" s="91"/>
      <c r="L100" s="91"/>
      <c r="M100" s="91"/>
      <c r="N100" s="92"/>
    </row>
    <row r="101" spans="4:14" x14ac:dyDescent="0.25">
      <c r="D101" s="547" t="s">
        <v>612</v>
      </c>
      <c r="E101" s="548"/>
      <c r="F101" s="548"/>
      <c r="G101" s="548"/>
      <c r="H101" s="548"/>
      <c r="I101" s="548"/>
      <c r="J101" s="548"/>
      <c r="K101" s="93"/>
      <c r="L101" s="93"/>
      <c r="M101" s="93"/>
      <c r="N101" s="94"/>
    </row>
    <row r="102" spans="4:14" x14ac:dyDescent="0.25">
      <c r="D102" s="95">
        <v>1</v>
      </c>
      <c r="E102" s="522" t="s">
        <v>693</v>
      </c>
      <c r="F102" s="522"/>
      <c r="G102" s="101"/>
      <c r="H102" s="120"/>
      <c r="I102" s="101"/>
      <c r="J102" s="120"/>
      <c r="K102" s="101"/>
      <c r="L102" s="101"/>
      <c r="M102" s="101"/>
      <c r="N102" s="121"/>
    </row>
    <row r="103" spans="4:14" x14ac:dyDescent="0.25">
      <c r="D103" s="103"/>
      <c r="E103" s="104" t="s">
        <v>614</v>
      </c>
      <c r="F103" s="105" t="s">
        <v>694</v>
      </c>
      <c r="G103" s="13" t="s">
        <v>763</v>
      </c>
      <c r="H103" s="9" t="s">
        <v>695</v>
      </c>
      <c r="I103" s="9"/>
      <c r="J103" s="106"/>
      <c r="K103" s="159"/>
      <c r="L103" s="13" t="s">
        <v>619</v>
      </c>
      <c r="M103" s="9" t="s">
        <v>696</v>
      </c>
      <c r="N103" s="9"/>
    </row>
    <row r="104" spans="4:14" x14ac:dyDescent="0.25">
      <c r="D104" s="535"/>
      <c r="E104" s="543" t="s">
        <v>621</v>
      </c>
      <c r="F104" s="115" t="s">
        <v>697</v>
      </c>
      <c r="G104" s="529" t="s">
        <v>764</v>
      </c>
      <c r="H104" s="529" t="s">
        <v>699</v>
      </c>
      <c r="I104" s="529"/>
      <c r="J104" s="523"/>
      <c r="K104" s="529">
        <v>0</v>
      </c>
      <c r="L104" s="529" t="s">
        <v>619</v>
      </c>
      <c r="M104" s="529" t="s">
        <v>696</v>
      </c>
      <c r="N104" s="529" t="s">
        <v>765</v>
      </c>
    </row>
    <row r="105" spans="4:14" x14ac:dyDescent="0.25">
      <c r="D105" s="537"/>
      <c r="E105" s="544"/>
      <c r="F105" s="105" t="s">
        <v>698</v>
      </c>
      <c r="G105" s="531"/>
      <c r="H105" s="531"/>
      <c r="I105" s="531"/>
      <c r="J105" s="525"/>
      <c r="K105" s="531"/>
      <c r="L105" s="531"/>
      <c r="M105" s="531"/>
      <c r="N105" s="531"/>
    </row>
    <row r="106" spans="4:14" x14ac:dyDescent="0.25">
      <c r="D106" s="535"/>
      <c r="E106" s="543" t="s">
        <v>624</v>
      </c>
      <c r="F106" s="115" t="s">
        <v>697</v>
      </c>
      <c r="G106" s="529" t="s">
        <v>764</v>
      </c>
      <c r="H106" s="529" t="s">
        <v>699</v>
      </c>
      <c r="I106" s="529"/>
      <c r="J106" s="523"/>
      <c r="K106" s="529">
        <v>0</v>
      </c>
      <c r="L106" s="529" t="s">
        <v>619</v>
      </c>
      <c r="M106" s="529" t="s">
        <v>696</v>
      </c>
      <c r="N106" s="529" t="s">
        <v>765</v>
      </c>
    </row>
    <row r="107" spans="4:14" x14ac:dyDescent="0.25">
      <c r="D107" s="537"/>
      <c r="E107" s="544"/>
      <c r="F107" s="105" t="s">
        <v>700</v>
      </c>
      <c r="G107" s="531"/>
      <c r="H107" s="531"/>
      <c r="I107" s="531"/>
      <c r="J107" s="525"/>
      <c r="K107" s="531"/>
      <c r="L107" s="531"/>
      <c r="M107" s="531"/>
      <c r="N107" s="531"/>
    </row>
    <row r="108" spans="4:14" x14ac:dyDescent="0.25">
      <c r="D108" s="535"/>
      <c r="E108" s="543" t="s">
        <v>647</v>
      </c>
      <c r="F108" s="115" t="s">
        <v>697</v>
      </c>
      <c r="G108" s="529" t="s">
        <v>764</v>
      </c>
      <c r="H108" s="529" t="s">
        <v>699</v>
      </c>
      <c r="I108" s="529"/>
      <c r="J108" s="523"/>
      <c r="K108" s="529">
        <v>0</v>
      </c>
      <c r="L108" s="529" t="s">
        <v>619</v>
      </c>
      <c r="M108" s="529" t="s">
        <v>696</v>
      </c>
      <c r="N108" s="529" t="s">
        <v>765</v>
      </c>
    </row>
    <row r="109" spans="4:14" x14ac:dyDescent="0.25">
      <c r="D109" s="537"/>
      <c r="E109" s="544"/>
      <c r="F109" s="105" t="s">
        <v>701</v>
      </c>
      <c r="G109" s="531"/>
      <c r="H109" s="531"/>
      <c r="I109" s="531"/>
      <c r="J109" s="525"/>
      <c r="K109" s="531"/>
      <c r="L109" s="531"/>
      <c r="M109" s="531"/>
      <c r="N109" s="531"/>
    </row>
    <row r="110" spans="4:14" x14ac:dyDescent="0.25">
      <c r="D110" s="535"/>
      <c r="E110" s="543" t="s">
        <v>672</v>
      </c>
      <c r="F110" s="115" t="s">
        <v>697</v>
      </c>
      <c r="G110" s="529" t="s">
        <v>763</v>
      </c>
      <c r="H110" s="529"/>
      <c r="I110" s="529"/>
      <c r="J110" s="523"/>
      <c r="K110" s="545">
        <f>47989678.53-648605.24</f>
        <v>47341073.289999999</v>
      </c>
      <c r="L110" s="529" t="s">
        <v>619</v>
      </c>
      <c r="M110" s="8" t="s">
        <v>703</v>
      </c>
      <c r="N110" s="529"/>
    </row>
    <row r="111" spans="4:14" x14ac:dyDescent="0.25">
      <c r="D111" s="537"/>
      <c r="E111" s="544"/>
      <c r="F111" s="105" t="s">
        <v>702</v>
      </c>
      <c r="G111" s="531"/>
      <c r="H111" s="531"/>
      <c r="I111" s="531"/>
      <c r="J111" s="525"/>
      <c r="K111" s="546"/>
      <c r="L111" s="531"/>
      <c r="M111" s="15" t="s">
        <v>627</v>
      </c>
      <c r="N111" s="531"/>
    </row>
    <row r="112" spans="4:14" x14ac:dyDescent="0.25">
      <c r="D112" s="547" t="s">
        <v>660</v>
      </c>
      <c r="E112" s="548"/>
      <c r="F112" s="548"/>
      <c r="G112" s="548"/>
      <c r="H112" s="548"/>
      <c r="I112" s="548"/>
      <c r="J112" s="548"/>
      <c r="K112" s="93"/>
      <c r="L112" s="93"/>
      <c r="M112" s="93"/>
      <c r="N112" s="94"/>
    </row>
    <row r="113" spans="4:14" x14ac:dyDescent="0.25">
      <c r="D113" s="535">
        <v>1</v>
      </c>
      <c r="E113" s="538" t="s">
        <v>704</v>
      </c>
      <c r="F113" s="539"/>
      <c r="G113" s="529" t="s">
        <v>764</v>
      </c>
      <c r="H113" s="9" t="s">
        <v>706</v>
      </c>
      <c r="I113" s="529"/>
      <c r="J113" s="523"/>
      <c r="K113" s="526"/>
      <c r="L113" s="526"/>
      <c r="M113" s="529" t="s">
        <v>709</v>
      </c>
      <c r="N113" s="529" t="s">
        <v>765</v>
      </c>
    </row>
    <row r="114" spans="4:14" x14ac:dyDescent="0.25">
      <c r="D114" s="536"/>
      <c r="E114" s="540" t="s">
        <v>705</v>
      </c>
      <c r="F114" s="394"/>
      <c r="G114" s="530"/>
      <c r="H114" s="9" t="s">
        <v>707</v>
      </c>
      <c r="I114" s="530"/>
      <c r="J114" s="524"/>
      <c r="K114" s="527"/>
      <c r="L114" s="527"/>
      <c r="M114" s="530"/>
      <c r="N114" s="530"/>
    </row>
    <row r="115" spans="4:14" x14ac:dyDescent="0.25">
      <c r="D115" s="537"/>
      <c r="E115" s="541"/>
      <c r="F115" s="542"/>
      <c r="G115" s="531"/>
      <c r="H115" s="9" t="s">
        <v>708</v>
      </c>
      <c r="I115" s="531"/>
      <c r="J115" s="525"/>
      <c r="K115" s="528"/>
      <c r="L115" s="528"/>
      <c r="M115" s="531"/>
      <c r="N115" s="531"/>
    </row>
    <row r="116" spans="4:14" x14ac:dyDescent="0.25">
      <c r="D116" s="535">
        <v>2</v>
      </c>
      <c r="E116" s="538" t="s">
        <v>710</v>
      </c>
      <c r="F116" s="539"/>
      <c r="G116" s="529" t="s">
        <v>764</v>
      </c>
      <c r="H116" s="8" t="s">
        <v>706</v>
      </c>
      <c r="I116" s="529"/>
      <c r="J116" s="523"/>
      <c r="K116" s="526"/>
      <c r="L116" s="526"/>
      <c r="M116" s="529" t="s">
        <v>709</v>
      </c>
      <c r="N116" s="529" t="s">
        <v>765</v>
      </c>
    </row>
    <row r="117" spans="4:14" x14ac:dyDescent="0.25">
      <c r="D117" s="536"/>
      <c r="E117" s="540" t="s">
        <v>711</v>
      </c>
      <c r="F117" s="394"/>
      <c r="G117" s="530"/>
      <c r="H117" s="9" t="s">
        <v>707</v>
      </c>
      <c r="I117" s="530"/>
      <c r="J117" s="524"/>
      <c r="K117" s="527"/>
      <c r="L117" s="527"/>
      <c r="M117" s="530"/>
      <c r="N117" s="530"/>
    </row>
    <row r="118" spans="4:14" x14ac:dyDescent="0.25">
      <c r="D118" s="537"/>
      <c r="E118" s="541"/>
      <c r="F118" s="542"/>
      <c r="G118" s="531"/>
      <c r="H118" s="9" t="s">
        <v>708</v>
      </c>
      <c r="I118" s="531"/>
      <c r="J118" s="525"/>
      <c r="K118" s="528"/>
      <c r="L118" s="528"/>
      <c r="M118" s="531"/>
      <c r="N118" s="531"/>
    </row>
    <row r="119" spans="4:14" x14ac:dyDescent="0.25">
      <c r="D119" s="535">
        <v>3</v>
      </c>
      <c r="E119" s="538" t="s">
        <v>712</v>
      </c>
      <c r="F119" s="539"/>
      <c r="G119" s="529" t="s">
        <v>764</v>
      </c>
      <c r="H119" s="8" t="s">
        <v>706</v>
      </c>
      <c r="I119" s="529"/>
      <c r="J119" s="523"/>
      <c r="K119" s="526"/>
      <c r="L119" s="526"/>
      <c r="M119" s="529" t="s">
        <v>714</v>
      </c>
      <c r="N119" s="529" t="s">
        <v>765</v>
      </c>
    </row>
    <row r="120" spans="4:14" x14ac:dyDescent="0.25">
      <c r="D120" s="536"/>
      <c r="E120" s="540" t="s">
        <v>713</v>
      </c>
      <c r="F120" s="394"/>
      <c r="G120" s="530"/>
      <c r="H120" s="9" t="s">
        <v>707</v>
      </c>
      <c r="I120" s="530"/>
      <c r="J120" s="524"/>
      <c r="K120" s="527"/>
      <c r="L120" s="527"/>
      <c r="M120" s="530"/>
      <c r="N120" s="530"/>
    </row>
    <row r="121" spans="4:14" x14ac:dyDescent="0.25">
      <c r="D121" s="537"/>
      <c r="E121" s="541"/>
      <c r="F121" s="542"/>
      <c r="G121" s="531"/>
      <c r="H121" s="15" t="s">
        <v>708</v>
      </c>
      <c r="I121" s="531"/>
      <c r="J121" s="525"/>
      <c r="K121" s="528"/>
      <c r="L121" s="528"/>
      <c r="M121" s="531"/>
      <c r="N121" s="531"/>
    </row>
    <row r="122" spans="4:14" x14ac:dyDescent="0.25">
      <c r="D122" s="532" t="s">
        <v>715</v>
      </c>
      <c r="E122" s="533"/>
      <c r="F122" s="533"/>
      <c r="G122" s="533"/>
      <c r="H122" s="533"/>
      <c r="I122" s="533"/>
      <c r="J122" s="534"/>
      <c r="K122" s="129"/>
      <c r="L122" s="129"/>
      <c r="M122" s="129"/>
      <c r="N122" s="129"/>
    </row>
    <row r="123" spans="4:14" x14ac:dyDescent="0.25">
      <c r="D123" s="519" t="s">
        <v>612</v>
      </c>
      <c r="E123" s="520"/>
      <c r="F123" s="520"/>
      <c r="G123" s="520"/>
      <c r="H123" s="520"/>
      <c r="I123" s="520"/>
      <c r="J123" s="520"/>
      <c r="K123" s="520"/>
      <c r="L123" s="520"/>
      <c r="M123" s="520"/>
      <c r="N123" s="521"/>
    </row>
    <row r="124" spans="4:14" x14ac:dyDescent="0.25">
      <c r="D124" s="118">
        <v>1</v>
      </c>
      <c r="E124" s="522" t="s">
        <v>716</v>
      </c>
      <c r="F124" s="522"/>
      <c r="G124" s="99"/>
      <c r="H124" s="100"/>
      <c r="I124" s="99"/>
      <c r="J124" s="100"/>
      <c r="K124" s="99"/>
      <c r="L124" s="99"/>
      <c r="M124" s="99"/>
      <c r="N124" s="102"/>
    </row>
    <row r="125" spans="4:14" x14ac:dyDescent="0.25">
      <c r="D125" s="130"/>
      <c r="E125" s="131" t="s">
        <v>614</v>
      </c>
      <c r="F125" s="132" t="s">
        <v>717</v>
      </c>
      <c r="G125" s="133" t="s">
        <v>764</v>
      </c>
      <c r="H125" s="134"/>
      <c r="I125" s="133"/>
      <c r="J125" s="135"/>
      <c r="K125" s="133">
        <v>0</v>
      </c>
      <c r="L125" s="133" t="s">
        <v>619</v>
      </c>
      <c r="M125" s="133" t="s">
        <v>718</v>
      </c>
      <c r="N125" s="133" t="s">
        <v>765</v>
      </c>
    </row>
    <row r="126" spans="4:14" x14ac:dyDescent="0.25">
      <c r="D126" s="130"/>
      <c r="E126" s="131" t="s">
        <v>621</v>
      </c>
      <c r="F126" s="132" t="s">
        <v>719</v>
      </c>
      <c r="G126" s="133" t="s">
        <v>764</v>
      </c>
      <c r="H126" s="134"/>
      <c r="I126" s="133"/>
      <c r="J126" s="135"/>
      <c r="K126" s="133">
        <v>0</v>
      </c>
      <c r="L126" s="133" t="s">
        <v>619</v>
      </c>
      <c r="M126" s="133" t="s">
        <v>718</v>
      </c>
      <c r="N126" s="133" t="s">
        <v>765</v>
      </c>
    </row>
    <row r="127" spans="4:14" x14ac:dyDescent="0.25">
      <c r="D127" s="6"/>
    </row>
  </sheetData>
  <mergeCells count="339">
    <mergeCell ref="K16:K17"/>
    <mergeCell ref="D18:J18"/>
    <mergeCell ref="D9:N9"/>
    <mergeCell ref="D10:N10"/>
    <mergeCell ref="D11:N11"/>
    <mergeCell ref="D12:N12"/>
    <mergeCell ref="D13:N13"/>
    <mergeCell ref="D14:F17"/>
    <mergeCell ref="G14:J14"/>
    <mergeCell ref="K14:L14"/>
    <mergeCell ref="M14:M17"/>
    <mergeCell ref="N14:N17"/>
    <mergeCell ref="D19:J19"/>
    <mergeCell ref="E20:F20"/>
    <mergeCell ref="D21:D23"/>
    <mergeCell ref="E21:E23"/>
    <mergeCell ref="F21:F23"/>
    <mergeCell ref="G21:G23"/>
    <mergeCell ref="I21:I23"/>
    <mergeCell ref="J21:J23"/>
    <mergeCell ref="G15:H15"/>
    <mergeCell ref="I15:J15"/>
    <mergeCell ref="G16:G17"/>
    <mergeCell ref="I16:I17"/>
    <mergeCell ref="K21:K23"/>
    <mergeCell ref="L21:L23"/>
    <mergeCell ref="M21:M23"/>
    <mergeCell ref="N21:N23"/>
    <mergeCell ref="D24:D25"/>
    <mergeCell ref="E24:E25"/>
    <mergeCell ref="F24:F25"/>
    <mergeCell ref="G24:G25"/>
    <mergeCell ref="I24:I25"/>
    <mergeCell ref="J24:J25"/>
    <mergeCell ref="K24:K25"/>
    <mergeCell ref="L24:L25"/>
    <mergeCell ref="M24:M25"/>
    <mergeCell ref="N24:N25"/>
    <mergeCell ref="D26:D27"/>
    <mergeCell ref="E26:E27"/>
    <mergeCell ref="F26:F27"/>
    <mergeCell ref="G26:G27"/>
    <mergeCell ref="I26:I27"/>
    <mergeCell ref="J26:J27"/>
    <mergeCell ref="N29:N31"/>
    <mergeCell ref="D32:D33"/>
    <mergeCell ref="E32:E33"/>
    <mergeCell ref="F32:F33"/>
    <mergeCell ref="G32:G33"/>
    <mergeCell ref="I32:I33"/>
    <mergeCell ref="K26:K27"/>
    <mergeCell ref="L26:L27"/>
    <mergeCell ref="M26:M27"/>
    <mergeCell ref="N26:N27"/>
    <mergeCell ref="E28:F28"/>
    <mergeCell ref="D29:D31"/>
    <mergeCell ref="E29:E31"/>
    <mergeCell ref="F29:F31"/>
    <mergeCell ref="G29:G31"/>
    <mergeCell ref="I29:I31"/>
    <mergeCell ref="D34:D35"/>
    <mergeCell ref="E34:E35"/>
    <mergeCell ref="F34:F35"/>
    <mergeCell ref="G34:G35"/>
    <mergeCell ref="I34:I35"/>
    <mergeCell ref="J29:J31"/>
    <mergeCell ref="K29:K31"/>
    <mergeCell ref="L29:L31"/>
    <mergeCell ref="M29:M31"/>
    <mergeCell ref="J34:J35"/>
    <mergeCell ref="K34:K35"/>
    <mergeCell ref="L34:L35"/>
    <mergeCell ref="M34:M35"/>
    <mergeCell ref="N34:N35"/>
    <mergeCell ref="E36:F36"/>
    <mergeCell ref="J32:J33"/>
    <mergeCell ref="K32:K33"/>
    <mergeCell ref="L32:L33"/>
    <mergeCell ref="M32:M33"/>
    <mergeCell ref="N32:N33"/>
    <mergeCell ref="K39:K40"/>
    <mergeCell ref="L39:L40"/>
    <mergeCell ref="M39:M40"/>
    <mergeCell ref="N39:N40"/>
    <mergeCell ref="J39:J40"/>
    <mergeCell ref="E41:F41"/>
    <mergeCell ref="D44:D45"/>
    <mergeCell ref="E44:E45"/>
    <mergeCell ref="F44:F45"/>
    <mergeCell ref="G44:G45"/>
    <mergeCell ref="I44:I45"/>
    <mergeCell ref="D39:D40"/>
    <mergeCell ref="E39:E40"/>
    <mergeCell ref="F39:F40"/>
    <mergeCell ref="G39:G40"/>
    <mergeCell ref="I39:I40"/>
    <mergeCell ref="N46:N47"/>
    <mergeCell ref="D48:D49"/>
    <mergeCell ref="E48:E49"/>
    <mergeCell ref="F48:F49"/>
    <mergeCell ref="G48:G49"/>
    <mergeCell ref="I48:I49"/>
    <mergeCell ref="J48:J49"/>
    <mergeCell ref="J44:J45"/>
    <mergeCell ref="K44:K45"/>
    <mergeCell ref="L44:L45"/>
    <mergeCell ref="M44:M45"/>
    <mergeCell ref="N44:N45"/>
    <mergeCell ref="D46:D47"/>
    <mergeCell ref="E46:E47"/>
    <mergeCell ref="G46:G47"/>
    <mergeCell ref="I46:I47"/>
    <mergeCell ref="J46:J47"/>
    <mergeCell ref="D50:D51"/>
    <mergeCell ref="E50:E51"/>
    <mergeCell ref="G50:G51"/>
    <mergeCell ref="I50:I51"/>
    <mergeCell ref="J50:J51"/>
    <mergeCell ref="K50:K51"/>
    <mergeCell ref="K46:K47"/>
    <mergeCell ref="L46:L47"/>
    <mergeCell ref="M46:M47"/>
    <mergeCell ref="L50:L51"/>
    <mergeCell ref="M50:M51"/>
    <mergeCell ref="N50:N51"/>
    <mergeCell ref="E53:F53"/>
    <mergeCell ref="E56:F56"/>
    <mergeCell ref="E58:F58"/>
    <mergeCell ref="K48:K49"/>
    <mergeCell ref="L48:L49"/>
    <mergeCell ref="M48:M49"/>
    <mergeCell ref="N48:N49"/>
    <mergeCell ref="L62:L63"/>
    <mergeCell ref="M62:M63"/>
    <mergeCell ref="N62:N63"/>
    <mergeCell ref="D64:J64"/>
    <mergeCell ref="E65:F65"/>
    <mergeCell ref="K59:K60"/>
    <mergeCell ref="L59:L60"/>
    <mergeCell ref="M59:M60"/>
    <mergeCell ref="N59:N60"/>
    <mergeCell ref="D62:D63"/>
    <mergeCell ref="E62:E63"/>
    <mergeCell ref="F62:F63"/>
    <mergeCell ref="G62:G63"/>
    <mergeCell ref="I62:I63"/>
    <mergeCell ref="J62:J63"/>
    <mergeCell ref="D59:D60"/>
    <mergeCell ref="E59:E60"/>
    <mergeCell ref="F59:F60"/>
    <mergeCell ref="G59:G60"/>
    <mergeCell ref="I59:I60"/>
    <mergeCell ref="J59:J60"/>
    <mergeCell ref="K66:K68"/>
    <mergeCell ref="L66:L68"/>
    <mergeCell ref="M66:M68"/>
    <mergeCell ref="N66:N68"/>
    <mergeCell ref="D69:D71"/>
    <mergeCell ref="E69:E71"/>
    <mergeCell ref="F69:F71"/>
    <mergeCell ref="G69:G71"/>
    <mergeCell ref="I69:I71"/>
    <mergeCell ref="J69:J71"/>
    <mergeCell ref="D66:D68"/>
    <mergeCell ref="E66:E68"/>
    <mergeCell ref="F66:F68"/>
    <mergeCell ref="G66:G68"/>
    <mergeCell ref="I66:I68"/>
    <mergeCell ref="J66:J68"/>
    <mergeCell ref="K69:K71"/>
    <mergeCell ref="L69:L71"/>
    <mergeCell ref="M69:M71"/>
    <mergeCell ref="N69:N71"/>
    <mergeCell ref="D72:D74"/>
    <mergeCell ref="E72:E74"/>
    <mergeCell ref="G72:G74"/>
    <mergeCell ref="I72:I74"/>
    <mergeCell ref="J72:J74"/>
    <mergeCell ref="K72:K74"/>
    <mergeCell ref="L72:L74"/>
    <mergeCell ref="M72:M74"/>
    <mergeCell ref="N72:N74"/>
    <mergeCell ref="D75:D77"/>
    <mergeCell ref="E75:E77"/>
    <mergeCell ref="G75:G77"/>
    <mergeCell ref="I75:I77"/>
    <mergeCell ref="J75:J77"/>
    <mergeCell ref="K75:K77"/>
    <mergeCell ref="L75:L77"/>
    <mergeCell ref="M75:M77"/>
    <mergeCell ref="N75:N77"/>
    <mergeCell ref="N78:N79"/>
    <mergeCell ref="D80:D81"/>
    <mergeCell ref="E80:F80"/>
    <mergeCell ref="E81:F81"/>
    <mergeCell ref="G80:G81"/>
    <mergeCell ref="H80:H81"/>
    <mergeCell ref="I80:I81"/>
    <mergeCell ref="J80:J81"/>
    <mergeCell ref="K80:K81"/>
    <mergeCell ref="L80:L81"/>
    <mergeCell ref="M80:M81"/>
    <mergeCell ref="N80:N81"/>
    <mergeCell ref="D78:D79"/>
    <mergeCell ref="E78:E79"/>
    <mergeCell ref="F78:F79"/>
    <mergeCell ref="G78:G79"/>
    <mergeCell ref="I78:I79"/>
    <mergeCell ref="J78:J79"/>
    <mergeCell ref="K78:K79"/>
    <mergeCell ref="L78:L79"/>
    <mergeCell ref="M78:M79"/>
    <mergeCell ref="D82:D84"/>
    <mergeCell ref="E82:E84"/>
    <mergeCell ref="G82:G84"/>
    <mergeCell ref="I82:I84"/>
    <mergeCell ref="J82:J84"/>
    <mergeCell ref="K82:K84"/>
    <mergeCell ref="L82:L84"/>
    <mergeCell ref="M82:M84"/>
    <mergeCell ref="N82:N84"/>
    <mergeCell ref="D85:D87"/>
    <mergeCell ref="E85:E87"/>
    <mergeCell ref="G85:G87"/>
    <mergeCell ref="I85:I87"/>
    <mergeCell ref="J85:J87"/>
    <mergeCell ref="K85:K87"/>
    <mergeCell ref="L85:L87"/>
    <mergeCell ref="M85:M87"/>
    <mergeCell ref="N85:N87"/>
    <mergeCell ref="D88:D90"/>
    <mergeCell ref="E88:E90"/>
    <mergeCell ref="G88:G90"/>
    <mergeCell ref="I88:I90"/>
    <mergeCell ref="J88:J90"/>
    <mergeCell ref="K88:K90"/>
    <mergeCell ref="L88:L90"/>
    <mergeCell ref="M88:M90"/>
    <mergeCell ref="N88:N90"/>
    <mergeCell ref="K97:K98"/>
    <mergeCell ref="L97:L98"/>
    <mergeCell ref="M97:M98"/>
    <mergeCell ref="N97:N98"/>
    <mergeCell ref="D100:J100"/>
    <mergeCell ref="K91:K92"/>
    <mergeCell ref="L91:L92"/>
    <mergeCell ref="M91:M92"/>
    <mergeCell ref="N91:N92"/>
    <mergeCell ref="E95:F95"/>
    <mergeCell ref="D97:D98"/>
    <mergeCell ref="E97:E98"/>
    <mergeCell ref="G97:G98"/>
    <mergeCell ref="H97:H98"/>
    <mergeCell ref="I97:I98"/>
    <mergeCell ref="D91:D92"/>
    <mergeCell ref="E91:E92"/>
    <mergeCell ref="G91:G92"/>
    <mergeCell ref="H91:H92"/>
    <mergeCell ref="I91:I92"/>
    <mergeCell ref="J91:J92"/>
    <mergeCell ref="D101:J101"/>
    <mergeCell ref="E102:F102"/>
    <mergeCell ref="D104:D105"/>
    <mergeCell ref="E104:E105"/>
    <mergeCell ref="G104:G105"/>
    <mergeCell ref="H104:H105"/>
    <mergeCell ref="I104:I105"/>
    <mergeCell ref="J104:J105"/>
    <mergeCell ref="J97:J98"/>
    <mergeCell ref="K104:K105"/>
    <mergeCell ref="L104:L105"/>
    <mergeCell ref="M104:M105"/>
    <mergeCell ref="N104:N105"/>
    <mergeCell ref="D106:D107"/>
    <mergeCell ref="E106:E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D108:D109"/>
    <mergeCell ref="E108:E109"/>
    <mergeCell ref="G108:G109"/>
    <mergeCell ref="H108:H109"/>
    <mergeCell ref="I108:I109"/>
    <mergeCell ref="J108:J109"/>
    <mergeCell ref="K108:K109"/>
    <mergeCell ref="L108:L109"/>
    <mergeCell ref="M108:M109"/>
    <mergeCell ref="N108:N109"/>
    <mergeCell ref="D110:D111"/>
    <mergeCell ref="E110:E111"/>
    <mergeCell ref="G110:G111"/>
    <mergeCell ref="H110:H111"/>
    <mergeCell ref="I110:I111"/>
    <mergeCell ref="J110:J111"/>
    <mergeCell ref="D116:D118"/>
    <mergeCell ref="E116:F116"/>
    <mergeCell ref="E117:F117"/>
    <mergeCell ref="E118:F118"/>
    <mergeCell ref="G116:G118"/>
    <mergeCell ref="K110:K111"/>
    <mergeCell ref="L110:L111"/>
    <mergeCell ref="N110:N111"/>
    <mergeCell ref="D112:J112"/>
    <mergeCell ref="D113:D115"/>
    <mergeCell ref="E113:F113"/>
    <mergeCell ref="E114:F114"/>
    <mergeCell ref="E115:F115"/>
    <mergeCell ref="G113:G115"/>
    <mergeCell ref="I113:I115"/>
    <mergeCell ref="I116:I118"/>
    <mergeCell ref="J116:J118"/>
    <mergeCell ref="K116:K118"/>
    <mergeCell ref="L116:L118"/>
    <mergeCell ref="M116:M118"/>
    <mergeCell ref="N116:N118"/>
    <mergeCell ref="J113:J115"/>
    <mergeCell ref="K113:K115"/>
    <mergeCell ref="L113:L115"/>
    <mergeCell ref="M113:M115"/>
    <mergeCell ref="N113:N115"/>
    <mergeCell ref="D123:N123"/>
    <mergeCell ref="E124:F124"/>
    <mergeCell ref="J119:J121"/>
    <mergeCell ref="K119:K121"/>
    <mergeCell ref="L119:L121"/>
    <mergeCell ref="M119:M121"/>
    <mergeCell ref="N119:N121"/>
    <mergeCell ref="D122:J122"/>
    <mergeCell ref="D119:D121"/>
    <mergeCell ref="E119:F119"/>
    <mergeCell ref="E120:F120"/>
    <mergeCell ref="E121:F121"/>
    <mergeCell ref="G119:G121"/>
    <mergeCell ref="I119:I121"/>
  </mergeCells>
  <pageMargins left="0.70866141732283472" right="0.70866141732283472" top="0.74803149606299213" bottom="0.74803149606299213" header="0.31496062992125984" footer="0.31496062992125984"/>
  <pageSetup scale="2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4:K52"/>
  <sheetViews>
    <sheetView zoomScaleNormal="100" workbookViewId="0">
      <selection activeCell="I25" sqref="I25"/>
    </sheetView>
  </sheetViews>
  <sheetFormatPr baseColWidth="10" defaultRowHeight="15" x14ac:dyDescent="0.25"/>
  <cols>
    <col min="2" max="2" width="0" hidden="1" customWidth="1"/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3.28515625" bestFit="1" customWidth="1"/>
    <col min="10" max="10" width="13.42578125" customWidth="1"/>
    <col min="11" max="11" width="19.42578125" customWidth="1"/>
  </cols>
  <sheetData>
    <row r="4" spans="3:11" x14ac:dyDescent="0.25">
      <c r="C4" s="376" t="s">
        <v>759</v>
      </c>
      <c r="D4" s="376"/>
      <c r="E4" s="376"/>
      <c r="F4" s="376"/>
      <c r="G4" s="376"/>
      <c r="H4" s="376"/>
      <c r="I4" s="376"/>
      <c r="J4" s="376"/>
      <c r="K4" s="376"/>
    </row>
    <row r="5" spans="3:11" ht="13.5" customHeight="1" x14ac:dyDescent="0.25">
      <c r="C5" s="376" t="s">
        <v>120</v>
      </c>
      <c r="D5" s="376"/>
      <c r="E5" s="376"/>
      <c r="F5" s="376"/>
      <c r="G5" s="376"/>
      <c r="H5" s="376"/>
      <c r="I5" s="376"/>
      <c r="J5" s="376"/>
      <c r="K5" s="376"/>
    </row>
    <row r="6" spans="3:11" ht="23.25" customHeight="1" x14ac:dyDescent="0.25">
      <c r="C6" s="383" t="s">
        <v>980</v>
      </c>
      <c r="D6" s="376"/>
      <c r="E6" s="376"/>
      <c r="F6" s="376"/>
      <c r="G6" s="376"/>
      <c r="H6" s="376"/>
      <c r="I6" s="376"/>
      <c r="J6" s="376"/>
      <c r="K6" s="376"/>
    </row>
    <row r="7" spans="3:11" x14ac:dyDescent="0.25">
      <c r="C7" s="376" t="s">
        <v>1</v>
      </c>
      <c r="D7" s="376"/>
      <c r="E7" s="376"/>
      <c r="F7" s="376"/>
      <c r="G7" s="376"/>
      <c r="H7" s="376"/>
      <c r="I7" s="376"/>
      <c r="J7" s="376"/>
      <c r="K7" s="376"/>
    </row>
    <row r="8" spans="3:11" x14ac:dyDescent="0.25">
      <c r="C8" s="376" t="s">
        <v>121</v>
      </c>
      <c r="D8" s="376"/>
      <c r="E8" s="220" t="s">
        <v>123</v>
      </c>
      <c r="F8" s="220" t="s">
        <v>125</v>
      </c>
      <c r="G8" s="220" t="s">
        <v>127</v>
      </c>
      <c r="H8" s="220" t="s">
        <v>129</v>
      </c>
      <c r="I8" s="220" t="s">
        <v>132</v>
      </c>
      <c r="J8" s="220" t="s">
        <v>136</v>
      </c>
      <c r="K8" s="220" t="s">
        <v>136</v>
      </c>
    </row>
    <row r="9" spans="3:11" x14ac:dyDescent="0.25">
      <c r="C9" s="376" t="s">
        <v>122</v>
      </c>
      <c r="D9" s="376"/>
      <c r="E9" s="220" t="s">
        <v>124</v>
      </c>
      <c r="F9" s="220" t="s">
        <v>126</v>
      </c>
      <c r="G9" s="220" t="s">
        <v>128</v>
      </c>
      <c r="H9" s="220" t="s">
        <v>130</v>
      </c>
      <c r="I9" s="220" t="s">
        <v>133</v>
      </c>
      <c r="J9" s="220" t="s">
        <v>137</v>
      </c>
      <c r="K9" s="220" t="s">
        <v>139</v>
      </c>
    </row>
    <row r="10" spans="3:11" x14ac:dyDescent="0.25">
      <c r="C10" s="384"/>
      <c r="D10" s="384"/>
      <c r="E10" s="351" t="s">
        <v>766</v>
      </c>
      <c r="F10" s="221"/>
      <c r="G10" s="221"/>
      <c r="H10" s="220" t="s">
        <v>131</v>
      </c>
      <c r="I10" s="220" t="s">
        <v>134</v>
      </c>
      <c r="J10" s="220" t="s">
        <v>138</v>
      </c>
      <c r="K10" s="220" t="s">
        <v>140</v>
      </c>
    </row>
    <row r="11" spans="3:11" x14ac:dyDescent="0.25">
      <c r="C11" s="384"/>
      <c r="D11" s="384"/>
      <c r="E11" s="219" t="s">
        <v>923</v>
      </c>
      <c r="F11" s="221"/>
      <c r="G11" s="221"/>
      <c r="H11" s="221"/>
      <c r="I11" s="220" t="s">
        <v>135</v>
      </c>
      <c r="J11" s="221"/>
      <c r="K11" s="220" t="s">
        <v>141</v>
      </c>
    </row>
    <row r="12" spans="3:11" ht="10.5" customHeight="1" x14ac:dyDescent="0.25">
      <c r="C12" s="384"/>
      <c r="D12" s="384"/>
      <c r="E12" s="221"/>
      <c r="F12" s="221"/>
      <c r="G12" s="221"/>
      <c r="H12" s="221"/>
      <c r="I12" s="221"/>
      <c r="J12" s="221"/>
      <c r="K12" s="220" t="s">
        <v>142</v>
      </c>
    </row>
    <row r="13" spans="3:11" x14ac:dyDescent="0.25">
      <c r="C13" s="377"/>
      <c r="D13" s="375"/>
      <c r="E13" s="3"/>
      <c r="F13" s="3"/>
      <c r="G13" s="3"/>
      <c r="H13" s="3"/>
      <c r="I13" s="3"/>
      <c r="J13" s="3"/>
      <c r="K13" s="3"/>
    </row>
    <row r="14" spans="3:11" x14ac:dyDescent="0.25">
      <c r="C14" s="381" t="s">
        <v>143</v>
      </c>
      <c r="D14" s="382"/>
      <c r="E14" s="151">
        <f>+E15+E19</f>
        <v>0</v>
      </c>
      <c r="F14" s="151">
        <f t="shared" ref="F14:K14" si="0">+F15+F19</f>
        <v>0</v>
      </c>
      <c r="G14" s="151">
        <f t="shared" si="0"/>
        <v>0</v>
      </c>
      <c r="H14" s="151">
        <f t="shared" si="0"/>
        <v>0</v>
      </c>
      <c r="I14" s="151">
        <f t="shared" si="0"/>
        <v>0</v>
      </c>
      <c r="J14" s="151">
        <f t="shared" si="0"/>
        <v>0</v>
      </c>
      <c r="K14" s="151">
        <f t="shared" si="0"/>
        <v>0</v>
      </c>
    </row>
    <row r="15" spans="3:11" x14ac:dyDescent="0.25">
      <c r="C15" s="381" t="s">
        <v>144</v>
      </c>
      <c r="D15" s="382"/>
      <c r="E15" s="151">
        <f>+E16+E17+E18</f>
        <v>0</v>
      </c>
      <c r="F15" s="151">
        <f t="shared" ref="F15:K15" si="1">+F16+F17+F18</f>
        <v>0</v>
      </c>
      <c r="G15" s="151">
        <f t="shared" si="1"/>
        <v>0</v>
      </c>
      <c r="H15" s="151">
        <f t="shared" si="1"/>
        <v>0</v>
      </c>
      <c r="I15" s="151">
        <f t="shared" si="1"/>
        <v>0</v>
      </c>
      <c r="J15" s="151">
        <f t="shared" si="1"/>
        <v>0</v>
      </c>
      <c r="K15" s="151">
        <f t="shared" si="1"/>
        <v>0</v>
      </c>
    </row>
    <row r="16" spans="3:11" ht="24" x14ac:dyDescent="0.25">
      <c r="C16" s="4"/>
      <c r="D16" s="5" t="s">
        <v>145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</row>
    <row r="17" spans="3:11" x14ac:dyDescent="0.25">
      <c r="C17" s="4"/>
      <c r="D17" s="5" t="s">
        <v>146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</row>
    <row r="18" spans="3:11" ht="24" x14ac:dyDescent="0.25">
      <c r="C18" s="4"/>
      <c r="D18" s="5" t="s">
        <v>147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</row>
    <row r="19" spans="3:11" x14ac:dyDescent="0.25">
      <c r="C19" s="381" t="s">
        <v>148</v>
      </c>
      <c r="D19" s="382"/>
      <c r="E19" s="151">
        <f>SUM(E16:E18)</f>
        <v>0</v>
      </c>
      <c r="F19" s="151">
        <f t="shared" ref="F19:K19" si="2">SUM(F16:F18)</f>
        <v>0</v>
      </c>
      <c r="G19" s="151">
        <f t="shared" si="2"/>
        <v>0</v>
      </c>
      <c r="H19" s="151">
        <f t="shared" si="2"/>
        <v>0</v>
      </c>
      <c r="I19" s="151">
        <f t="shared" si="2"/>
        <v>0</v>
      </c>
      <c r="J19" s="151">
        <f t="shared" si="2"/>
        <v>0</v>
      </c>
      <c r="K19" s="151">
        <f t="shared" si="2"/>
        <v>0</v>
      </c>
    </row>
    <row r="20" spans="3:11" ht="24" x14ac:dyDescent="0.25">
      <c r="C20" s="4"/>
      <c r="D20" s="5" t="s">
        <v>149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</row>
    <row r="21" spans="3:11" x14ac:dyDescent="0.25">
      <c r="C21" s="4"/>
      <c r="D21" s="5" t="s">
        <v>150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</row>
    <row r="22" spans="3:11" ht="24" x14ac:dyDescent="0.25">
      <c r="C22" s="4"/>
      <c r="D22" s="5" t="s">
        <v>151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</row>
    <row r="23" spans="3:11" x14ac:dyDescent="0.25">
      <c r="C23" s="381" t="s">
        <v>152</v>
      </c>
      <c r="D23" s="382"/>
      <c r="E23" s="151">
        <f>+'formato 1'!J60</f>
        <v>109445265.69</v>
      </c>
      <c r="F23" s="151"/>
      <c r="G23" s="151"/>
      <c r="H23" s="151"/>
      <c r="I23" s="151">
        <f>'formato 1'!I60</f>
        <v>78531615.329999998</v>
      </c>
      <c r="J23" s="151"/>
      <c r="K23" s="151"/>
    </row>
    <row r="24" spans="3:11" x14ac:dyDescent="0.25">
      <c r="C24" s="4"/>
      <c r="D24" s="5"/>
      <c r="E24" s="152"/>
      <c r="F24" s="152"/>
      <c r="G24" s="152"/>
      <c r="H24" s="152"/>
      <c r="I24" s="152"/>
      <c r="J24" s="152"/>
      <c r="K24" s="152"/>
    </row>
    <row r="25" spans="3:11" ht="29.25" customHeight="1" x14ac:dyDescent="0.25">
      <c r="C25" s="381" t="s">
        <v>153</v>
      </c>
      <c r="D25" s="382"/>
      <c r="E25" s="151">
        <f>+E14+E23</f>
        <v>109445265.69</v>
      </c>
      <c r="F25" s="151">
        <f t="shared" ref="F25:K25" si="3">+F14+F23</f>
        <v>0</v>
      </c>
      <c r="G25" s="151">
        <f t="shared" si="3"/>
        <v>0</v>
      </c>
      <c r="H25" s="151">
        <f t="shared" si="3"/>
        <v>0</v>
      </c>
      <c r="I25" s="151">
        <f t="shared" si="3"/>
        <v>78531615.329999998</v>
      </c>
      <c r="J25" s="151">
        <f t="shared" si="3"/>
        <v>0</v>
      </c>
      <c r="K25" s="151">
        <f t="shared" si="3"/>
        <v>0</v>
      </c>
    </row>
    <row r="26" spans="3:11" x14ac:dyDescent="0.25">
      <c r="C26" s="377"/>
      <c r="D26" s="375"/>
      <c r="E26" s="152"/>
      <c r="F26" s="152"/>
      <c r="G26" s="152"/>
      <c r="H26" s="152"/>
      <c r="I26" s="152"/>
      <c r="J26" s="152"/>
      <c r="K26" s="152"/>
    </row>
    <row r="27" spans="3:11" ht="16.5" customHeight="1" x14ac:dyDescent="0.25">
      <c r="C27" s="381" t="s">
        <v>720</v>
      </c>
      <c r="D27" s="382"/>
      <c r="E27" s="152"/>
      <c r="F27" s="152"/>
      <c r="G27" s="152"/>
      <c r="H27" s="152"/>
      <c r="I27" s="152"/>
      <c r="J27" s="152"/>
      <c r="K27" s="152"/>
    </row>
    <row r="28" spans="3:11" x14ac:dyDescent="0.25">
      <c r="C28" s="377" t="s">
        <v>154</v>
      </c>
      <c r="D28" s="375"/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</row>
    <row r="29" spans="3:11" x14ac:dyDescent="0.25">
      <c r="C29" s="377" t="s">
        <v>155</v>
      </c>
      <c r="D29" s="375"/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</row>
    <row r="30" spans="3:11" x14ac:dyDescent="0.25">
      <c r="C30" s="377" t="s">
        <v>156</v>
      </c>
      <c r="D30" s="375"/>
      <c r="E30" s="151">
        <v>0</v>
      </c>
      <c r="F30" s="151">
        <v>0</v>
      </c>
      <c r="G30" s="151">
        <v>0</v>
      </c>
      <c r="H30" s="151">
        <v>0</v>
      </c>
      <c r="I30" s="151">
        <v>0</v>
      </c>
      <c r="J30" s="151">
        <v>0</v>
      </c>
      <c r="K30" s="151">
        <v>0</v>
      </c>
    </row>
    <row r="31" spans="3:11" x14ac:dyDescent="0.25">
      <c r="C31" s="377"/>
      <c r="D31" s="375"/>
      <c r="E31" s="152"/>
      <c r="F31" s="152"/>
      <c r="G31" s="152"/>
      <c r="H31" s="152"/>
      <c r="I31" s="152"/>
      <c r="J31" s="152"/>
      <c r="K31" s="152"/>
    </row>
    <row r="32" spans="3:11" ht="25.5" customHeight="1" x14ac:dyDescent="0.25">
      <c r="C32" s="381" t="s">
        <v>157</v>
      </c>
      <c r="D32" s="382"/>
      <c r="E32" s="152"/>
      <c r="F32" s="152"/>
      <c r="G32" s="152"/>
      <c r="H32" s="152"/>
      <c r="I32" s="152"/>
      <c r="J32" s="152"/>
      <c r="K32" s="152"/>
    </row>
    <row r="33" spans="3:11" x14ac:dyDescent="0.25">
      <c r="C33" s="377" t="s">
        <v>158</v>
      </c>
      <c r="D33" s="375"/>
      <c r="E33" s="151">
        <v>0</v>
      </c>
      <c r="F33" s="151">
        <v>0</v>
      </c>
      <c r="G33" s="151">
        <v>0</v>
      </c>
      <c r="H33" s="151">
        <v>0</v>
      </c>
      <c r="I33" s="151">
        <v>0</v>
      </c>
      <c r="J33" s="151">
        <v>0</v>
      </c>
      <c r="K33" s="151">
        <v>0</v>
      </c>
    </row>
    <row r="34" spans="3:11" x14ac:dyDescent="0.25">
      <c r="C34" s="377" t="s">
        <v>159</v>
      </c>
      <c r="D34" s="375"/>
      <c r="E34" s="151">
        <v>0</v>
      </c>
      <c r="F34" s="151">
        <v>0</v>
      </c>
      <c r="G34" s="151">
        <v>0</v>
      </c>
      <c r="H34" s="151">
        <v>0</v>
      </c>
      <c r="I34" s="151">
        <v>0</v>
      </c>
      <c r="J34" s="151">
        <v>0</v>
      </c>
      <c r="K34" s="151">
        <v>0</v>
      </c>
    </row>
    <row r="35" spans="3:11" x14ac:dyDescent="0.25">
      <c r="C35" s="377" t="s">
        <v>160</v>
      </c>
      <c r="D35" s="375"/>
      <c r="E35" s="151">
        <v>0</v>
      </c>
      <c r="F35" s="151">
        <v>0</v>
      </c>
      <c r="G35" s="151">
        <v>0</v>
      </c>
      <c r="H35" s="151">
        <v>0</v>
      </c>
      <c r="I35" s="151">
        <v>0</v>
      </c>
      <c r="J35" s="151">
        <v>0</v>
      </c>
      <c r="K35" s="151">
        <v>0</v>
      </c>
    </row>
    <row r="36" spans="3:11" x14ac:dyDescent="0.25">
      <c r="C36" s="378"/>
      <c r="D36" s="379"/>
      <c r="E36" s="153"/>
      <c r="F36" s="153"/>
      <c r="G36" s="153"/>
      <c r="H36" s="153"/>
      <c r="I36" s="153"/>
      <c r="J36" s="153"/>
      <c r="K36" s="153"/>
    </row>
    <row r="37" spans="3:11" x14ac:dyDescent="0.25">
      <c r="C37" s="6"/>
      <c r="D37" s="1"/>
      <c r="E37" s="1"/>
      <c r="F37" s="1"/>
      <c r="G37" s="1"/>
      <c r="H37" s="1"/>
      <c r="I37" s="1"/>
      <c r="J37" s="1"/>
      <c r="K37" s="1"/>
    </row>
    <row r="38" spans="3:11" ht="34.5" customHeight="1" x14ac:dyDescent="0.25">
      <c r="C38" s="380" t="s">
        <v>721</v>
      </c>
      <c r="D38" s="380"/>
      <c r="E38" s="380"/>
      <c r="F38" s="380"/>
      <c r="G38" s="380"/>
      <c r="H38" s="380"/>
      <c r="I38" s="380"/>
      <c r="J38" s="380"/>
      <c r="K38" s="380"/>
    </row>
    <row r="39" spans="3:11" ht="30.75" customHeight="1" x14ac:dyDescent="0.25">
      <c r="C39" s="380" t="s">
        <v>722</v>
      </c>
      <c r="D39" s="380"/>
      <c r="E39" s="380"/>
      <c r="F39" s="380"/>
      <c r="G39" s="380"/>
      <c r="H39" s="380"/>
      <c r="I39" s="380"/>
      <c r="J39" s="380"/>
      <c r="K39" s="380"/>
    </row>
    <row r="41" spans="3:11" x14ac:dyDescent="0.25">
      <c r="C41" s="376" t="s">
        <v>759</v>
      </c>
      <c r="D41" s="376"/>
      <c r="E41" s="376"/>
      <c r="F41" s="376"/>
      <c r="G41" s="376"/>
      <c r="H41" s="376"/>
      <c r="I41" s="376"/>
    </row>
    <row r="42" spans="3:11" x14ac:dyDescent="0.25">
      <c r="C42" s="376" t="s">
        <v>120</v>
      </c>
      <c r="D42" s="376"/>
      <c r="E42" s="376"/>
      <c r="F42" s="376"/>
      <c r="G42" s="376"/>
      <c r="H42" s="376"/>
      <c r="I42" s="376"/>
    </row>
    <row r="43" spans="3:11" x14ac:dyDescent="0.25">
      <c r="C43" s="383" t="s">
        <v>982</v>
      </c>
      <c r="D43" s="376"/>
      <c r="E43" s="376"/>
      <c r="F43" s="376"/>
      <c r="G43" s="376"/>
      <c r="H43" s="376"/>
      <c r="I43" s="376"/>
    </row>
    <row r="44" spans="3:11" x14ac:dyDescent="0.25">
      <c r="C44" s="376" t="s">
        <v>1</v>
      </c>
      <c r="D44" s="376"/>
      <c r="E44" s="376"/>
      <c r="F44" s="376"/>
      <c r="G44" s="376"/>
      <c r="H44" s="376"/>
      <c r="I44" s="376"/>
    </row>
    <row r="45" spans="3:11" x14ac:dyDescent="0.25">
      <c r="C45" s="222" t="s">
        <v>161</v>
      </c>
      <c r="D45" s="222"/>
      <c r="E45" s="220" t="s">
        <v>162</v>
      </c>
      <c r="F45" s="220" t="s">
        <v>164</v>
      </c>
      <c r="G45" s="220" t="s">
        <v>167</v>
      </c>
      <c r="H45" s="220" t="s">
        <v>139</v>
      </c>
      <c r="I45" s="220" t="s">
        <v>171</v>
      </c>
    </row>
    <row r="46" spans="3:11" x14ac:dyDescent="0.25">
      <c r="C46" s="222"/>
      <c r="D46" s="222"/>
      <c r="E46" s="220" t="s">
        <v>163</v>
      </c>
      <c r="F46" s="220" t="s">
        <v>165</v>
      </c>
      <c r="G46" s="220" t="s">
        <v>168</v>
      </c>
      <c r="H46" s="220" t="s">
        <v>169</v>
      </c>
      <c r="I46" s="220" t="s">
        <v>172</v>
      </c>
    </row>
    <row r="47" spans="3:11" x14ac:dyDescent="0.25">
      <c r="C47" s="222"/>
      <c r="D47" s="222"/>
      <c r="E47" s="221"/>
      <c r="F47" s="220" t="s">
        <v>166</v>
      </c>
      <c r="G47" s="221"/>
      <c r="H47" s="220" t="s">
        <v>170</v>
      </c>
      <c r="I47" s="221"/>
    </row>
    <row r="48" spans="3:11" x14ac:dyDescent="0.25">
      <c r="C48" s="371" t="s">
        <v>173</v>
      </c>
      <c r="D48" s="372"/>
      <c r="E48" s="375"/>
      <c r="F48" s="3"/>
      <c r="G48" s="3"/>
      <c r="H48" s="3"/>
      <c r="I48" s="3"/>
    </row>
    <row r="49" spans="3:9" x14ac:dyDescent="0.25">
      <c r="C49" s="371"/>
      <c r="D49" s="372"/>
      <c r="E49" s="375"/>
      <c r="F49" s="3"/>
      <c r="G49" s="3"/>
      <c r="H49" s="3"/>
      <c r="I49" s="3"/>
    </row>
    <row r="50" spans="3:9" x14ac:dyDescent="0.25">
      <c r="C50" s="371" t="s">
        <v>174</v>
      </c>
      <c r="D50" s="372"/>
      <c r="E50" s="187">
        <v>0</v>
      </c>
      <c r="F50" s="151">
        <v>0</v>
      </c>
      <c r="G50" s="151">
        <v>0</v>
      </c>
      <c r="H50" s="151">
        <v>0</v>
      </c>
      <c r="I50" s="151">
        <v>0</v>
      </c>
    </row>
    <row r="51" spans="3:9" x14ac:dyDescent="0.25">
      <c r="C51" s="371" t="s">
        <v>175</v>
      </c>
      <c r="D51" s="372"/>
      <c r="E51" s="187">
        <v>0</v>
      </c>
      <c r="F51" s="151">
        <v>0</v>
      </c>
      <c r="G51" s="151">
        <v>0</v>
      </c>
      <c r="H51" s="151">
        <v>0</v>
      </c>
      <c r="I51" s="151">
        <v>0</v>
      </c>
    </row>
    <row r="52" spans="3:9" x14ac:dyDescent="0.25">
      <c r="C52" s="373" t="s">
        <v>176</v>
      </c>
      <c r="D52" s="374"/>
      <c r="E52" s="188">
        <v>0</v>
      </c>
      <c r="F52" s="154">
        <v>0</v>
      </c>
      <c r="G52" s="154">
        <v>0</v>
      </c>
      <c r="H52" s="154">
        <v>0</v>
      </c>
      <c r="I52" s="154">
        <v>0</v>
      </c>
    </row>
  </sheetData>
  <mergeCells count="37">
    <mergeCell ref="C29:D29"/>
    <mergeCell ref="C30:D30"/>
    <mergeCell ref="C31:D31"/>
    <mergeCell ref="C9:D9"/>
    <mergeCell ref="C4:K4"/>
    <mergeCell ref="C5:K5"/>
    <mergeCell ref="C6:K6"/>
    <mergeCell ref="C7:K7"/>
    <mergeCell ref="C8:D8"/>
    <mergeCell ref="C28:D28"/>
    <mergeCell ref="C10:D10"/>
    <mergeCell ref="C11:D11"/>
    <mergeCell ref="C12:D12"/>
    <mergeCell ref="C13:D13"/>
    <mergeCell ref="C14:D14"/>
    <mergeCell ref="C15:D15"/>
    <mergeCell ref="C19:D19"/>
    <mergeCell ref="C23:D23"/>
    <mergeCell ref="C25:D25"/>
    <mergeCell ref="C26:D26"/>
    <mergeCell ref="C27:D27"/>
    <mergeCell ref="C32:D32"/>
    <mergeCell ref="C33:D33"/>
    <mergeCell ref="C41:I41"/>
    <mergeCell ref="C42:I42"/>
    <mergeCell ref="C43:I43"/>
    <mergeCell ref="C34:D34"/>
    <mergeCell ref="C44:I44"/>
    <mergeCell ref="C35:D35"/>
    <mergeCell ref="C36:D36"/>
    <mergeCell ref="C38:K38"/>
    <mergeCell ref="C39:K39"/>
    <mergeCell ref="C50:D50"/>
    <mergeCell ref="C51:D51"/>
    <mergeCell ref="C52:D52"/>
    <mergeCell ref="C48:D49"/>
    <mergeCell ref="E48:E4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M33"/>
  <sheetViews>
    <sheetView topLeftCell="C16" zoomScaleNormal="100" workbookViewId="0">
      <selection activeCell="M13" sqref="M13"/>
    </sheetView>
  </sheetViews>
  <sheetFormatPr baseColWidth="10" defaultRowHeight="15" x14ac:dyDescent="0.25"/>
  <cols>
    <col min="1" max="2" width="0" hidden="1" customWidth="1"/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8.7109375" bestFit="1" customWidth="1"/>
    <col min="12" max="12" width="15.140625" customWidth="1"/>
    <col min="13" max="13" width="17.7109375" customWidth="1"/>
  </cols>
  <sheetData>
    <row r="4" spans="3:13" x14ac:dyDescent="0.25">
      <c r="C4" s="6"/>
    </row>
    <row r="5" spans="3:13" x14ac:dyDescent="0.25">
      <c r="C5" s="385" t="s">
        <v>759</v>
      </c>
      <c r="D5" s="385"/>
      <c r="E5" s="385"/>
      <c r="F5" s="385"/>
      <c r="G5" s="385"/>
      <c r="H5" s="385"/>
      <c r="I5" s="385"/>
      <c r="J5" s="385"/>
      <c r="K5" s="385"/>
      <c r="L5" s="385"/>
      <c r="M5" s="385"/>
    </row>
    <row r="6" spans="3:13" x14ac:dyDescent="0.25">
      <c r="C6" s="386" t="s">
        <v>177</v>
      </c>
      <c r="D6" s="386"/>
      <c r="E6" s="386"/>
      <c r="F6" s="386"/>
      <c r="G6" s="386"/>
      <c r="H6" s="386"/>
      <c r="I6" s="386"/>
      <c r="J6" s="386"/>
      <c r="K6" s="386"/>
      <c r="L6" s="386"/>
      <c r="M6" s="386"/>
    </row>
    <row r="7" spans="3:13" x14ac:dyDescent="0.25">
      <c r="C7" s="383" t="s">
        <v>983</v>
      </c>
      <c r="D7" s="376"/>
      <c r="E7" s="376"/>
      <c r="F7" s="376"/>
      <c r="G7" s="376"/>
      <c r="H7" s="376"/>
      <c r="I7" s="376"/>
      <c r="J7" s="376"/>
      <c r="K7" s="376"/>
      <c r="L7" s="376"/>
      <c r="M7" s="376"/>
    </row>
    <row r="8" spans="3:13" x14ac:dyDescent="0.25">
      <c r="C8" s="385" t="s">
        <v>1</v>
      </c>
      <c r="D8" s="385"/>
      <c r="E8" s="385"/>
      <c r="F8" s="385"/>
      <c r="G8" s="385"/>
      <c r="H8" s="385"/>
      <c r="I8" s="385"/>
      <c r="J8" s="385"/>
      <c r="K8" s="385"/>
      <c r="L8" s="385"/>
      <c r="M8" s="385"/>
    </row>
    <row r="9" spans="3:13" x14ac:dyDescent="0.25">
      <c r="C9" s="220" t="s">
        <v>178</v>
      </c>
      <c r="D9" s="220" t="s">
        <v>180</v>
      </c>
      <c r="E9" s="220" t="s">
        <v>182</v>
      </c>
      <c r="F9" s="220" t="s">
        <v>182</v>
      </c>
      <c r="G9" s="220" t="s">
        <v>188</v>
      </c>
      <c r="H9" s="220" t="s">
        <v>164</v>
      </c>
      <c r="I9" s="220" t="s">
        <v>192</v>
      </c>
      <c r="J9" s="220" t="s">
        <v>192</v>
      </c>
      <c r="K9" s="220" t="s">
        <v>200</v>
      </c>
      <c r="L9" s="220" t="s">
        <v>201</v>
      </c>
      <c r="M9" s="220" t="s">
        <v>204</v>
      </c>
    </row>
    <row r="10" spans="3:13" x14ac:dyDescent="0.25">
      <c r="C10" s="220" t="s">
        <v>179</v>
      </c>
      <c r="D10" s="220" t="s">
        <v>181</v>
      </c>
      <c r="E10" s="220" t="s">
        <v>183</v>
      </c>
      <c r="F10" s="220" t="s">
        <v>186</v>
      </c>
      <c r="G10" s="220" t="s">
        <v>189</v>
      </c>
      <c r="H10" s="220" t="s">
        <v>191</v>
      </c>
      <c r="I10" s="220" t="s">
        <v>193</v>
      </c>
      <c r="J10" s="220" t="s">
        <v>193</v>
      </c>
      <c r="K10" s="219" t="s">
        <v>988</v>
      </c>
      <c r="L10" s="220" t="s">
        <v>202</v>
      </c>
      <c r="M10" s="220" t="s">
        <v>205</v>
      </c>
    </row>
    <row r="11" spans="3:13" x14ac:dyDescent="0.25">
      <c r="C11" s="221"/>
      <c r="D11" s="221"/>
      <c r="E11" s="220" t="s">
        <v>184</v>
      </c>
      <c r="F11" s="220" t="s">
        <v>187</v>
      </c>
      <c r="G11" s="220" t="s">
        <v>190</v>
      </c>
      <c r="H11" s="221"/>
      <c r="I11" s="220" t="s">
        <v>194</v>
      </c>
      <c r="J11" s="220" t="s">
        <v>194</v>
      </c>
      <c r="K11" s="219" t="s">
        <v>989</v>
      </c>
      <c r="L11" s="220" t="s">
        <v>203</v>
      </c>
      <c r="M11" s="219" t="s">
        <v>990</v>
      </c>
    </row>
    <row r="12" spans="3:13" x14ac:dyDescent="0.25">
      <c r="C12" s="221"/>
      <c r="D12" s="221"/>
      <c r="E12" s="220" t="s">
        <v>185</v>
      </c>
      <c r="F12" s="221"/>
      <c r="G12" s="221"/>
      <c r="H12" s="221"/>
      <c r="I12" s="220" t="s">
        <v>195</v>
      </c>
      <c r="J12" s="220" t="s">
        <v>195</v>
      </c>
      <c r="K12" s="221"/>
      <c r="L12" s="351" t="s">
        <v>984</v>
      </c>
      <c r="M12" s="219" t="s">
        <v>991</v>
      </c>
    </row>
    <row r="13" spans="3:13" x14ac:dyDescent="0.25">
      <c r="C13" s="221"/>
      <c r="D13" s="221"/>
      <c r="E13" s="221"/>
      <c r="F13" s="221"/>
      <c r="G13" s="221"/>
      <c r="H13" s="221"/>
      <c r="I13" s="220" t="s">
        <v>196</v>
      </c>
      <c r="J13" s="220" t="s">
        <v>197</v>
      </c>
      <c r="K13" s="221"/>
      <c r="L13" s="219" t="s">
        <v>924</v>
      </c>
      <c r="M13" s="219" t="s">
        <v>925</v>
      </c>
    </row>
    <row r="14" spans="3:13" x14ac:dyDescent="0.25">
      <c r="C14" s="221"/>
      <c r="D14" s="221"/>
      <c r="E14" s="221"/>
      <c r="F14" s="221"/>
      <c r="G14" s="221"/>
      <c r="H14" s="221"/>
      <c r="I14" s="221"/>
      <c r="J14" s="220" t="s">
        <v>198</v>
      </c>
      <c r="K14" s="221"/>
      <c r="L14" s="221"/>
      <c r="M14" s="221"/>
    </row>
    <row r="15" spans="3:13" x14ac:dyDescent="0.25">
      <c r="C15" s="221"/>
      <c r="D15" s="221"/>
      <c r="E15" s="221"/>
      <c r="F15" s="221"/>
      <c r="G15" s="221"/>
      <c r="H15" s="221"/>
      <c r="I15" s="221"/>
      <c r="J15" s="220" t="s">
        <v>199</v>
      </c>
      <c r="K15" s="221"/>
      <c r="L15" s="221"/>
      <c r="M15" s="221"/>
    </row>
    <row r="16" spans="3:13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3:13" x14ac:dyDescent="0.25">
      <c r="C17" s="22" t="s">
        <v>206</v>
      </c>
      <c r="D17" s="387"/>
      <c r="E17" s="387"/>
      <c r="F17" s="387"/>
      <c r="G17" s="387">
        <f t="shared" ref="G17:M17" si="0">+G19+G20+G21+G22</f>
        <v>0</v>
      </c>
      <c r="H17" s="387"/>
      <c r="I17" s="387">
        <f t="shared" si="0"/>
        <v>0</v>
      </c>
      <c r="J17" s="387">
        <f t="shared" si="0"/>
        <v>0</v>
      </c>
      <c r="K17" s="387">
        <f t="shared" si="0"/>
        <v>0</v>
      </c>
      <c r="L17" s="387">
        <f t="shared" si="0"/>
        <v>0</v>
      </c>
      <c r="M17" s="387">
        <f t="shared" si="0"/>
        <v>0</v>
      </c>
    </row>
    <row r="18" spans="3:13" x14ac:dyDescent="0.25">
      <c r="C18" s="22" t="s">
        <v>207</v>
      </c>
      <c r="D18" s="387"/>
      <c r="E18" s="387"/>
      <c r="F18" s="387"/>
      <c r="G18" s="387"/>
      <c r="H18" s="387"/>
      <c r="I18" s="387"/>
      <c r="J18" s="387"/>
      <c r="K18" s="387"/>
      <c r="L18" s="387"/>
      <c r="M18" s="387"/>
    </row>
    <row r="19" spans="3:13" x14ac:dyDescent="0.25">
      <c r="C19" s="23" t="s">
        <v>208</v>
      </c>
      <c r="D19" s="151"/>
      <c r="E19" s="151"/>
      <c r="F19" s="151"/>
      <c r="G19" s="151">
        <v>0</v>
      </c>
      <c r="H19" s="151"/>
      <c r="I19" s="151">
        <v>0</v>
      </c>
      <c r="J19" s="151">
        <v>0</v>
      </c>
      <c r="K19" s="151">
        <v>0</v>
      </c>
      <c r="L19" s="151">
        <v>0</v>
      </c>
      <c r="M19" s="151">
        <v>0</v>
      </c>
    </row>
    <row r="20" spans="3:13" x14ac:dyDescent="0.25">
      <c r="C20" s="23" t="s">
        <v>209</v>
      </c>
      <c r="D20" s="151"/>
      <c r="E20" s="151"/>
      <c r="F20" s="151"/>
      <c r="G20" s="151">
        <v>0</v>
      </c>
      <c r="H20" s="151"/>
      <c r="I20" s="151">
        <v>0</v>
      </c>
      <c r="J20" s="151">
        <v>0</v>
      </c>
      <c r="K20" s="151">
        <v>0</v>
      </c>
      <c r="L20" s="151">
        <v>0</v>
      </c>
      <c r="M20" s="151">
        <v>0</v>
      </c>
    </row>
    <row r="21" spans="3:13" x14ac:dyDescent="0.25">
      <c r="C21" s="23" t="s">
        <v>210</v>
      </c>
      <c r="D21" s="151"/>
      <c r="E21" s="151"/>
      <c r="F21" s="151"/>
      <c r="G21" s="151">
        <v>0</v>
      </c>
      <c r="H21" s="151"/>
      <c r="I21" s="151">
        <v>0</v>
      </c>
      <c r="J21" s="151">
        <v>0</v>
      </c>
      <c r="K21" s="151">
        <v>0</v>
      </c>
      <c r="L21" s="151">
        <v>0</v>
      </c>
      <c r="M21" s="151">
        <v>0</v>
      </c>
    </row>
    <row r="22" spans="3:13" x14ac:dyDescent="0.25">
      <c r="C22" s="23" t="s">
        <v>211</v>
      </c>
      <c r="D22" s="151"/>
      <c r="E22" s="151"/>
      <c r="F22" s="151"/>
      <c r="G22" s="151">
        <v>0</v>
      </c>
      <c r="H22" s="151"/>
      <c r="I22" s="151">
        <v>0</v>
      </c>
      <c r="J22" s="151">
        <v>0</v>
      </c>
      <c r="K22" s="151">
        <v>0</v>
      </c>
      <c r="L22" s="151">
        <v>0</v>
      </c>
      <c r="M22" s="151">
        <v>0</v>
      </c>
    </row>
    <row r="23" spans="3:13" x14ac:dyDescent="0.25">
      <c r="C23" s="7"/>
      <c r="D23" s="152"/>
      <c r="E23" s="152"/>
      <c r="F23" s="152"/>
      <c r="G23" s="152"/>
      <c r="H23" s="152"/>
      <c r="I23" s="152"/>
      <c r="J23" s="152"/>
      <c r="K23" s="152"/>
      <c r="L23" s="152"/>
      <c r="M23" s="152"/>
    </row>
    <row r="24" spans="3:13" x14ac:dyDescent="0.25">
      <c r="C24" s="22" t="s">
        <v>212</v>
      </c>
      <c r="D24" s="151"/>
      <c r="E24" s="151"/>
      <c r="F24" s="151"/>
      <c r="G24" s="151">
        <f t="shared" ref="G24:M24" si="1">+G25+G26+G27+G28</f>
        <v>0</v>
      </c>
      <c r="H24" s="151"/>
      <c r="I24" s="151">
        <f t="shared" si="1"/>
        <v>0</v>
      </c>
      <c r="J24" s="151">
        <f t="shared" si="1"/>
        <v>0</v>
      </c>
      <c r="K24" s="151">
        <f t="shared" si="1"/>
        <v>0</v>
      </c>
      <c r="L24" s="151">
        <f t="shared" si="1"/>
        <v>0</v>
      </c>
      <c r="M24" s="151">
        <f t="shared" si="1"/>
        <v>0</v>
      </c>
    </row>
    <row r="25" spans="3:13" x14ac:dyDescent="0.25">
      <c r="C25" s="23" t="s">
        <v>213</v>
      </c>
      <c r="D25" s="151"/>
      <c r="E25" s="151"/>
      <c r="F25" s="151"/>
      <c r="G25" s="151">
        <v>0</v>
      </c>
      <c r="H25" s="151"/>
      <c r="I25" s="151">
        <v>0</v>
      </c>
      <c r="J25" s="151">
        <v>0</v>
      </c>
      <c r="K25" s="151">
        <v>0</v>
      </c>
      <c r="L25" s="151">
        <v>0</v>
      </c>
      <c r="M25" s="151">
        <v>0</v>
      </c>
    </row>
    <row r="26" spans="3:13" x14ac:dyDescent="0.25">
      <c r="C26" s="23" t="s">
        <v>214</v>
      </c>
      <c r="D26" s="151"/>
      <c r="E26" s="151"/>
      <c r="F26" s="151"/>
      <c r="G26" s="151">
        <v>0</v>
      </c>
      <c r="H26" s="151"/>
      <c r="I26" s="151">
        <v>0</v>
      </c>
      <c r="J26" s="151">
        <v>0</v>
      </c>
      <c r="K26" s="151">
        <v>0</v>
      </c>
      <c r="L26" s="151">
        <v>0</v>
      </c>
      <c r="M26" s="151">
        <v>0</v>
      </c>
    </row>
    <row r="27" spans="3:13" x14ac:dyDescent="0.25">
      <c r="C27" s="23" t="s">
        <v>215</v>
      </c>
      <c r="D27" s="151"/>
      <c r="E27" s="151"/>
      <c r="F27" s="151"/>
      <c r="G27" s="151">
        <v>0</v>
      </c>
      <c r="H27" s="151"/>
      <c r="I27" s="151">
        <v>0</v>
      </c>
      <c r="J27" s="151">
        <v>0</v>
      </c>
      <c r="K27" s="151">
        <v>0</v>
      </c>
      <c r="L27" s="151">
        <v>0</v>
      </c>
      <c r="M27" s="151">
        <v>0</v>
      </c>
    </row>
    <row r="28" spans="3:13" x14ac:dyDescent="0.25">
      <c r="C28" s="23" t="s">
        <v>216</v>
      </c>
      <c r="D28" s="151"/>
      <c r="E28" s="151"/>
      <c r="F28" s="151"/>
      <c r="G28" s="151">
        <v>0</v>
      </c>
      <c r="H28" s="151"/>
      <c r="I28" s="151">
        <v>0</v>
      </c>
      <c r="J28" s="151">
        <v>0</v>
      </c>
      <c r="K28" s="151">
        <v>0</v>
      </c>
      <c r="L28" s="151">
        <v>0</v>
      </c>
      <c r="M28" s="151">
        <v>0</v>
      </c>
    </row>
    <row r="29" spans="3:13" x14ac:dyDescent="0.25">
      <c r="C29" s="7"/>
      <c r="D29" s="152"/>
      <c r="E29" s="152"/>
      <c r="F29" s="152"/>
      <c r="G29" s="152"/>
      <c r="H29" s="152"/>
      <c r="I29" s="152"/>
      <c r="J29" s="152"/>
      <c r="K29" s="152"/>
      <c r="L29" s="152"/>
      <c r="M29" s="152"/>
    </row>
    <row r="30" spans="3:13" x14ac:dyDescent="0.25">
      <c r="C30" s="22" t="s">
        <v>217</v>
      </c>
      <c r="D30" s="151"/>
      <c r="E30" s="151"/>
      <c r="F30" s="151"/>
      <c r="G30" s="151">
        <f t="shared" ref="G30:M30" si="2">+G17+G24</f>
        <v>0</v>
      </c>
      <c r="H30" s="151"/>
      <c r="I30" s="151">
        <f t="shared" si="2"/>
        <v>0</v>
      </c>
      <c r="J30" s="151">
        <f t="shared" si="2"/>
        <v>0</v>
      </c>
      <c r="K30" s="151">
        <f t="shared" si="2"/>
        <v>0</v>
      </c>
      <c r="L30" s="151">
        <f t="shared" si="2"/>
        <v>0</v>
      </c>
      <c r="M30" s="151">
        <f t="shared" si="2"/>
        <v>0</v>
      </c>
    </row>
    <row r="31" spans="3:13" x14ac:dyDescent="0.25">
      <c r="C31" s="22" t="s">
        <v>218</v>
      </c>
      <c r="D31" s="151"/>
      <c r="E31" s="151"/>
      <c r="F31" s="151"/>
      <c r="G31" s="151"/>
      <c r="H31" s="151"/>
      <c r="I31" s="151"/>
      <c r="J31" s="151"/>
      <c r="K31" s="151"/>
      <c r="L31" s="151"/>
      <c r="M31" s="151"/>
    </row>
    <row r="32" spans="3:13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3:3" x14ac:dyDescent="0.25">
      <c r="C33" s="6"/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I93"/>
  <sheetViews>
    <sheetView zoomScaleNormal="100" workbookViewId="0">
      <selection activeCell="G69" sqref="G69"/>
    </sheetView>
  </sheetViews>
  <sheetFormatPr baseColWidth="10" defaultRowHeight="15" x14ac:dyDescent="0.25"/>
  <cols>
    <col min="2" max="2" width="0" hidden="1" customWidth="1"/>
    <col min="4" max="4" width="77.7109375" customWidth="1"/>
    <col min="5" max="5" width="13.28515625" bestFit="1" customWidth="1"/>
    <col min="6" max="6" width="14.7109375" bestFit="1" customWidth="1"/>
    <col min="7" max="7" width="15.140625" customWidth="1"/>
    <col min="8" max="8" width="14" customWidth="1"/>
    <col min="9" max="9" width="13.7109375" bestFit="1" customWidth="1"/>
    <col min="11" max="11" width="17.42578125" customWidth="1"/>
    <col min="13" max="13" width="15.42578125" customWidth="1"/>
  </cols>
  <sheetData>
    <row r="4" spans="3:7" ht="16.5" customHeight="1" x14ac:dyDescent="0.25">
      <c r="C4" s="396" t="s">
        <v>762</v>
      </c>
      <c r="D4" s="396"/>
      <c r="E4" s="396"/>
      <c r="F4" s="396"/>
      <c r="G4" s="396"/>
    </row>
    <row r="5" spans="3:7" x14ac:dyDescent="0.25">
      <c r="C5" s="398" t="s">
        <v>759</v>
      </c>
      <c r="D5" s="399"/>
      <c r="E5" s="399"/>
      <c r="F5" s="399"/>
      <c r="G5" s="400"/>
    </row>
    <row r="6" spans="3:7" x14ac:dyDescent="0.25">
      <c r="C6" s="401" t="s">
        <v>219</v>
      </c>
      <c r="D6" s="376"/>
      <c r="E6" s="376"/>
      <c r="F6" s="376"/>
      <c r="G6" s="402"/>
    </row>
    <row r="7" spans="3:7" x14ac:dyDescent="0.25">
      <c r="C7" s="403" t="s">
        <v>985</v>
      </c>
      <c r="D7" s="376"/>
      <c r="E7" s="376"/>
      <c r="F7" s="376"/>
      <c r="G7" s="402"/>
    </row>
    <row r="8" spans="3:7" x14ac:dyDescent="0.25">
      <c r="C8" s="404" t="s">
        <v>1</v>
      </c>
      <c r="D8" s="405"/>
      <c r="E8" s="405"/>
      <c r="F8" s="405"/>
      <c r="G8" s="406"/>
    </row>
    <row r="9" spans="3:7" x14ac:dyDescent="0.25">
      <c r="C9" s="223"/>
      <c r="D9" s="223"/>
      <c r="E9" s="223"/>
      <c r="F9" s="223"/>
      <c r="G9" s="223"/>
    </row>
    <row r="10" spans="3:7" x14ac:dyDescent="0.25">
      <c r="C10" s="390" t="s">
        <v>2</v>
      </c>
      <c r="D10" s="390"/>
      <c r="E10" s="220" t="s">
        <v>220</v>
      </c>
      <c r="F10" s="376" t="s">
        <v>222</v>
      </c>
      <c r="G10" s="220" t="s">
        <v>223</v>
      </c>
    </row>
    <row r="11" spans="3:7" x14ac:dyDescent="0.25">
      <c r="C11" s="393"/>
      <c r="D11" s="393"/>
      <c r="E11" s="224" t="s">
        <v>221</v>
      </c>
      <c r="F11" s="385"/>
      <c r="G11" s="224" t="s">
        <v>224</v>
      </c>
    </row>
    <row r="12" spans="3:7" x14ac:dyDescent="0.25">
      <c r="C12" s="24"/>
      <c r="D12" s="27"/>
      <c r="E12" s="28"/>
      <c r="F12" s="28"/>
      <c r="G12" s="28"/>
    </row>
    <row r="13" spans="3:7" x14ac:dyDescent="0.25">
      <c r="C13" s="24"/>
      <c r="D13" s="25" t="s">
        <v>225</v>
      </c>
      <c r="E13" s="151">
        <f>+E14+E15+E16</f>
        <v>493282520</v>
      </c>
      <c r="F13" s="151">
        <f t="shared" ref="F13:G13" si="0">+F14+F15+F16</f>
        <v>404238866.11000001</v>
      </c>
      <c r="G13" s="151">
        <f t="shared" si="0"/>
        <v>404238866.11000001</v>
      </c>
    </row>
    <row r="14" spans="3:7" x14ac:dyDescent="0.25">
      <c r="C14" s="24"/>
      <c r="D14" s="26" t="s">
        <v>226</v>
      </c>
      <c r="E14" s="151">
        <v>493282520</v>
      </c>
      <c r="F14" s="151">
        <v>404238866.11000001</v>
      </c>
      <c r="G14" s="151">
        <v>404238866.11000001</v>
      </c>
    </row>
    <row r="15" spans="3:7" x14ac:dyDescent="0.25">
      <c r="C15" s="24"/>
      <c r="D15" s="26" t="s">
        <v>227</v>
      </c>
      <c r="E15" s="151">
        <v>0</v>
      </c>
      <c r="F15" s="151">
        <v>0</v>
      </c>
      <c r="G15" s="151">
        <v>0</v>
      </c>
    </row>
    <row r="16" spans="3:7" x14ac:dyDescent="0.25">
      <c r="C16" s="24"/>
      <c r="D16" s="26" t="s">
        <v>228</v>
      </c>
      <c r="E16" s="151">
        <v>0</v>
      </c>
      <c r="F16" s="151">
        <v>0</v>
      </c>
      <c r="G16" s="151">
        <v>0</v>
      </c>
    </row>
    <row r="17" spans="3:7" x14ac:dyDescent="0.25">
      <c r="C17" s="24"/>
      <c r="D17" s="27"/>
      <c r="E17" s="151"/>
      <c r="F17" s="151"/>
      <c r="G17" s="151"/>
    </row>
    <row r="18" spans="3:7" x14ac:dyDescent="0.25">
      <c r="C18" s="24"/>
      <c r="D18" s="25" t="s">
        <v>229</v>
      </c>
      <c r="E18" s="151">
        <f>+E19+E20</f>
        <v>576050508.76999998</v>
      </c>
      <c r="F18" s="151">
        <f t="shared" ref="F18:G18" si="1">+F19+F20</f>
        <v>332667183.58999997</v>
      </c>
      <c r="G18" s="151">
        <f t="shared" si="1"/>
        <v>327636800.89999998</v>
      </c>
    </row>
    <row r="19" spans="3:7" x14ac:dyDescent="0.25">
      <c r="C19" s="24"/>
      <c r="D19" s="26" t="s">
        <v>230</v>
      </c>
      <c r="E19" s="151">
        <v>576050508.76999998</v>
      </c>
      <c r="F19" s="151">
        <v>332667183.58999997</v>
      </c>
      <c r="G19" s="151">
        <v>327636800.89999998</v>
      </c>
    </row>
    <row r="20" spans="3:7" x14ac:dyDescent="0.25">
      <c r="C20" s="24"/>
      <c r="D20" s="26" t="s">
        <v>231</v>
      </c>
      <c r="E20" s="151">
        <v>0</v>
      </c>
      <c r="F20" s="151">
        <v>0</v>
      </c>
      <c r="G20" s="151">
        <v>0</v>
      </c>
    </row>
    <row r="21" spans="3:7" x14ac:dyDescent="0.25">
      <c r="C21" s="24"/>
      <c r="D21" s="27"/>
      <c r="E21" s="151"/>
      <c r="F21" s="151"/>
      <c r="G21" s="151"/>
    </row>
    <row r="22" spans="3:7" x14ac:dyDescent="0.25">
      <c r="C22" s="24"/>
      <c r="D22" s="25" t="s">
        <v>232</v>
      </c>
      <c r="E22" s="151">
        <f>+E23</f>
        <v>0</v>
      </c>
      <c r="F22" s="151">
        <f>+F23</f>
        <v>26236494.620000001</v>
      </c>
      <c r="G22" s="151">
        <f>+G23</f>
        <v>26236494.620000001</v>
      </c>
    </row>
    <row r="23" spans="3:7" x14ac:dyDescent="0.25">
      <c r="C23" s="24"/>
      <c r="D23" s="26" t="s">
        <v>233</v>
      </c>
      <c r="E23" s="151">
        <v>0</v>
      </c>
      <c r="F23" s="151">
        <v>26236494.620000001</v>
      </c>
      <c r="G23" s="151">
        <v>26236494.620000001</v>
      </c>
    </row>
    <row r="24" spans="3:7" x14ac:dyDescent="0.25">
      <c r="C24" s="388"/>
      <c r="D24" s="26" t="s">
        <v>234</v>
      </c>
      <c r="E24" s="151">
        <v>0</v>
      </c>
      <c r="F24" s="151">
        <v>0</v>
      </c>
      <c r="G24" s="151">
        <v>0</v>
      </c>
    </row>
    <row r="25" spans="3:7" x14ac:dyDescent="0.25">
      <c r="C25" s="388"/>
      <c r="D25" s="26" t="s">
        <v>235</v>
      </c>
      <c r="E25" s="151"/>
      <c r="F25" s="151"/>
      <c r="G25" s="151"/>
    </row>
    <row r="26" spans="3:7" x14ac:dyDescent="0.25">
      <c r="C26" s="24"/>
      <c r="D26" s="27"/>
      <c r="E26" s="151"/>
      <c r="F26" s="151"/>
      <c r="G26" s="151"/>
    </row>
    <row r="27" spans="3:7" x14ac:dyDescent="0.25">
      <c r="C27" s="388"/>
      <c r="D27" s="25" t="s">
        <v>760</v>
      </c>
      <c r="E27" s="151">
        <v>0</v>
      </c>
      <c r="F27" s="151">
        <f t="shared" ref="F27:G27" si="2">F13-F18+F22</f>
        <v>97808177.140000045</v>
      </c>
      <c r="G27" s="151">
        <f t="shared" si="2"/>
        <v>102838559.83000004</v>
      </c>
    </row>
    <row r="28" spans="3:7" x14ac:dyDescent="0.25">
      <c r="C28" s="388"/>
      <c r="D28" s="25" t="s">
        <v>236</v>
      </c>
      <c r="E28" s="151">
        <v>0</v>
      </c>
      <c r="F28" s="151">
        <v>97808177.140000001</v>
      </c>
      <c r="G28" s="151">
        <f t="shared" ref="G28" si="3">+G27-G16</f>
        <v>102838559.83000004</v>
      </c>
    </row>
    <row r="29" spans="3:7" x14ac:dyDescent="0.25">
      <c r="C29" s="388"/>
      <c r="D29" s="27"/>
      <c r="E29" s="151"/>
      <c r="F29" s="151"/>
      <c r="G29" s="151"/>
    </row>
    <row r="30" spans="3:7" x14ac:dyDescent="0.25">
      <c r="C30" s="388"/>
      <c r="D30" s="25" t="s">
        <v>237</v>
      </c>
      <c r="E30" s="151"/>
      <c r="F30" s="151"/>
      <c r="G30" s="151"/>
    </row>
    <row r="31" spans="3:7" x14ac:dyDescent="0.25">
      <c r="C31" s="388"/>
      <c r="D31" s="25" t="s">
        <v>238</v>
      </c>
      <c r="E31" s="151">
        <v>-82767988.769999996</v>
      </c>
      <c r="F31" s="151">
        <f t="shared" ref="F31" si="4">F28-F22</f>
        <v>71571682.519999996</v>
      </c>
      <c r="G31" s="151">
        <f>G27-G22</f>
        <v>76602065.210000038</v>
      </c>
    </row>
    <row r="32" spans="3:7" x14ac:dyDescent="0.25">
      <c r="C32" s="29"/>
      <c r="D32" s="30"/>
      <c r="E32" s="155"/>
      <c r="F32" s="155"/>
      <c r="G32" s="155"/>
    </row>
    <row r="33" spans="3:7" x14ac:dyDescent="0.25">
      <c r="C33" s="397"/>
      <c r="D33" s="397"/>
      <c r="E33" s="397"/>
      <c r="F33" s="397"/>
      <c r="G33" s="397"/>
    </row>
    <row r="34" spans="3:7" x14ac:dyDescent="0.25">
      <c r="C34" s="393" t="s">
        <v>239</v>
      </c>
      <c r="D34" s="393"/>
      <c r="E34" s="224" t="s">
        <v>240</v>
      </c>
      <c r="F34" s="224" t="s">
        <v>222</v>
      </c>
      <c r="G34" s="224" t="s">
        <v>224</v>
      </c>
    </row>
    <row r="35" spans="3:7" x14ac:dyDescent="0.25">
      <c r="C35" s="24"/>
      <c r="D35" s="27"/>
      <c r="E35" s="28"/>
      <c r="F35" s="28"/>
      <c r="G35" s="31"/>
    </row>
    <row r="36" spans="3:7" x14ac:dyDescent="0.25">
      <c r="C36" s="388"/>
      <c r="D36" s="25" t="s">
        <v>241</v>
      </c>
      <c r="E36" s="151">
        <f>+E37+E38</f>
        <v>0</v>
      </c>
      <c r="F36" s="151">
        <f t="shared" ref="F36:G36" si="5">+F37+F38</f>
        <v>0</v>
      </c>
      <c r="G36" s="151">
        <f t="shared" si="5"/>
        <v>0</v>
      </c>
    </row>
    <row r="37" spans="3:7" x14ac:dyDescent="0.25">
      <c r="C37" s="388"/>
      <c r="D37" s="26" t="s">
        <v>242</v>
      </c>
      <c r="E37" s="151">
        <v>0</v>
      </c>
      <c r="F37" s="151">
        <v>0</v>
      </c>
      <c r="G37" s="151">
        <v>0</v>
      </c>
    </row>
    <row r="38" spans="3:7" x14ac:dyDescent="0.25">
      <c r="C38" s="388"/>
      <c r="D38" s="26" t="s">
        <v>243</v>
      </c>
      <c r="E38" s="151">
        <v>0</v>
      </c>
      <c r="F38" s="151">
        <v>0</v>
      </c>
      <c r="G38" s="151">
        <v>0</v>
      </c>
    </row>
    <row r="39" spans="3:7" x14ac:dyDescent="0.25">
      <c r="C39" s="24"/>
      <c r="D39" s="27"/>
      <c r="E39" s="151"/>
      <c r="F39" s="151"/>
      <c r="G39" s="151"/>
    </row>
    <row r="40" spans="3:7" x14ac:dyDescent="0.25">
      <c r="C40" s="24"/>
      <c r="D40" s="25" t="s">
        <v>244</v>
      </c>
      <c r="E40" s="151">
        <f>+E31+E36</f>
        <v>-82767988.769999996</v>
      </c>
      <c r="F40" s="151">
        <f t="shared" ref="F40:G40" si="6">+F31+F36</f>
        <v>71571682.519999996</v>
      </c>
      <c r="G40" s="151">
        <f t="shared" si="6"/>
        <v>76602065.210000038</v>
      </c>
    </row>
    <row r="41" spans="3:7" x14ac:dyDescent="0.25">
      <c r="C41" s="29"/>
      <c r="D41" s="30"/>
      <c r="E41" s="142"/>
      <c r="F41" s="142"/>
      <c r="G41" s="142"/>
    </row>
    <row r="43" spans="3:7" x14ac:dyDescent="0.25">
      <c r="C43" s="390" t="s">
        <v>239</v>
      </c>
      <c r="D43" s="390"/>
      <c r="E43" s="220" t="s">
        <v>220</v>
      </c>
      <c r="F43" s="376" t="s">
        <v>222</v>
      </c>
      <c r="G43" s="220" t="s">
        <v>223</v>
      </c>
    </row>
    <row r="44" spans="3:7" x14ac:dyDescent="0.25">
      <c r="C44" s="393"/>
      <c r="D44" s="393"/>
      <c r="E44" s="224" t="s">
        <v>240</v>
      </c>
      <c r="F44" s="385"/>
      <c r="G44" s="224" t="s">
        <v>224</v>
      </c>
    </row>
    <row r="45" spans="3:7" x14ac:dyDescent="0.25">
      <c r="C45" s="24"/>
      <c r="D45" s="27"/>
      <c r="E45" s="206"/>
      <c r="F45" s="206"/>
      <c r="G45" s="206"/>
    </row>
    <row r="46" spans="3:7" x14ac:dyDescent="0.25">
      <c r="C46" s="24"/>
      <c r="D46" s="25" t="s">
        <v>245</v>
      </c>
      <c r="E46" s="151">
        <f>+E47+E48</f>
        <v>0</v>
      </c>
      <c r="F46" s="151">
        <f t="shared" ref="F46:G46" si="7">+F47+F48</f>
        <v>0</v>
      </c>
      <c r="G46" s="151">
        <f t="shared" si="7"/>
        <v>0</v>
      </c>
    </row>
    <row r="47" spans="3:7" x14ac:dyDescent="0.25">
      <c r="C47" s="388"/>
      <c r="D47" s="26" t="s">
        <v>246</v>
      </c>
      <c r="E47" s="151">
        <v>0</v>
      </c>
      <c r="F47" s="151">
        <v>0</v>
      </c>
      <c r="G47" s="151">
        <v>0</v>
      </c>
    </row>
    <row r="48" spans="3:7" x14ac:dyDescent="0.25">
      <c r="C48" s="388"/>
      <c r="D48" s="26" t="s">
        <v>247</v>
      </c>
      <c r="E48" s="151">
        <v>0</v>
      </c>
      <c r="F48" s="151">
        <v>0</v>
      </c>
      <c r="G48" s="151">
        <v>0</v>
      </c>
    </row>
    <row r="49" spans="1:7" x14ac:dyDescent="0.25">
      <c r="C49" s="388"/>
      <c r="D49" s="26" t="s">
        <v>248</v>
      </c>
      <c r="E49" s="151"/>
      <c r="F49" s="151"/>
      <c r="G49" s="151"/>
    </row>
    <row r="50" spans="1:7" x14ac:dyDescent="0.25">
      <c r="C50" s="388"/>
      <c r="D50" s="25" t="s">
        <v>249</v>
      </c>
      <c r="E50" s="151">
        <f>+E51+E52</f>
        <v>0</v>
      </c>
      <c r="F50" s="151">
        <f t="shared" ref="F50:G50" si="8">+F51+F52</f>
        <v>0</v>
      </c>
      <c r="G50" s="151">
        <f t="shared" si="8"/>
        <v>0</v>
      </c>
    </row>
    <row r="51" spans="1:7" x14ac:dyDescent="0.25">
      <c r="C51" s="388"/>
      <c r="D51" s="26" t="s">
        <v>250</v>
      </c>
      <c r="E51" s="151">
        <v>0</v>
      </c>
      <c r="F51" s="151">
        <v>0</v>
      </c>
      <c r="G51" s="151">
        <v>0</v>
      </c>
    </row>
    <row r="52" spans="1:7" x14ac:dyDescent="0.25">
      <c r="C52" s="388"/>
      <c r="D52" s="26" t="s">
        <v>251</v>
      </c>
      <c r="E52" s="151">
        <v>0</v>
      </c>
      <c r="F52" s="151">
        <v>0</v>
      </c>
      <c r="G52" s="151">
        <v>0</v>
      </c>
    </row>
    <row r="53" spans="1:7" x14ac:dyDescent="0.25">
      <c r="C53" s="24"/>
      <c r="D53" s="27"/>
      <c r="E53" s="151"/>
      <c r="F53" s="151"/>
      <c r="G53" s="151"/>
    </row>
    <row r="54" spans="1:7" x14ac:dyDescent="0.25">
      <c r="C54" s="388"/>
      <c r="D54" s="394" t="s">
        <v>252</v>
      </c>
      <c r="E54" s="151">
        <f>+E46-E50</f>
        <v>0</v>
      </c>
      <c r="F54" s="151">
        <f t="shared" ref="F54:G54" si="9">+F46-F50</f>
        <v>0</v>
      </c>
      <c r="G54" s="151">
        <f t="shared" si="9"/>
        <v>0</v>
      </c>
    </row>
    <row r="55" spans="1:7" x14ac:dyDescent="0.25">
      <c r="C55" s="389"/>
      <c r="D55" s="395"/>
      <c r="E55" s="33"/>
      <c r="F55" s="33"/>
      <c r="G55" s="33"/>
    </row>
    <row r="57" spans="1:7" x14ac:dyDescent="0.25">
      <c r="C57" s="390" t="s">
        <v>239</v>
      </c>
      <c r="D57" s="390"/>
      <c r="E57" s="220" t="s">
        <v>220</v>
      </c>
      <c r="F57" s="376" t="s">
        <v>222</v>
      </c>
      <c r="G57" s="220" t="s">
        <v>223</v>
      </c>
    </row>
    <row r="58" spans="1:7" x14ac:dyDescent="0.25">
      <c r="C58" s="393"/>
      <c r="D58" s="393"/>
      <c r="E58" s="224" t="s">
        <v>240</v>
      </c>
      <c r="F58" s="385"/>
      <c r="G58" s="224" t="s">
        <v>224</v>
      </c>
    </row>
    <row r="59" spans="1:7" x14ac:dyDescent="0.25">
      <c r="C59" s="388"/>
      <c r="D59" s="391"/>
      <c r="E59" s="28"/>
      <c r="F59" s="28"/>
      <c r="G59" s="28"/>
    </row>
    <row r="60" spans="1:7" x14ac:dyDescent="0.25">
      <c r="A60">
        <v>1</v>
      </c>
      <c r="C60" s="388"/>
      <c r="D60" s="392" t="s">
        <v>226</v>
      </c>
      <c r="E60" s="151">
        <f>+E13</f>
        <v>493282520</v>
      </c>
      <c r="F60" s="151">
        <f>F14</f>
        <v>404238866.11000001</v>
      </c>
      <c r="G60" s="151">
        <f>G14</f>
        <v>404238866.11000001</v>
      </c>
    </row>
    <row r="61" spans="1:7" x14ac:dyDescent="0.25">
      <c r="C61" s="388"/>
      <c r="D61" s="392"/>
      <c r="E61" s="151"/>
      <c r="F61" s="151"/>
      <c r="G61" s="151"/>
    </row>
    <row r="62" spans="1:7" x14ac:dyDescent="0.25">
      <c r="C62" s="388"/>
      <c r="D62" s="5" t="s">
        <v>253</v>
      </c>
      <c r="E62" s="151">
        <f>+E63+E64</f>
        <v>0</v>
      </c>
      <c r="F62" s="151">
        <f t="shared" ref="F62:G62" si="10">+F63+F64</f>
        <v>0</v>
      </c>
      <c r="G62" s="151">
        <f t="shared" si="10"/>
        <v>0</v>
      </c>
    </row>
    <row r="63" spans="1:7" x14ac:dyDescent="0.25">
      <c r="C63" s="388"/>
      <c r="D63" s="26" t="s">
        <v>254</v>
      </c>
      <c r="E63" s="151">
        <f>E47</f>
        <v>0</v>
      </c>
      <c r="F63" s="151">
        <f t="shared" ref="F63:G63" si="11">F47</f>
        <v>0</v>
      </c>
      <c r="G63" s="151">
        <f t="shared" si="11"/>
        <v>0</v>
      </c>
    </row>
    <row r="64" spans="1:7" x14ac:dyDescent="0.25">
      <c r="C64" s="388"/>
      <c r="D64" s="26" t="s">
        <v>250</v>
      </c>
      <c r="E64" s="151">
        <f>E51</f>
        <v>0</v>
      </c>
      <c r="F64" s="151">
        <f t="shared" ref="F64:G64" si="12">F51</f>
        <v>0</v>
      </c>
      <c r="G64" s="151">
        <f t="shared" si="12"/>
        <v>0</v>
      </c>
    </row>
    <row r="65" spans="3:9" x14ac:dyDescent="0.25">
      <c r="C65" s="388"/>
      <c r="D65" s="34"/>
      <c r="E65" s="151"/>
      <c r="F65" s="151"/>
      <c r="G65" s="151"/>
    </row>
    <row r="66" spans="3:9" x14ac:dyDescent="0.25">
      <c r="C66" s="24"/>
      <c r="D66" s="167" t="s">
        <v>230</v>
      </c>
      <c r="E66" s="321">
        <v>576050508.76999998</v>
      </c>
      <c r="F66" s="321">
        <v>332667183.58999997</v>
      </c>
      <c r="G66" s="321">
        <v>327636800.89999998</v>
      </c>
    </row>
    <row r="67" spans="3:9" x14ac:dyDescent="0.25">
      <c r="C67" s="24"/>
      <c r="D67" s="34"/>
      <c r="E67" s="151"/>
      <c r="F67" s="151"/>
      <c r="G67" s="151"/>
    </row>
    <row r="68" spans="3:9" x14ac:dyDescent="0.25">
      <c r="C68" s="24"/>
      <c r="D68" s="167" t="s">
        <v>233</v>
      </c>
      <c r="E68" s="151"/>
      <c r="F68" s="151">
        <f>+F23</f>
        <v>26236494.620000001</v>
      </c>
      <c r="G68" s="151">
        <f>+G23</f>
        <v>26236494.620000001</v>
      </c>
    </row>
    <row r="69" spans="3:9" x14ac:dyDescent="0.25">
      <c r="C69" s="24"/>
      <c r="D69" s="34"/>
      <c r="E69" s="151"/>
      <c r="F69" s="151"/>
      <c r="G69" s="151"/>
      <c r="I69" s="148"/>
    </row>
    <row r="70" spans="3:9" x14ac:dyDescent="0.25">
      <c r="C70" s="388"/>
      <c r="D70" s="35" t="s">
        <v>255</v>
      </c>
      <c r="E70" s="151">
        <v>0</v>
      </c>
      <c r="F70" s="151">
        <f>F60+F62-F66+F68</f>
        <v>97808177.140000045</v>
      </c>
      <c r="G70" s="151">
        <f>G60+G62-G66+G68</f>
        <v>102838559.83000004</v>
      </c>
    </row>
    <row r="71" spans="3:9" x14ac:dyDescent="0.25">
      <c r="C71" s="388"/>
      <c r="D71" s="35" t="s">
        <v>256</v>
      </c>
      <c r="E71" s="151">
        <f>E70-E62</f>
        <v>0</v>
      </c>
      <c r="F71" s="151">
        <f t="shared" ref="F71:G71" si="13">F70-F62</f>
        <v>97808177.140000045</v>
      </c>
      <c r="G71" s="151">
        <f t="shared" si="13"/>
        <v>102838559.83000004</v>
      </c>
      <c r="I71" s="148"/>
    </row>
    <row r="72" spans="3:9" x14ac:dyDescent="0.25">
      <c r="C72" s="388"/>
      <c r="D72" s="35" t="s">
        <v>257</v>
      </c>
      <c r="E72" s="151"/>
      <c r="F72" s="151"/>
      <c r="G72" s="151"/>
    </row>
    <row r="73" spans="3:9" x14ac:dyDescent="0.25">
      <c r="C73" s="389"/>
      <c r="D73" s="36"/>
      <c r="E73" s="189"/>
      <c r="F73" s="189"/>
      <c r="G73" s="189"/>
    </row>
    <row r="74" spans="3:9" x14ac:dyDescent="0.25">
      <c r="C74" s="6"/>
      <c r="D74" s="1"/>
      <c r="E74" s="1"/>
      <c r="F74" s="1"/>
      <c r="G74" s="1"/>
    </row>
    <row r="75" spans="3:9" x14ac:dyDescent="0.25">
      <c r="C75" s="390" t="s">
        <v>239</v>
      </c>
      <c r="D75" s="390"/>
      <c r="E75" s="220" t="s">
        <v>220</v>
      </c>
      <c r="F75" s="376" t="s">
        <v>222</v>
      </c>
      <c r="G75" s="220" t="s">
        <v>223</v>
      </c>
    </row>
    <row r="76" spans="3:9" x14ac:dyDescent="0.25">
      <c r="C76" s="390"/>
      <c r="D76" s="390"/>
      <c r="E76" s="220" t="s">
        <v>240</v>
      </c>
      <c r="F76" s="376"/>
      <c r="G76" s="220" t="s">
        <v>224</v>
      </c>
    </row>
    <row r="77" spans="3:9" x14ac:dyDescent="0.25">
      <c r="C77" s="388"/>
      <c r="D77" s="391"/>
      <c r="E77" s="31"/>
      <c r="F77" s="225"/>
      <c r="G77" s="225"/>
    </row>
    <row r="78" spans="3:9" x14ac:dyDescent="0.25">
      <c r="C78" s="388"/>
      <c r="D78" s="392" t="s">
        <v>227</v>
      </c>
      <c r="E78" s="151">
        <v>0</v>
      </c>
      <c r="F78" s="151">
        <v>0</v>
      </c>
      <c r="G78" s="151">
        <v>0</v>
      </c>
    </row>
    <row r="79" spans="3:9" x14ac:dyDescent="0.25">
      <c r="C79" s="388"/>
      <c r="D79" s="392"/>
      <c r="E79" s="151"/>
      <c r="F79" s="151"/>
      <c r="G79" s="151"/>
    </row>
    <row r="80" spans="3:9" x14ac:dyDescent="0.25">
      <c r="C80" s="388"/>
      <c r="D80" s="167" t="s">
        <v>258</v>
      </c>
      <c r="E80" s="151">
        <f>+E83-E84</f>
        <v>0</v>
      </c>
      <c r="F80" s="151">
        <f t="shared" ref="F80:G80" si="14">+F83-F84</f>
        <v>0</v>
      </c>
      <c r="G80" s="151">
        <f t="shared" si="14"/>
        <v>0</v>
      </c>
    </row>
    <row r="81" spans="3:7" x14ac:dyDescent="0.25">
      <c r="C81" s="388"/>
      <c r="D81" s="167" t="s">
        <v>761</v>
      </c>
      <c r="E81" s="151"/>
      <c r="F81" s="151"/>
      <c r="G81" s="151"/>
    </row>
    <row r="82" spans="3:7" x14ac:dyDescent="0.25">
      <c r="C82" s="388"/>
      <c r="D82" s="26" t="s">
        <v>259</v>
      </c>
      <c r="E82" s="151"/>
      <c r="F82" s="151"/>
      <c r="G82" s="151"/>
    </row>
    <row r="83" spans="3:7" x14ac:dyDescent="0.25">
      <c r="C83" s="388"/>
      <c r="D83" s="26" t="s">
        <v>248</v>
      </c>
      <c r="E83" s="151">
        <v>0</v>
      </c>
      <c r="F83" s="151">
        <v>0</v>
      </c>
      <c r="G83" s="151">
        <v>0</v>
      </c>
    </row>
    <row r="84" spans="3:7" x14ac:dyDescent="0.25">
      <c r="C84" s="388"/>
      <c r="D84" s="26" t="s">
        <v>251</v>
      </c>
      <c r="E84" s="151">
        <v>0</v>
      </c>
      <c r="F84" s="151">
        <v>0</v>
      </c>
      <c r="G84" s="151">
        <v>0</v>
      </c>
    </row>
    <row r="85" spans="3:7" x14ac:dyDescent="0.25">
      <c r="C85" s="388"/>
      <c r="D85" s="34"/>
      <c r="E85" s="151"/>
      <c r="F85" s="151"/>
      <c r="G85" s="151"/>
    </row>
    <row r="86" spans="3:7" x14ac:dyDescent="0.25">
      <c r="C86" s="24"/>
      <c r="D86" s="167" t="s">
        <v>231</v>
      </c>
      <c r="E86" s="151">
        <v>0</v>
      </c>
      <c r="F86" s="151">
        <v>0</v>
      </c>
      <c r="G86" s="151">
        <v>0</v>
      </c>
    </row>
    <row r="87" spans="3:7" x14ac:dyDescent="0.25">
      <c r="C87" s="24"/>
      <c r="D87" s="34"/>
      <c r="E87" s="151"/>
      <c r="F87" s="151"/>
      <c r="G87" s="151"/>
    </row>
    <row r="88" spans="3:7" x14ac:dyDescent="0.25">
      <c r="C88" s="24"/>
      <c r="D88" s="167" t="s">
        <v>260</v>
      </c>
      <c r="E88" s="151">
        <v>0</v>
      </c>
      <c r="F88" s="151">
        <v>0</v>
      </c>
      <c r="G88" s="151">
        <v>0</v>
      </c>
    </row>
    <row r="89" spans="3:7" x14ac:dyDescent="0.25">
      <c r="C89" s="24"/>
      <c r="D89" s="34"/>
      <c r="E89" s="151"/>
      <c r="F89" s="151"/>
      <c r="G89" s="151"/>
    </row>
    <row r="90" spans="3:7" x14ac:dyDescent="0.25">
      <c r="C90" s="388"/>
      <c r="D90" s="35" t="s">
        <v>261</v>
      </c>
      <c r="E90" s="151">
        <f>+E78+E80+E86+E88</f>
        <v>0</v>
      </c>
      <c r="F90" s="151">
        <f>+F78+F80-F86-F88</f>
        <v>0</v>
      </c>
      <c r="G90" s="151">
        <f>+G78+G80-G86-G88</f>
        <v>0</v>
      </c>
    </row>
    <row r="91" spans="3:7" x14ac:dyDescent="0.25">
      <c r="C91" s="388"/>
      <c r="D91" s="35" t="s">
        <v>262</v>
      </c>
      <c r="E91" s="151"/>
      <c r="F91" s="151"/>
      <c r="G91" s="151"/>
    </row>
    <row r="92" spans="3:7" x14ac:dyDescent="0.25">
      <c r="C92" s="388"/>
      <c r="D92" s="35" t="s">
        <v>263</v>
      </c>
      <c r="E92" s="151">
        <f>+E80</f>
        <v>0</v>
      </c>
      <c r="F92" s="151">
        <f>F90</f>
        <v>0</v>
      </c>
      <c r="G92" s="151">
        <f>G90</f>
        <v>0</v>
      </c>
    </row>
    <row r="93" spans="3:7" x14ac:dyDescent="0.25">
      <c r="C93" s="389"/>
      <c r="D93" s="36"/>
      <c r="E93" s="32"/>
      <c r="F93" s="39"/>
      <c r="G93" s="39"/>
    </row>
  </sheetData>
  <mergeCells count="33">
    <mergeCell ref="C4:G4"/>
    <mergeCell ref="C30:C31"/>
    <mergeCell ref="C33:G33"/>
    <mergeCell ref="C34:D34"/>
    <mergeCell ref="C24:C25"/>
    <mergeCell ref="C27:C29"/>
    <mergeCell ref="C5:G5"/>
    <mergeCell ref="C6:G6"/>
    <mergeCell ref="C7:G7"/>
    <mergeCell ref="C8:G8"/>
    <mergeCell ref="C10:D11"/>
    <mergeCell ref="F10:F11"/>
    <mergeCell ref="C36:C38"/>
    <mergeCell ref="C57:D58"/>
    <mergeCell ref="F57:F58"/>
    <mergeCell ref="C59:D59"/>
    <mergeCell ref="C47:C49"/>
    <mergeCell ref="C50:C52"/>
    <mergeCell ref="C54:C55"/>
    <mergeCell ref="D54:D55"/>
    <mergeCell ref="C43:D44"/>
    <mergeCell ref="C60:C61"/>
    <mergeCell ref="D60:D61"/>
    <mergeCell ref="C62:C65"/>
    <mergeCell ref="C80:C85"/>
    <mergeCell ref="F43:F44"/>
    <mergeCell ref="C90:C93"/>
    <mergeCell ref="C70:C73"/>
    <mergeCell ref="C75:D76"/>
    <mergeCell ref="F75:F76"/>
    <mergeCell ref="C77:D77"/>
    <mergeCell ref="C78:C79"/>
    <mergeCell ref="D78:D7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4:N103"/>
  <sheetViews>
    <sheetView zoomScaleNormal="100" workbookViewId="0">
      <selection activeCell="K44" sqref="K44"/>
    </sheetView>
  </sheetViews>
  <sheetFormatPr baseColWidth="10" defaultRowHeight="15" x14ac:dyDescent="0.25"/>
  <cols>
    <col min="2" max="2" width="0" hidden="1" customWidth="1"/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7109375" customWidth="1"/>
    <col min="12" max="12" width="13.7109375" bestFit="1" customWidth="1"/>
  </cols>
  <sheetData>
    <row r="4" spans="3:12" x14ac:dyDescent="0.25">
      <c r="C4" s="416" t="s">
        <v>759</v>
      </c>
      <c r="D4" s="386"/>
      <c r="E4" s="386"/>
      <c r="F4" s="386"/>
      <c r="G4" s="386"/>
      <c r="H4" s="386"/>
      <c r="I4" s="386"/>
      <c r="J4" s="386"/>
      <c r="K4" s="417"/>
    </row>
    <row r="5" spans="3:12" x14ac:dyDescent="0.25">
      <c r="C5" s="418" t="s">
        <v>264</v>
      </c>
      <c r="D5" s="376"/>
      <c r="E5" s="376"/>
      <c r="F5" s="376"/>
      <c r="G5" s="376"/>
      <c r="H5" s="376"/>
      <c r="I5" s="376"/>
      <c r="J5" s="376"/>
      <c r="K5" s="419"/>
    </row>
    <row r="6" spans="3:12" x14ac:dyDescent="0.25">
      <c r="C6" s="420" t="s">
        <v>983</v>
      </c>
      <c r="D6" s="376"/>
      <c r="E6" s="376"/>
      <c r="F6" s="376"/>
      <c r="G6" s="376"/>
      <c r="H6" s="376"/>
      <c r="I6" s="376"/>
      <c r="J6" s="376"/>
      <c r="K6" s="419"/>
    </row>
    <row r="7" spans="3:12" x14ac:dyDescent="0.25">
      <c r="C7" s="421" t="s">
        <v>1</v>
      </c>
      <c r="D7" s="385"/>
      <c r="E7" s="385"/>
      <c r="F7" s="385"/>
      <c r="G7" s="385"/>
      <c r="H7" s="385"/>
      <c r="I7" s="385"/>
      <c r="J7" s="385"/>
      <c r="K7" s="422"/>
    </row>
    <row r="8" spans="3:12" x14ac:dyDescent="0.25">
      <c r="C8" s="423"/>
      <c r="D8" s="423"/>
      <c r="E8" s="423"/>
      <c r="F8" s="376" t="s">
        <v>265</v>
      </c>
      <c r="G8" s="376"/>
      <c r="H8" s="376"/>
      <c r="I8" s="376"/>
      <c r="J8" s="376"/>
      <c r="K8" s="376" t="s">
        <v>266</v>
      </c>
    </row>
    <row r="9" spans="3:12" x14ac:dyDescent="0.25">
      <c r="C9" s="376" t="s">
        <v>239</v>
      </c>
      <c r="D9" s="376"/>
      <c r="E9" s="376"/>
      <c r="F9" s="376" t="s">
        <v>268</v>
      </c>
      <c r="G9" s="220" t="s">
        <v>269</v>
      </c>
      <c r="H9" s="376" t="s">
        <v>271</v>
      </c>
      <c r="I9" s="376" t="s">
        <v>222</v>
      </c>
      <c r="J9" s="376" t="s">
        <v>272</v>
      </c>
      <c r="K9" s="376"/>
    </row>
    <row r="10" spans="3:12" x14ac:dyDescent="0.25">
      <c r="C10" s="376" t="s">
        <v>267</v>
      </c>
      <c r="D10" s="376"/>
      <c r="E10" s="376"/>
      <c r="F10" s="376"/>
      <c r="G10" s="220" t="s">
        <v>270</v>
      </c>
      <c r="H10" s="376"/>
      <c r="I10" s="376"/>
      <c r="J10" s="376"/>
      <c r="K10" s="376"/>
    </row>
    <row r="11" spans="3:12" x14ac:dyDescent="0.25">
      <c r="C11" s="414"/>
      <c r="D11" s="415"/>
      <c r="E11" s="415"/>
      <c r="F11" s="45"/>
      <c r="G11" s="10"/>
      <c r="H11" s="45"/>
      <c r="I11" s="10"/>
      <c r="J11" s="45"/>
      <c r="K11" s="193"/>
    </row>
    <row r="12" spans="3:12" x14ac:dyDescent="0.25">
      <c r="C12" s="412" t="s">
        <v>273</v>
      </c>
      <c r="D12" s="408"/>
      <c r="E12" s="408"/>
      <c r="F12" s="143"/>
      <c r="G12" s="145"/>
      <c r="H12" s="143"/>
      <c r="I12" s="145"/>
      <c r="J12" s="143"/>
      <c r="K12" s="144"/>
    </row>
    <row r="13" spans="3:12" x14ac:dyDescent="0.25">
      <c r="C13" s="40"/>
      <c r="D13" s="410" t="s">
        <v>274</v>
      </c>
      <c r="E13" s="410"/>
      <c r="F13" s="151">
        <v>0</v>
      </c>
      <c r="G13" s="151">
        <v>0</v>
      </c>
      <c r="H13" s="347">
        <f t="shared" ref="H13:H16" si="0">F13+G13</f>
        <v>0</v>
      </c>
      <c r="I13" s="151">
        <v>0</v>
      </c>
      <c r="J13" s="151">
        <v>0</v>
      </c>
      <c r="K13" s="347">
        <f t="shared" ref="K13:K16" si="1">I13-F13</f>
        <v>0</v>
      </c>
    </row>
    <row r="14" spans="3:12" x14ac:dyDescent="0.25">
      <c r="C14" s="40"/>
      <c r="D14" s="410" t="s">
        <v>275</v>
      </c>
      <c r="E14" s="410"/>
      <c r="F14" s="151">
        <v>0</v>
      </c>
      <c r="G14" s="151">
        <v>0</v>
      </c>
      <c r="H14" s="347">
        <f t="shared" si="0"/>
        <v>0</v>
      </c>
      <c r="I14" s="151">
        <v>0</v>
      </c>
      <c r="J14" s="151">
        <v>0</v>
      </c>
      <c r="K14" s="347">
        <f t="shared" si="1"/>
        <v>0</v>
      </c>
    </row>
    <row r="15" spans="3:12" x14ac:dyDescent="0.25">
      <c r="C15" s="40"/>
      <c r="D15" s="410" t="s">
        <v>276</v>
      </c>
      <c r="E15" s="410"/>
      <c r="F15" s="151">
        <v>0</v>
      </c>
      <c r="G15" s="151">
        <v>0</v>
      </c>
      <c r="H15" s="347">
        <f t="shared" si="0"/>
        <v>0</v>
      </c>
      <c r="I15" s="151">
        <v>0</v>
      </c>
      <c r="J15" s="151">
        <v>0</v>
      </c>
      <c r="K15" s="347">
        <f t="shared" si="1"/>
        <v>0</v>
      </c>
    </row>
    <row r="16" spans="3:12" x14ac:dyDescent="0.25">
      <c r="C16" s="40"/>
      <c r="D16" s="410" t="s">
        <v>277</v>
      </c>
      <c r="E16" s="410"/>
      <c r="F16" s="151">
        <v>0</v>
      </c>
      <c r="G16" s="151">
        <v>0</v>
      </c>
      <c r="H16" s="347">
        <f t="shared" si="0"/>
        <v>0</v>
      </c>
      <c r="I16" s="151">
        <v>0</v>
      </c>
      <c r="J16" s="151">
        <v>0</v>
      </c>
      <c r="K16" s="347">
        <f t="shared" si="1"/>
        <v>0</v>
      </c>
      <c r="L16" s="148"/>
    </row>
    <row r="17" spans="3:14" x14ac:dyDescent="0.25">
      <c r="C17" s="40"/>
      <c r="D17" s="410" t="s">
        <v>278</v>
      </c>
      <c r="E17" s="410"/>
      <c r="F17" s="151">
        <v>10999800</v>
      </c>
      <c r="G17" s="151">
        <v>32586.85</v>
      </c>
      <c r="H17" s="151">
        <f>F17+G17</f>
        <v>11032386.85</v>
      </c>
      <c r="I17" s="151">
        <v>16270426.789999999</v>
      </c>
      <c r="J17" s="151">
        <v>16270426.789999999</v>
      </c>
      <c r="K17" s="151">
        <f>I17-F17</f>
        <v>5270626.7899999991</v>
      </c>
    </row>
    <row r="18" spans="3:14" x14ac:dyDescent="0.25">
      <c r="C18" s="40"/>
      <c r="D18" s="410" t="s">
        <v>279</v>
      </c>
      <c r="E18" s="410"/>
      <c r="F18" s="151">
        <v>0</v>
      </c>
      <c r="G18" s="151">
        <v>0</v>
      </c>
      <c r="H18" s="347">
        <f t="shared" ref="H18:H20" si="2">F18+G18</f>
        <v>0</v>
      </c>
      <c r="I18" s="151">
        <v>0</v>
      </c>
      <c r="J18" s="151">
        <v>0</v>
      </c>
      <c r="K18" s="347">
        <f t="shared" ref="K18:K20" si="3">I18-F18</f>
        <v>0</v>
      </c>
    </row>
    <row r="19" spans="3:14" x14ac:dyDescent="0.25">
      <c r="C19" s="40"/>
      <c r="D19" s="410" t="s">
        <v>280</v>
      </c>
      <c r="E19" s="410"/>
      <c r="F19" s="151">
        <v>130000</v>
      </c>
      <c r="G19" s="151">
        <v>37602.42</v>
      </c>
      <c r="H19" s="347">
        <f t="shared" si="2"/>
        <v>167602.41999999998</v>
      </c>
      <c r="I19" s="151">
        <v>262602.42</v>
      </c>
      <c r="J19" s="151">
        <v>262602.42</v>
      </c>
      <c r="K19" s="347">
        <f t="shared" si="3"/>
        <v>132602.41999999998</v>
      </c>
    </row>
    <row r="20" spans="3:14" x14ac:dyDescent="0.25">
      <c r="C20" s="413"/>
      <c r="D20" s="410" t="s">
        <v>281</v>
      </c>
      <c r="E20" s="410"/>
      <c r="F20" s="151">
        <v>0</v>
      </c>
      <c r="G20" s="151">
        <v>0</v>
      </c>
      <c r="H20" s="347">
        <f t="shared" si="2"/>
        <v>0</v>
      </c>
      <c r="I20" s="151">
        <f>+I22</f>
        <v>0</v>
      </c>
      <c r="J20" s="151">
        <f>+J22</f>
        <v>0</v>
      </c>
      <c r="K20" s="347">
        <f t="shared" si="3"/>
        <v>0</v>
      </c>
      <c r="L20" s="148" t="s">
        <v>762</v>
      </c>
    </row>
    <row r="21" spans="3:14" x14ac:dyDescent="0.25">
      <c r="C21" s="413"/>
      <c r="D21" s="410" t="s">
        <v>282</v>
      </c>
      <c r="E21" s="410"/>
      <c r="F21" s="151"/>
      <c r="G21" s="151"/>
      <c r="H21" s="151"/>
      <c r="I21" s="151"/>
      <c r="J21" s="151"/>
      <c r="K21" s="151"/>
    </row>
    <row r="22" spans="3:14" x14ac:dyDescent="0.25">
      <c r="C22" s="40"/>
      <c r="D22" s="41"/>
      <c r="E22" s="41" t="s">
        <v>283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f>+I22-F22</f>
        <v>0</v>
      </c>
    </row>
    <row r="23" spans="3:14" x14ac:dyDescent="0.25">
      <c r="C23" s="40"/>
      <c r="D23" s="41"/>
      <c r="E23" s="41" t="s">
        <v>284</v>
      </c>
      <c r="F23" s="151">
        <v>0</v>
      </c>
      <c r="G23" s="151">
        <v>0</v>
      </c>
      <c r="H23" s="151">
        <v>0</v>
      </c>
      <c r="I23" s="151">
        <v>0</v>
      </c>
      <c r="J23" s="151">
        <v>0</v>
      </c>
      <c r="K23" s="151">
        <v>0</v>
      </c>
    </row>
    <row r="24" spans="3:14" x14ac:dyDescent="0.25">
      <c r="C24" s="40"/>
      <c r="D24" s="41"/>
      <c r="E24" s="41" t="s">
        <v>285</v>
      </c>
      <c r="F24" s="151">
        <v>0</v>
      </c>
      <c r="G24" s="151">
        <v>0</v>
      </c>
      <c r="H24" s="151">
        <v>0</v>
      </c>
      <c r="I24" s="151">
        <v>0</v>
      </c>
      <c r="J24" s="151">
        <v>0</v>
      </c>
      <c r="K24" s="151">
        <v>0</v>
      </c>
      <c r="M24" s="157" t="s">
        <v>762</v>
      </c>
      <c r="N24" s="148" t="s">
        <v>762</v>
      </c>
    </row>
    <row r="25" spans="3:14" x14ac:dyDescent="0.25">
      <c r="C25" s="40"/>
      <c r="D25" s="41"/>
      <c r="E25" s="41" t="s">
        <v>286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</row>
    <row r="26" spans="3:14" x14ac:dyDescent="0.25">
      <c r="C26" s="40"/>
      <c r="D26" s="41"/>
      <c r="E26" s="41" t="s">
        <v>287</v>
      </c>
      <c r="F26" s="151">
        <v>0</v>
      </c>
      <c r="G26" s="151">
        <v>0</v>
      </c>
      <c r="H26" s="151">
        <v>0</v>
      </c>
      <c r="I26" s="151">
        <v>0</v>
      </c>
      <c r="J26" s="151">
        <v>0</v>
      </c>
      <c r="K26" s="151">
        <v>0</v>
      </c>
    </row>
    <row r="27" spans="3:14" x14ac:dyDescent="0.25">
      <c r="C27" s="413"/>
      <c r="D27" s="410"/>
      <c r="E27" s="41" t="s">
        <v>288</v>
      </c>
      <c r="F27" s="151">
        <v>0</v>
      </c>
      <c r="G27" s="151">
        <v>0</v>
      </c>
      <c r="H27" s="151">
        <v>0</v>
      </c>
      <c r="I27" s="151">
        <v>0</v>
      </c>
      <c r="J27" s="151">
        <v>0</v>
      </c>
      <c r="K27" s="151">
        <v>0</v>
      </c>
    </row>
    <row r="28" spans="3:14" x14ac:dyDescent="0.25">
      <c r="C28" s="413"/>
      <c r="D28" s="410"/>
      <c r="E28" s="41" t="s">
        <v>289</v>
      </c>
      <c r="F28" s="151"/>
      <c r="G28" s="151"/>
      <c r="H28" s="151"/>
      <c r="I28" s="151"/>
      <c r="J28" s="151"/>
      <c r="K28" s="151"/>
    </row>
    <row r="29" spans="3:14" x14ac:dyDescent="0.25">
      <c r="C29" s="413"/>
      <c r="D29" s="410"/>
      <c r="E29" s="41" t="s">
        <v>290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</row>
    <row r="30" spans="3:14" x14ac:dyDescent="0.25">
      <c r="C30" s="413"/>
      <c r="D30" s="410"/>
      <c r="E30" s="41" t="s">
        <v>291</v>
      </c>
      <c r="F30" s="151"/>
      <c r="G30" s="151"/>
      <c r="H30" s="151"/>
      <c r="I30" s="151"/>
      <c r="J30" s="151"/>
      <c r="K30" s="151"/>
    </row>
    <row r="31" spans="3:14" x14ac:dyDescent="0.25">
      <c r="C31" s="40"/>
      <c r="D31" s="41"/>
      <c r="E31" s="41" t="s">
        <v>292</v>
      </c>
      <c r="F31" s="151">
        <v>0</v>
      </c>
      <c r="G31" s="151">
        <v>0</v>
      </c>
      <c r="H31" s="151">
        <v>0</v>
      </c>
      <c r="I31" s="151">
        <v>0</v>
      </c>
      <c r="J31" s="151">
        <v>0</v>
      </c>
      <c r="K31" s="151">
        <v>0</v>
      </c>
    </row>
    <row r="32" spans="3:14" x14ac:dyDescent="0.25">
      <c r="C32" s="40"/>
      <c r="D32" s="41"/>
      <c r="E32" s="41" t="s">
        <v>293</v>
      </c>
      <c r="F32" s="151">
        <v>0</v>
      </c>
      <c r="G32" s="151">
        <v>0</v>
      </c>
      <c r="H32" s="151">
        <v>0</v>
      </c>
      <c r="I32" s="151">
        <v>0</v>
      </c>
      <c r="J32" s="151">
        <v>0</v>
      </c>
      <c r="K32" s="151">
        <v>0</v>
      </c>
    </row>
    <row r="33" spans="3:11" x14ac:dyDescent="0.25">
      <c r="C33" s="40"/>
      <c r="D33" s="41"/>
      <c r="E33" s="41" t="s">
        <v>294</v>
      </c>
      <c r="F33" s="151">
        <v>0</v>
      </c>
      <c r="G33" s="151">
        <v>0</v>
      </c>
      <c r="H33" s="151">
        <v>0</v>
      </c>
      <c r="I33" s="151">
        <v>0</v>
      </c>
      <c r="J33" s="151">
        <v>0</v>
      </c>
      <c r="K33" s="151">
        <f>+I33-F33</f>
        <v>0</v>
      </c>
    </row>
    <row r="34" spans="3:11" x14ac:dyDescent="0.25">
      <c r="C34" s="413"/>
      <c r="D34" s="410"/>
      <c r="E34" s="41" t="s">
        <v>295</v>
      </c>
      <c r="F34" s="151">
        <v>0</v>
      </c>
      <c r="G34" s="151">
        <v>0</v>
      </c>
      <c r="H34" s="151">
        <v>0</v>
      </c>
      <c r="I34" s="151">
        <v>0</v>
      </c>
      <c r="J34" s="151">
        <v>0</v>
      </c>
      <c r="K34" s="151">
        <v>0</v>
      </c>
    </row>
    <row r="35" spans="3:11" x14ac:dyDescent="0.25">
      <c r="C35" s="413"/>
      <c r="D35" s="410"/>
      <c r="E35" s="41" t="s">
        <v>296</v>
      </c>
      <c r="F35" s="151"/>
      <c r="G35" s="151"/>
      <c r="H35" s="151"/>
      <c r="I35" s="151"/>
      <c r="J35" s="151"/>
      <c r="K35" s="151"/>
    </row>
    <row r="36" spans="3:11" x14ac:dyDescent="0.25">
      <c r="C36" s="413"/>
      <c r="D36" s="410" t="s">
        <v>297</v>
      </c>
      <c r="E36" s="410"/>
      <c r="F36" s="151">
        <f>SUM(F39:F43)</f>
        <v>0</v>
      </c>
      <c r="G36" s="151">
        <f t="shared" ref="G36:K36" si="4">SUM(G39:G43)</f>
        <v>0</v>
      </c>
      <c r="H36" s="151">
        <f t="shared" si="4"/>
        <v>0</v>
      </c>
      <c r="I36" s="151">
        <f t="shared" si="4"/>
        <v>0</v>
      </c>
      <c r="J36" s="151">
        <f t="shared" si="4"/>
        <v>0</v>
      </c>
      <c r="K36" s="151">
        <f t="shared" si="4"/>
        <v>0</v>
      </c>
    </row>
    <row r="37" spans="3:11" x14ac:dyDescent="0.25">
      <c r="C37" s="413"/>
      <c r="D37" s="410" t="s">
        <v>298</v>
      </c>
      <c r="E37" s="410"/>
      <c r="F37" s="151"/>
      <c r="G37" s="151"/>
      <c r="H37" s="151"/>
      <c r="I37" s="151"/>
      <c r="J37" s="151"/>
      <c r="K37" s="151"/>
    </row>
    <row r="38" spans="3:11" x14ac:dyDescent="0.25">
      <c r="C38" s="40"/>
      <c r="D38" s="41"/>
      <c r="E38" s="41" t="s">
        <v>299</v>
      </c>
      <c r="F38" s="151">
        <v>0</v>
      </c>
      <c r="G38" s="151">
        <v>0</v>
      </c>
      <c r="H38" s="151">
        <v>0</v>
      </c>
      <c r="I38" s="151">
        <v>0</v>
      </c>
      <c r="J38" s="151">
        <v>0</v>
      </c>
      <c r="K38" s="151">
        <v>0</v>
      </c>
    </row>
    <row r="39" spans="3:11" x14ac:dyDescent="0.25">
      <c r="C39" s="40"/>
      <c r="D39" s="41"/>
      <c r="E39" s="41" t="s">
        <v>300</v>
      </c>
      <c r="F39" s="151">
        <v>0</v>
      </c>
      <c r="G39" s="151">
        <v>0</v>
      </c>
      <c r="H39" s="151">
        <v>0</v>
      </c>
      <c r="I39" s="151">
        <v>0</v>
      </c>
      <c r="J39" s="151">
        <v>0</v>
      </c>
      <c r="K39" s="151">
        <v>0</v>
      </c>
    </row>
    <row r="40" spans="3:11" x14ac:dyDescent="0.25">
      <c r="C40" s="40"/>
      <c r="D40" s="41"/>
      <c r="E40" s="41" t="s">
        <v>301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</row>
    <row r="41" spans="3:11" x14ac:dyDescent="0.25">
      <c r="C41" s="413"/>
      <c r="D41" s="410"/>
      <c r="E41" s="41" t="s">
        <v>302</v>
      </c>
      <c r="F41" s="151">
        <v>0</v>
      </c>
      <c r="G41" s="151">
        <v>0</v>
      </c>
      <c r="H41" s="151">
        <v>0</v>
      </c>
      <c r="I41" s="151">
        <v>0</v>
      </c>
      <c r="J41" s="151">
        <v>0</v>
      </c>
      <c r="K41" s="151">
        <v>0</v>
      </c>
    </row>
    <row r="42" spans="3:11" x14ac:dyDescent="0.25">
      <c r="C42" s="413"/>
      <c r="D42" s="410"/>
      <c r="E42" s="41" t="s">
        <v>303</v>
      </c>
      <c r="F42" s="151"/>
      <c r="G42" s="151"/>
      <c r="H42" s="151"/>
      <c r="I42" s="151"/>
      <c r="J42" s="151"/>
      <c r="K42" s="151"/>
    </row>
    <row r="43" spans="3:11" x14ac:dyDescent="0.25">
      <c r="C43" s="40"/>
      <c r="D43" s="41"/>
      <c r="E43" s="41" t="s">
        <v>304</v>
      </c>
      <c r="F43" s="151">
        <v>0</v>
      </c>
      <c r="G43" s="151">
        <v>0</v>
      </c>
      <c r="H43" s="151">
        <v>0</v>
      </c>
      <c r="I43" s="151">
        <v>0</v>
      </c>
      <c r="J43" s="151">
        <v>0</v>
      </c>
      <c r="K43" s="151">
        <v>0</v>
      </c>
    </row>
    <row r="44" spans="3:11" x14ac:dyDescent="0.25">
      <c r="C44" s="40"/>
      <c r="D44" s="410" t="s">
        <v>889</v>
      </c>
      <c r="E44" s="410"/>
      <c r="F44" s="151">
        <v>482152720</v>
      </c>
      <c r="G44" s="151">
        <v>54890228.899999999</v>
      </c>
      <c r="H44" s="151">
        <f>F44+G44</f>
        <v>537042948.89999998</v>
      </c>
      <c r="I44" s="151">
        <v>387705836.89999998</v>
      </c>
      <c r="J44" s="151">
        <v>387705836.89999998</v>
      </c>
      <c r="K44" s="151">
        <f>I44-F44</f>
        <v>-94446883.100000024</v>
      </c>
    </row>
    <row r="45" spans="3:11" x14ac:dyDescent="0.25">
      <c r="C45" s="40"/>
      <c r="D45" s="410" t="s">
        <v>305</v>
      </c>
      <c r="E45" s="410"/>
      <c r="F45" s="151">
        <v>0</v>
      </c>
      <c r="G45" s="151">
        <v>0</v>
      </c>
      <c r="H45" s="151">
        <v>0</v>
      </c>
      <c r="I45" s="151">
        <v>0</v>
      </c>
      <c r="J45" s="151">
        <v>0</v>
      </c>
      <c r="K45" s="151">
        <v>0</v>
      </c>
    </row>
    <row r="46" spans="3:11" x14ac:dyDescent="0.25">
      <c r="C46" s="40"/>
      <c r="D46" s="41"/>
      <c r="E46" s="41" t="s">
        <v>306</v>
      </c>
      <c r="F46" s="151">
        <v>0</v>
      </c>
      <c r="G46" s="151">
        <v>0</v>
      </c>
      <c r="H46" s="151">
        <v>0</v>
      </c>
      <c r="I46" s="151">
        <v>0</v>
      </c>
      <c r="J46" s="151">
        <v>0</v>
      </c>
      <c r="K46" s="151">
        <v>0</v>
      </c>
    </row>
    <row r="47" spans="3:11" x14ac:dyDescent="0.25">
      <c r="C47" s="40"/>
      <c r="D47" s="410" t="s">
        <v>307</v>
      </c>
      <c r="E47" s="410"/>
      <c r="F47" s="151">
        <f>+F48+F49</f>
        <v>0</v>
      </c>
      <c r="G47" s="151">
        <v>0</v>
      </c>
      <c r="H47" s="151">
        <f t="shared" ref="H47:K47" si="5">+H48+H49</f>
        <v>0</v>
      </c>
      <c r="I47" s="151">
        <f t="shared" si="5"/>
        <v>0</v>
      </c>
      <c r="J47" s="151">
        <f t="shared" si="5"/>
        <v>0</v>
      </c>
      <c r="K47" s="151">
        <f t="shared" si="5"/>
        <v>0</v>
      </c>
    </row>
    <row r="48" spans="3:11" x14ac:dyDescent="0.25">
      <c r="C48" s="40"/>
      <c r="D48" s="41"/>
      <c r="E48" s="41" t="s">
        <v>308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</row>
    <row r="49" spans="3:13" x14ac:dyDescent="0.25">
      <c r="C49" s="40"/>
      <c r="D49" s="41"/>
      <c r="E49" s="41" t="s">
        <v>309</v>
      </c>
      <c r="F49" s="151">
        <v>0</v>
      </c>
      <c r="G49" s="151">
        <v>0</v>
      </c>
      <c r="H49" s="151">
        <v>0</v>
      </c>
      <c r="I49" s="151">
        <v>0</v>
      </c>
      <c r="J49" s="151">
        <v>0</v>
      </c>
      <c r="K49" s="151">
        <v>0</v>
      </c>
    </row>
    <row r="50" spans="3:13" x14ac:dyDescent="0.25">
      <c r="C50" s="40"/>
      <c r="D50" s="41"/>
      <c r="E50" s="41"/>
      <c r="F50" s="151"/>
      <c r="G50" s="151"/>
      <c r="H50" s="151"/>
      <c r="I50" s="151"/>
      <c r="J50" s="151"/>
      <c r="K50" s="151"/>
    </row>
    <row r="51" spans="3:13" x14ac:dyDescent="0.25">
      <c r="C51" s="412" t="s">
        <v>310</v>
      </c>
      <c r="D51" s="408"/>
      <c r="E51" s="408"/>
      <c r="F51" s="151">
        <f>F13+F14+F15+F16+F17+F18+F19+F20+F36+F44+F45+F47</f>
        <v>493282520</v>
      </c>
      <c r="G51" s="151">
        <f t="shared" ref="G51:K51" si="6">G13+G14+G15+G16+G17+G18+G19+G20+G36+G44+G45+G47</f>
        <v>54960418.170000002</v>
      </c>
      <c r="H51" s="151">
        <f t="shared" si="6"/>
        <v>548242938.16999996</v>
      </c>
      <c r="I51" s="151">
        <f t="shared" si="6"/>
        <v>404238866.10999995</v>
      </c>
      <c r="J51" s="151">
        <f t="shared" si="6"/>
        <v>404238866.10999995</v>
      </c>
      <c r="K51" s="151">
        <f t="shared" si="6"/>
        <v>-89043653.89000003</v>
      </c>
      <c r="L51" s="148"/>
      <c r="M51" s="148"/>
    </row>
    <row r="52" spans="3:13" x14ac:dyDescent="0.25">
      <c r="C52" s="412" t="s">
        <v>311</v>
      </c>
      <c r="D52" s="408"/>
      <c r="E52" s="408"/>
      <c r="F52" s="151"/>
      <c r="G52" s="151"/>
      <c r="H52" s="151"/>
      <c r="I52" s="151"/>
      <c r="J52" s="151"/>
      <c r="K52" s="151"/>
    </row>
    <row r="53" spans="3:13" x14ac:dyDescent="0.25">
      <c r="C53" s="411" t="s">
        <v>312</v>
      </c>
      <c r="D53" s="408"/>
      <c r="E53" s="408"/>
      <c r="F53" s="151">
        <v>0</v>
      </c>
      <c r="G53" s="151">
        <v>0</v>
      </c>
      <c r="H53" s="151">
        <v>0</v>
      </c>
      <c r="I53" s="151">
        <v>0</v>
      </c>
      <c r="J53" s="151">
        <v>0</v>
      </c>
      <c r="K53" s="151">
        <v>0</v>
      </c>
    </row>
    <row r="54" spans="3:13" x14ac:dyDescent="0.25">
      <c r="C54" s="411" t="s">
        <v>313</v>
      </c>
      <c r="D54" s="408"/>
      <c r="E54" s="408"/>
      <c r="F54" s="151"/>
      <c r="G54" s="151"/>
      <c r="H54" s="151"/>
      <c r="I54" s="151"/>
      <c r="J54" s="151"/>
      <c r="K54" s="151"/>
    </row>
    <row r="55" spans="3:13" x14ac:dyDescent="0.25">
      <c r="C55" s="168"/>
      <c r="D55" s="41"/>
      <c r="E55" s="41"/>
      <c r="F55" s="151"/>
      <c r="G55" s="151"/>
      <c r="H55" s="151"/>
      <c r="I55" s="151"/>
      <c r="J55" s="151"/>
      <c r="K55" s="151"/>
    </row>
    <row r="56" spans="3:13" x14ac:dyDescent="0.25">
      <c r="C56" s="411" t="s">
        <v>314</v>
      </c>
      <c r="D56" s="408"/>
      <c r="E56" s="408"/>
      <c r="F56" s="151"/>
      <c r="G56" s="151"/>
      <c r="H56" s="151"/>
      <c r="I56" s="151"/>
      <c r="J56" s="151"/>
      <c r="K56" s="151"/>
    </row>
    <row r="57" spans="3:13" x14ac:dyDescent="0.25">
      <c r="C57" s="168"/>
      <c r="D57" s="410" t="s">
        <v>315</v>
      </c>
      <c r="E57" s="410"/>
      <c r="F57" s="151">
        <f>SUM(F58:F72)</f>
        <v>0</v>
      </c>
      <c r="G57" s="151">
        <f t="shared" ref="G57:K57" si="7">SUM(G58:G72)</f>
        <v>0</v>
      </c>
      <c r="H57" s="151">
        <f t="shared" si="7"/>
        <v>0</v>
      </c>
      <c r="I57" s="151">
        <f t="shared" si="7"/>
        <v>0</v>
      </c>
      <c r="J57" s="151">
        <f t="shared" si="7"/>
        <v>0</v>
      </c>
      <c r="K57" s="151">
        <f t="shared" si="7"/>
        <v>0</v>
      </c>
    </row>
    <row r="58" spans="3:13" x14ac:dyDescent="0.25">
      <c r="C58" s="407"/>
      <c r="D58" s="410"/>
      <c r="E58" s="41" t="s">
        <v>316</v>
      </c>
      <c r="F58" s="151">
        <v>0</v>
      </c>
      <c r="G58" s="151">
        <v>0</v>
      </c>
      <c r="H58" s="151">
        <v>0</v>
      </c>
      <c r="I58" s="151">
        <v>0</v>
      </c>
      <c r="J58" s="151">
        <v>0</v>
      </c>
      <c r="K58" s="151">
        <v>0</v>
      </c>
    </row>
    <row r="59" spans="3:13" x14ac:dyDescent="0.25">
      <c r="C59" s="407"/>
      <c r="D59" s="410"/>
      <c r="E59" s="41" t="s">
        <v>317</v>
      </c>
      <c r="F59" s="151"/>
      <c r="G59" s="151"/>
      <c r="H59" s="151"/>
      <c r="I59" s="151"/>
      <c r="J59" s="151"/>
      <c r="K59" s="151"/>
    </row>
    <row r="60" spans="3:13" x14ac:dyDescent="0.25">
      <c r="C60" s="407"/>
      <c r="D60" s="410"/>
      <c r="E60" s="41" t="s">
        <v>318</v>
      </c>
      <c r="F60" s="151">
        <v>0</v>
      </c>
      <c r="G60" s="151">
        <v>0</v>
      </c>
      <c r="H60" s="151">
        <v>0</v>
      </c>
      <c r="I60" s="151">
        <v>0</v>
      </c>
      <c r="J60" s="151">
        <v>0</v>
      </c>
      <c r="K60" s="151">
        <v>0</v>
      </c>
    </row>
    <row r="61" spans="3:13" x14ac:dyDescent="0.25">
      <c r="C61" s="407"/>
      <c r="D61" s="410"/>
      <c r="E61" s="41" t="s">
        <v>319</v>
      </c>
      <c r="F61" s="151"/>
      <c r="G61" s="151"/>
      <c r="H61" s="151"/>
      <c r="I61" s="151"/>
      <c r="J61" s="151"/>
      <c r="K61" s="151"/>
    </row>
    <row r="62" spans="3:13" x14ac:dyDescent="0.25">
      <c r="C62" s="407"/>
      <c r="D62" s="410"/>
      <c r="E62" s="41" t="s">
        <v>320</v>
      </c>
      <c r="F62" s="151">
        <v>0</v>
      </c>
      <c r="G62" s="151">
        <v>0</v>
      </c>
      <c r="H62" s="151">
        <v>0</v>
      </c>
      <c r="I62" s="151">
        <v>0</v>
      </c>
      <c r="J62" s="151">
        <v>0</v>
      </c>
      <c r="K62" s="151">
        <v>0</v>
      </c>
    </row>
    <row r="63" spans="3:13" x14ac:dyDescent="0.25">
      <c r="C63" s="407"/>
      <c r="D63" s="410"/>
      <c r="E63" s="41" t="s">
        <v>321</v>
      </c>
      <c r="F63" s="151"/>
      <c r="G63" s="151"/>
      <c r="H63" s="151"/>
      <c r="I63" s="151"/>
      <c r="J63" s="151"/>
      <c r="K63" s="151"/>
    </row>
    <row r="64" spans="3:13" x14ac:dyDescent="0.25">
      <c r="C64" s="407"/>
      <c r="D64" s="410"/>
      <c r="E64" s="41" t="s">
        <v>322</v>
      </c>
      <c r="F64" s="151">
        <v>0</v>
      </c>
      <c r="G64" s="151">
        <v>0</v>
      </c>
      <c r="H64" s="151">
        <v>0</v>
      </c>
      <c r="I64" s="151">
        <v>0</v>
      </c>
      <c r="J64" s="151">
        <v>0</v>
      </c>
      <c r="K64" s="151">
        <v>0</v>
      </c>
    </row>
    <row r="65" spans="3:11" x14ac:dyDescent="0.25">
      <c r="C65" s="407"/>
      <c r="D65" s="410"/>
      <c r="E65" s="41" t="s">
        <v>323</v>
      </c>
      <c r="F65" s="151"/>
      <c r="G65" s="151"/>
      <c r="H65" s="151"/>
      <c r="I65" s="151"/>
      <c r="J65" s="151"/>
      <c r="K65" s="151"/>
    </row>
    <row r="66" spans="3:11" x14ac:dyDescent="0.25">
      <c r="C66" s="407"/>
      <c r="D66" s="410"/>
      <c r="E66" s="41" t="s">
        <v>324</v>
      </c>
      <c r="F66" s="151"/>
      <c r="G66" s="151"/>
      <c r="H66" s="151"/>
      <c r="I66" s="151"/>
      <c r="J66" s="151"/>
      <c r="K66" s="151"/>
    </row>
    <row r="67" spans="3:11" x14ac:dyDescent="0.25">
      <c r="C67" s="168"/>
      <c r="D67" s="41"/>
      <c r="E67" s="41" t="s">
        <v>325</v>
      </c>
      <c r="F67" s="151">
        <v>0</v>
      </c>
      <c r="G67" s="151">
        <v>0</v>
      </c>
      <c r="H67" s="151">
        <v>0</v>
      </c>
      <c r="I67" s="151">
        <v>0</v>
      </c>
      <c r="J67" s="151">
        <v>0</v>
      </c>
      <c r="K67" s="151">
        <v>0</v>
      </c>
    </row>
    <row r="68" spans="3:11" x14ac:dyDescent="0.25">
      <c r="C68" s="407"/>
      <c r="D68" s="410"/>
      <c r="E68" s="41" t="s">
        <v>326</v>
      </c>
      <c r="F68" s="151">
        <v>0</v>
      </c>
      <c r="G68" s="151">
        <v>0</v>
      </c>
      <c r="H68" s="151">
        <v>0</v>
      </c>
      <c r="I68" s="151">
        <v>0</v>
      </c>
      <c r="J68" s="151">
        <v>0</v>
      </c>
      <c r="K68" s="151">
        <v>0</v>
      </c>
    </row>
    <row r="69" spans="3:11" x14ac:dyDescent="0.25">
      <c r="C69" s="407"/>
      <c r="D69" s="410"/>
      <c r="E69" s="41" t="s">
        <v>327</v>
      </c>
      <c r="F69" s="151"/>
      <c r="G69" s="151"/>
      <c r="H69" s="151"/>
      <c r="I69" s="151"/>
      <c r="J69" s="151"/>
      <c r="K69" s="151"/>
    </row>
    <row r="70" spans="3:11" x14ac:dyDescent="0.25">
      <c r="C70" s="407"/>
      <c r="D70" s="410"/>
      <c r="E70" s="41" t="s">
        <v>328</v>
      </c>
      <c r="F70" s="151">
        <v>0</v>
      </c>
      <c r="G70" s="151">
        <v>0</v>
      </c>
      <c r="H70" s="151">
        <v>0</v>
      </c>
      <c r="I70" s="151">
        <v>0</v>
      </c>
      <c r="J70" s="151">
        <v>0</v>
      </c>
      <c r="K70" s="151">
        <v>0</v>
      </c>
    </row>
    <row r="71" spans="3:11" x14ac:dyDescent="0.25">
      <c r="C71" s="407"/>
      <c r="D71" s="410"/>
      <c r="E71" s="41" t="s">
        <v>329</v>
      </c>
      <c r="F71" s="151"/>
      <c r="G71" s="151"/>
      <c r="H71" s="151"/>
      <c r="I71" s="151"/>
      <c r="J71" s="151"/>
      <c r="K71" s="151"/>
    </row>
    <row r="72" spans="3:11" x14ac:dyDescent="0.25">
      <c r="C72" s="407"/>
      <c r="D72" s="410"/>
      <c r="E72" s="41" t="s">
        <v>330</v>
      </c>
      <c r="F72" s="151">
        <v>0</v>
      </c>
      <c r="G72" s="151">
        <v>0</v>
      </c>
      <c r="H72" s="151">
        <v>0</v>
      </c>
      <c r="I72" s="151">
        <v>0</v>
      </c>
      <c r="J72" s="151">
        <v>0</v>
      </c>
      <c r="K72" s="151">
        <v>0</v>
      </c>
    </row>
    <row r="73" spans="3:11" x14ac:dyDescent="0.25">
      <c r="C73" s="407"/>
      <c r="D73" s="410"/>
      <c r="E73" s="41" t="s">
        <v>331</v>
      </c>
      <c r="F73" s="151"/>
      <c r="G73" s="151"/>
      <c r="H73" s="151"/>
      <c r="I73" s="151"/>
      <c r="J73" s="151"/>
      <c r="K73" s="151"/>
    </row>
    <row r="74" spans="3:11" x14ac:dyDescent="0.25">
      <c r="C74" s="168"/>
      <c r="D74" s="410" t="s">
        <v>332</v>
      </c>
      <c r="E74" s="410"/>
      <c r="F74" s="151">
        <f>SUM(F75:F78)</f>
        <v>0</v>
      </c>
      <c r="G74" s="151">
        <f t="shared" ref="G74:J74" si="8">SUM(G75:G78)</f>
        <v>0</v>
      </c>
      <c r="H74" s="151">
        <f t="shared" si="8"/>
        <v>0</v>
      </c>
      <c r="I74" s="151">
        <f t="shared" si="8"/>
        <v>0</v>
      </c>
      <c r="J74" s="151">
        <f t="shared" si="8"/>
        <v>0</v>
      </c>
      <c r="K74" s="151">
        <f>+G74</f>
        <v>0</v>
      </c>
    </row>
    <row r="75" spans="3:11" x14ac:dyDescent="0.25">
      <c r="C75" s="168"/>
      <c r="D75" s="41"/>
      <c r="E75" s="41" t="s">
        <v>333</v>
      </c>
      <c r="F75" s="151">
        <v>0</v>
      </c>
      <c r="G75" s="151">
        <v>0</v>
      </c>
      <c r="H75" s="151">
        <v>0</v>
      </c>
      <c r="I75" s="151">
        <v>0</v>
      </c>
      <c r="J75" s="151">
        <v>0</v>
      </c>
      <c r="K75" s="151">
        <v>0</v>
      </c>
    </row>
    <row r="76" spans="3:11" x14ac:dyDescent="0.25">
      <c r="C76" s="168"/>
      <c r="D76" s="41"/>
      <c r="E76" s="41" t="s">
        <v>334</v>
      </c>
      <c r="F76" s="151">
        <v>0</v>
      </c>
      <c r="G76" s="151">
        <v>0</v>
      </c>
      <c r="H76" s="151">
        <v>0</v>
      </c>
      <c r="I76" s="151">
        <v>0</v>
      </c>
      <c r="J76" s="151">
        <v>0</v>
      </c>
      <c r="K76" s="151">
        <v>0</v>
      </c>
    </row>
    <row r="77" spans="3:11" x14ac:dyDescent="0.25">
      <c r="C77" s="168"/>
      <c r="D77" s="41"/>
      <c r="E77" s="41" t="s">
        <v>335</v>
      </c>
      <c r="F77" s="151">
        <v>0</v>
      </c>
      <c r="G77" s="151">
        <v>0</v>
      </c>
      <c r="H77" s="151">
        <v>0</v>
      </c>
      <c r="I77" s="151">
        <v>0</v>
      </c>
      <c r="J77" s="151">
        <v>0</v>
      </c>
      <c r="K77" s="151">
        <v>0</v>
      </c>
    </row>
    <row r="78" spans="3:11" x14ac:dyDescent="0.25">
      <c r="C78" s="168"/>
      <c r="D78" s="41"/>
      <c r="E78" s="41" t="s">
        <v>336</v>
      </c>
      <c r="F78" s="151">
        <v>0</v>
      </c>
      <c r="G78" s="151">
        <v>0</v>
      </c>
      <c r="H78" s="151">
        <v>0</v>
      </c>
      <c r="I78" s="151">
        <v>0</v>
      </c>
      <c r="J78" s="151">
        <v>0</v>
      </c>
      <c r="K78" s="151">
        <f>+G78</f>
        <v>0</v>
      </c>
    </row>
    <row r="79" spans="3:11" x14ac:dyDescent="0.25">
      <c r="C79" s="168"/>
      <c r="D79" s="410" t="s">
        <v>337</v>
      </c>
      <c r="E79" s="410"/>
      <c r="F79" s="151">
        <f>SUM(F80:F82)</f>
        <v>0</v>
      </c>
      <c r="G79" s="151">
        <f t="shared" ref="G79:K79" si="9">SUM(G80:G82)</f>
        <v>0</v>
      </c>
      <c r="H79" s="151">
        <f t="shared" si="9"/>
        <v>0</v>
      </c>
      <c r="I79" s="151">
        <f t="shared" si="9"/>
        <v>0</v>
      </c>
      <c r="J79" s="151">
        <f t="shared" si="9"/>
        <v>0</v>
      </c>
      <c r="K79" s="151">
        <f t="shared" si="9"/>
        <v>0</v>
      </c>
    </row>
    <row r="80" spans="3:11" x14ac:dyDescent="0.25">
      <c r="C80" s="407"/>
      <c r="D80" s="410"/>
      <c r="E80" s="41" t="s">
        <v>338</v>
      </c>
      <c r="F80" s="151">
        <v>0</v>
      </c>
      <c r="G80" s="151">
        <v>0</v>
      </c>
      <c r="H80" s="151">
        <v>0</v>
      </c>
      <c r="I80" s="151">
        <v>0</v>
      </c>
      <c r="J80" s="151">
        <v>0</v>
      </c>
      <c r="K80" s="151">
        <v>0</v>
      </c>
    </row>
    <row r="81" spans="3:11" x14ac:dyDescent="0.25">
      <c r="C81" s="407"/>
      <c r="D81" s="410"/>
      <c r="E81" s="41" t="s">
        <v>339</v>
      </c>
      <c r="F81" s="151"/>
      <c r="G81" s="151"/>
      <c r="H81" s="151"/>
      <c r="I81" s="151"/>
      <c r="J81" s="151"/>
      <c r="K81" s="151"/>
    </row>
    <row r="82" spans="3:11" x14ac:dyDescent="0.25">
      <c r="C82" s="168"/>
      <c r="D82" s="41"/>
      <c r="E82" s="41" t="s">
        <v>340</v>
      </c>
      <c r="F82" s="151">
        <v>0</v>
      </c>
      <c r="G82" s="151">
        <v>0</v>
      </c>
      <c r="H82" s="151">
        <v>0</v>
      </c>
      <c r="I82" s="151">
        <v>0</v>
      </c>
      <c r="J82" s="151">
        <v>0</v>
      </c>
      <c r="K82" s="151">
        <v>0</v>
      </c>
    </row>
    <row r="83" spans="3:11" x14ac:dyDescent="0.25">
      <c r="C83" s="407"/>
      <c r="D83" s="410" t="s">
        <v>341</v>
      </c>
      <c r="E83" s="410"/>
      <c r="F83" s="151">
        <v>0</v>
      </c>
      <c r="G83" s="151">
        <v>0</v>
      </c>
      <c r="H83" s="151">
        <v>0</v>
      </c>
      <c r="I83" s="151">
        <v>0</v>
      </c>
      <c r="J83" s="151">
        <v>0</v>
      </c>
      <c r="K83" s="151">
        <f>J83</f>
        <v>0</v>
      </c>
    </row>
    <row r="84" spans="3:11" x14ac:dyDescent="0.25">
      <c r="C84" s="407"/>
      <c r="D84" s="410" t="s">
        <v>342</v>
      </c>
      <c r="E84" s="410"/>
      <c r="F84" s="151"/>
      <c r="G84" s="151"/>
      <c r="H84" s="151"/>
      <c r="I84" s="151"/>
      <c r="J84" s="151"/>
      <c r="K84" s="151"/>
    </row>
    <row r="85" spans="3:11" x14ac:dyDescent="0.25">
      <c r="C85" s="168"/>
      <c r="D85" s="410" t="s">
        <v>343</v>
      </c>
      <c r="E85" s="410"/>
      <c r="F85" s="151">
        <v>0</v>
      </c>
      <c r="G85" s="151">
        <v>0</v>
      </c>
      <c r="H85" s="151">
        <v>0</v>
      </c>
      <c r="I85" s="151">
        <v>0</v>
      </c>
      <c r="J85" s="151">
        <v>0</v>
      </c>
      <c r="K85" s="151">
        <v>0</v>
      </c>
    </row>
    <row r="86" spans="3:11" x14ac:dyDescent="0.25">
      <c r="C86" s="168"/>
      <c r="D86" s="410"/>
      <c r="E86" s="410"/>
      <c r="F86" s="151"/>
      <c r="G86" s="151"/>
      <c r="H86" s="151"/>
      <c r="I86" s="151"/>
      <c r="J86" s="151"/>
      <c r="K86" s="151"/>
    </row>
    <row r="87" spans="3:11" x14ac:dyDescent="0.25">
      <c r="C87" s="411" t="s">
        <v>344</v>
      </c>
      <c r="D87" s="408"/>
      <c r="E87" s="408"/>
      <c r="F87" s="151">
        <f>+F85+F83+F79+F74+F57</f>
        <v>0</v>
      </c>
      <c r="G87" s="151">
        <f t="shared" ref="G87:K87" si="10">+G85+G83+G79+G74+G57</f>
        <v>0</v>
      </c>
      <c r="H87" s="151">
        <f t="shared" si="10"/>
        <v>0</v>
      </c>
      <c r="I87" s="151">
        <f t="shared" si="10"/>
        <v>0</v>
      </c>
      <c r="J87" s="151">
        <f t="shared" si="10"/>
        <v>0</v>
      </c>
      <c r="K87" s="151">
        <f t="shared" si="10"/>
        <v>0</v>
      </c>
    </row>
    <row r="88" spans="3:11" x14ac:dyDescent="0.25">
      <c r="C88" s="411" t="s">
        <v>345</v>
      </c>
      <c r="D88" s="408"/>
      <c r="E88" s="408"/>
      <c r="F88" s="151"/>
      <c r="G88" s="151"/>
      <c r="H88" s="151"/>
      <c r="I88" s="151"/>
      <c r="J88" s="151"/>
      <c r="K88" s="151"/>
    </row>
    <row r="89" spans="3:11" x14ac:dyDescent="0.25">
      <c r="C89" s="168"/>
      <c r="D89" s="410"/>
      <c r="E89" s="410"/>
      <c r="F89" s="151"/>
      <c r="G89" s="151"/>
      <c r="H89" s="151"/>
      <c r="I89" s="151"/>
      <c r="J89" s="151"/>
      <c r="K89" s="151"/>
    </row>
    <row r="90" spans="3:11" x14ac:dyDescent="0.25">
      <c r="C90" s="411" t="s">
        <v>346</v>
      </c>
      <c r="D90" s="408"/>
      <c r="E90" s="408"/>
      <c r="F90" s="151">
        <f>+F91</f>
        <v>0</v>
      </c>
      <c r="G90" s="151">
        <f t="shared" ref="G90:K90" si="11">+G91</f>
        <v>0</v>
      </c>
      <c r="H90" s="151">
        <f t="shared" si="11"/>
        <v>0</v>
      </c>
      <c r="I90" s="151">
        <f t="shared" si="11"/>
        <v>0</v>
      </c>
      <c r="J90" s="151">
        <f t="shared" si="11"/>
        <v>0</v>
      </c>
      <c r="K90" s="151">
        <f t="shared" si="11"/>
        <v>0</v>
      </c>
    </row>
    <row r="91" spans="3:11" x14ac:dyDescent="0.25">
      <c r="C91" s="168"/>
      <c r="D91" s="410" t="s">
        <v>347</v>
      </c>
      <c r="E91" s="410"/>
      <c r="F91" s="151">
        <v>0</v>
      </c>
      <c r="G91" s="151">
        <v>0</v>
      </c>
      <c r="H91" s="151">
        <v>0</v>
      </c>
      <c r="I91" s="151">
        <v>0</v>
      </c>
      <c r="J91" s="151">
        <v>0</v>
      </c>
      <c r="K91" s="151">
        <v>0</v>
      </c>
    </row>
    <row r="92" spans="3:11" x14ac:dyDescent="0.25">
      <c r="C92" s="168"/>
      <c r="D92" s="410"/>
      <c r="E92" s="410"/>
      <c r="F92" s="151"/>
      <c r="G92" s="151"/>
      <c r="H92" s="151"/>
      <c r="I92" s="151"/>
      <c r="J92" s="151"/>
      <c r="K92" s="151"/>
    </row>
    <row r="93" spans="3:11" x14ac:dyDescent="0.25">
      <c r="C93" s="411" t="s">
        <v>348</v>
      </c>
      <c r="D93" s="408"/>
      <c r="E93" s="408"/>
      <c r="F93" s="151">
        <f>+F51</f>
        <v>493282520</v>
      </c>
      <c r="G93" s="151">
        <f>+G51+G87</f>
        <v>54960418.170000002</v>
      </c>
      <c r="H93" s="151">
        <f t="shared" ref="H93:K93" si="12">+H51+H87</f>
        <v>548242938.16999996</v>
      </c>
      <c r="I93" s="151">
        <f t="shared" si="12"/>
        <v>404238866.10999995</v>
      </c>
      <c r="J93" s="151">
        <f t="shared" si="12"/>
        <v>404238866.10999995</v>
      </c>
      <c r="K93" s="151">
        <f t="shared" si="12"/>
        <v>-89043653.89000003</v>
      </c>
    </row>
    <row r="94" spans="3:11" x14ac:dyDescent="0.25">
      <c r="C94" s="168"/>
      <c r="D94" s="410"/>
      <c r="E94" s="410"/>
      <c r="F94" s="151"/>
      <c r="G94" s="151"/>
      <c r="H94" s="151"/>
      <c r="I94" s="151"/>
      <c r="J94" s="151"/>
      <c r="K94" s="151"/>
    </row>
    <row r="95" spans="3:11" x14ac:dyDescent="0.25">
      <c r="C95" s="168"/>
      <c r="D95" s="408" t="s">
        <v>349</v>
      </c>
      <c r="E95" s="408"/>
      <c r="F95" s="151"/>
      <c r="G95" s="151"/>
      <c r="H95" s="151"/>
      <c r="I95" s="151"/>
      <c r="J95" s="151"/>
      <c r="K95" s="151"/>
    </row>
    <row r="96" spans="3:11" x14ac:dyDescent="0.25">
      <c r="C96" s="407"/>
      <c r="D96" s="410" t="s">
        <v>350</v>
      </c>
      <c r="E96" s="410"/>
      <c r="F96" s="151">
        <v>0</v>
      </c>
      <c r="G96" s="151">
        <v>0</v>
      </c>
      <c r="H96" s="151">
        <v>0</v>
      </c>
      <c r="I96" s="151">
        <v>0</v>
      </c>
      <c r="J96" s="151">
        <v>0</v>
      </c>
      <c r="K96" s="151">
        <v>0</v>
      </c>
    </row>
    <row r="97" spans="3:11" x14ac:dyDescent="0.25">
      <c r="C97" s="407"/>
      <c r="D97" s="410" t="s">
        <v>351</v>
      </c>
      <c r="E97" s="410"/>
      <c r="F97" s="151"/>
      <c r="G97" s="151"/>
      <c r="H97" s="151"/>
      <c r="I97" s="151"/>
      <c r="J97" s="151"/>
      <c r="K97" s="151"/>
    </row>
    <row r="98" spans="3:11" x14ac:dyDescent="0.25">
      <c r="C98" s="407"/>
      <c r="D98" s="410" t="s">
        <v>352</v>
      </c>
      <c r="E98" s="410"/>
      <c r="F98" s="151">
        <v>0</v>
      </c>
      <c r="G98" s="151">
        <v>0</v>
      </c>
      <c r="H98" s="151">
        <v>0</v>
      </c>
      <c r="I98" s="151">
        <v>0</v>
      </c>
      <c r="J98" s="151">
        <v>0</v>
      </c>
      <c r="K98" s="151">
        <v>0</v>
      </c>
    </row>
    <row r="99" spans="3:11" x14ac:dyDescent="0.25">
      <c r="C99" s="407"/>
      <c r="D99" s="410" t="s">
        <v>353</v>
      </c>
      <c r="E99" s="410"/>
      <c r="F99" s="151"/>
      <c r="G99" s="151"/>
      <c r="H99" s="151"/>
      <c r="I99" s="151"/>
      <c r="J99" s="151"/>
      <c r="K99" s="151"/>
    </row>
    <row r="100" spans="3:11" x14ac:dyDescent="0.25">
      <c r="C100" s="407"/>
      <c r="D100" s="410" t="s">
        <v>248</v>
      </c>
      <c r="E100" s="410"/>
      <c r="F100" s="151"/>
      <c r="G100" s="151"/>
      <c r="H100" s="151"/>
      <c r="I100" s="151"/>
      <c r="J100" s="151"/>
      <c r="K100" s="151"/>
    </row>
    <row r="101" spans="3:11" x14ac:dyDescent="0.25">
      <c r="C101" s="407"/>
      <c r="D101" s="408" t="s">
        <v>354</v>
      </c>
      <c r="E101" s="408"/>
      <c r="F101" s="151">
        <f>+F96+F98</f>
        <v>0</v>
      </c>
      <c r="G101" s="151">
        <f t="shared" ref="G101:K101" si="13">+G96+G98</f>
        <v>0</v>
      </c>
      <c r="H101" s="151">
        <f t="shared" si="13"/>
        <v>0</v>
      </c>
      <c r="I101" s="151">
        <f t="shared" si="13"/>
        <v>0</v>
      </c>
      <c r="J101" s="151">
        <f t="shared" si="13"/>
        <v>0</v>
      </c>
      <c r="K101" s="151">
        <f t="shared" si="13"/>
        <v>0</v>
      </c>
    </row>
    <row r="102" spans="3:11" x14ac:dyDescent="0.25">
      <c r="C102" s="407"/>
      <c r="D102" s="408" t="s">
        <v>355</v>
      </c>
      <c r="E102" s="408"/>
      <c r="F102" s="44"/>
      <c r="G102" s="44"/>
      <c r="H102" s="44"/>
      <c r="I102" s="44"/>
      <c r="J102" s="44"/>
      <c r="K102" s="45"/>
    </row>
    <row r="103" spans="3:11" ht="5.25" customHeight="1" x14ac:dyDescent="0.25">
      <c r="C103" s="11"/>
      <c r="D103" s="409"/>
      <c r="E103" s="409"/>
      <c r="F103" s="43"/>
      <c r="G103" s="39"/>
      <c r="H103" s="38"/>
      <c r="I103" s="39"/>
      <c r="J103" s="38"/>
      <c r="K103" s="39"/>
    </row>
  </sheetData>
  <mergeCells count="88">
    <mergeCell ref="C4:K4"/>
    <mergeCell ref="C5:K5"/>
    <mergeCell ref="C6:K6"/>
    <mergeCell ref="C7:K7"/>
    <mergeCell ref="C8:E8"/>
    <mergeCell ref="F8:J8"/>
    <mergeCell ref="K8:K10"/>
    <mergeCell ref="C9:E9"/>
    <mergeCell ref="C10:E10"/>
    <mergeCell ref="F9:F10"/>
    <mergeCell ref="D19:E19"/>
    <mergeCell ref="H9:H10"/>
    <mergeCell ref="I9:I10"/>
    <mergeCell ref="J9:J10"/>
    <mergeCell ref="C11:E11"/>
    <mergeCell ref="C12:E12"/>
    <mergeCell ref="D13:E13"/>
    <mergeCell ref="D14:E14"/>
    <mergeCell ref="D15:E15"/>
    <mergeCell ref="D16:E16"/>
    <mergeCell ref="D17:E17"/>
    <mergeCell ref="D18:E18"/>
    <mergeCell ref="C29:C30"/>
    <mergeCell ref="D29:D30"/>
    <mergeCell ref="C34:C35"/>
    <mergeCell ref="D34:D35"/>
    <mergeCell ref="C20:C21"/>
    <mergeCell ref="D20:E20"/>
    <mergeCell ref="D21:E21"/>
    <mergeCell ref="C27:C28"/>
    <mergeCell ref="D27:D28"/>
    <mergeCell ref="C36:C37"/>
    <mergeCell ref="D36:E36"/>
    <mergeCell ref="D37:E37"/>
    <mergeCell ref="D45:E45"/>
    <mergeCell ref="D47:E47"/>
    <mergeCell ref="D44:E44"/>
    <mergeCell ref="C41:C42"/>
    <mergeCell ref="D41:D42"/>
    <mergeCell ref="C54:E54"/>
    <mergeCell ref="C56:E56"/>
    <mergeCell ref="D57:E57"/>
    <mergeCell ref="C53:E53"/>
    <mergeCell ref="C51:E51"/>
    <mergeCell ref="C52:E52"/>
    <mergeCell ref="C58:C59"/>
    <mergeCell ref="D58:D59"/>
    <mergeCell ref="C60:C61"/>
    <mergeCell ref="D60:D61"/>
    <mergeCell ref="C62:C63"/>
    <mergeCell ref="D62:D63"/>
    <mergeCell ref="C64:C66"/>
    <mergeCell ref="D64:D66"/>
    <mergeCell ref="C68:C69"/>
    <mergeCell ref="D68:D69"/>
    <mergeCell ref="C70:C71"/>
    <mergeCell ref="D70:D71"/>
    <mergeCell ref="C83:C84"/>
    <mergeCell ref="D83:E83"/>
    <mergeCell ref="D84:E84"/>
    <mergeCell ref="D85:E85"/>
    <mergeCell ref="C72:C73"/>
    <mergeCell ref="D72:D73"/>
    <mergeCell ref="D74:E74"/>
    <mergeCell ref="D79:E79"/>
    <mergeCell ref="C80:C81"/>
    <mergeCell ref="D80:D81"/>
    <mergeCell ref="D86:E86"/>
    <mergeCell ref="C87:E87"/>
    <mergeCell ref="C88:E88"/>
    <mergeCell ref="D89:E89"/>
    <mergeCell ref="C90:E90"/>
    <mergeCell ref="D91:E91"/>
    <mergeCell ref="D92:E92"/>
    <mergeCell ref="C93:E93"/>
    <mergeCell ref="D94:E94"/>
    <mergeCell ref="D95:E95"/>
    <mergeCell ref="C101:C102"/>
    <mergeCell ref="D101:E101"/>
    <mergeCell ref="D102:E102"/>
    <mergeCell ref="D103:E103"/>
    <mergeCell ref="C96:C97"/>
    <mergeCell ref="D96:E96"/>
    <mergeCell ref="D97:E97"/>
    <mergeCell ref="C98:C100"/>
    <mergeCell ref="D98:E98"/>
    <mergeCell ref="D99:E99"/>
    <mergeCell ref="D100:E10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R106"/>
  <sheetViews>
    <sheetView zoomScaleNormal="100" workbookViewId="0">
      <selection activeCell="H53" sqref="H53:I61"/>
    </sheetView>
  </sheetViews>
  <sheetFormatPr baseColWidth="10" defaultRowHeight="15" x14ac:dyDescent="0.25"/>
  <cols>
    <col min="2" max="2" width="0" hidden="1" customWidth="1"/>
    <col min="4" max="4" width="57.140625" customWidth="1"/>
    <col min="5" max="5" width="15.28515625" customWidth="1"/>
    <col min="6" max="6" width="13.710937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762</v>
      </c>
      <c r="F1" s="148" t="s">
        <v>762</v>
      </c>
    </row>
    <row r="3" spans="3:18" x14ac:dyDescent="0.25">
      <c r="C3" s="376" t="s">
        <v>759</v>
      </c>
      <c r="D3" s="376"/>
      <c r="E3" s="376"/>
      <c r="F3" s="376"/>
      <c r="G3" s="376"/>
      <c r="H3" s="376"/>
      <c r="I3" s="376"/>
      <c r="J3" s="376"/>
    </row>
    <row r="4" spans="3:18" x14ac:dyDescent="0.25">
      <c r="C4" s="376" t="s">
        <v>356</v>
      </c>
      <c r="D4" s="376"/>
      <c r="E4" s="376"/>
      <c r="F4" s="376"/>
      <c r="G4" s="376"/>
      <c r="H4" s="376"/>
      <c r="I4" s="376"/>
      <c r="J4" s="376"/>
    </row>
    <row r="5" spans="3:18" x14ac:dyDescent="0.25">
      <c r="C5" s="376" t="s">
        <v>357</v>
      </c>
      <c r="D5" s="376"/>
      <c r="E5" s="376"/>
      <c r="F5" s="376"/>
      <c r="G5" s="376"/>
      <c r="H5" s="376"/>
      <c r="I5" s="376"/>
      <c r="J5" s="376"/>
    </row>
    <row r="6" spans="3:18" x14ac:dyDescent="0.25">
      <c r="C6" s="383" t="s">
        <v>986</v>
      </c>
      <c r="D6" s="376"/>
      <c r="E6" s="376"/>
      <c r="F6" s="376"/>
      <c r="G6" s="376"/>
      <c r="H6" s="376"/>
      <c r="I6" s="376"/>
      <c r="J6" s="376"/>
    </row>
    <row r="7" spans="3:18" x14ac:dyDescent="0.25">
      <c r="C7" s="385" t="s">
        <v>1</v>
      </c>
      <c r="D7" s="385"/>
      <c r="E7" s="385"/>
      <c r="F7" s="385"/>
      <c r="G7" s="385"/>
      <c r="H7" s="385"/>
      <c r="I7" s="385"/>
      <c r="J7" s="385"/>
    </row>
    <row r="8" spans="3:18" x14ac:dyDescent="0.25">
      <c r="C8" s="376" t="s">
        <v>2</v>
      </c>
      <c r="D8" s="376"/>
      <c r="E8" s="376" t="s">
        <v>358</v>
      </c>
      <c r="F8" s="376"/>
      <c r="G8" s="376"/>
      <c r="H8" s="376"/>
      <c r="I8" s="376"/>
      <c r="J8" s="220" t="s">
        <v>359</v>
      </c>
    </row>
    <row r="9" spans="3:18" x14ac:dyDescent="0.25">
      <c r="C9" s="376"/>
      <c r="D9" s="376"/>
      <c r="E9" s="220" t="s">
        <v>240</v>
      </c>
      <c r="F9" s="220" t="s">
        <v>269</v>
      </c>
      <c r="G9" s="376" t="s">
        <v>271</v>
      </c>
      <c r="H9" s="376" t="s">
        <v>222</v>
      </c>
      <c r="I9" s="376" t="s">
        <v>224</v>
      </c>
      <c r="J9" s="220" t="s">
        <v>360</v>
      </c>
    </row>
    <row r="10" spans="3:18" x14ac:dyDescent="0.25">
      <c r="C10" s="385"/>
      <c r="D10" s="385"/>
      <c r="E10" s="224" t="s">
        <v>361</v>
      </c>
      <c r="F10" s="224" t="s">
        <v>270</v>
      </c>
      <c r="G10" s="385"/>
      <c r="H10" s="385"/>
      <c r="I10" s="385"/>
      <c r="J10" s="226"/>
    </row>
    <row r="11" spans="3:18" x14ac:dyDescent="0.25">
      <c r="C11" s="412" t="s">
        <v>362</v>
      </c>
      <c r="D11" s="408"/>
      <c r="E11" s="156">
        <f t="shared" ref="E11:J11" si="0">+E12+E20+E30+E40+E51+E62+E66+E76+E80</f>
        <v>576050508.76999998</v>
      </c>
      <c r="F11" s="156">
        <f t="shared" si="0"/>
        <v>54960418.170000002</v>
      </c>
      <c r="G11" s="156">
        <f t="shared" si="0"/>
        <v>631010926.93999994</v>
      </c>
      <c r="H11" s="156">
        <f t="shared" si="0"/>
        <v>332667183.58999997</v>
      </c>
      <c r="I11" s="156">
        <f t="shared" si="0"/>
        <v>327636800.89999998</v>
      </c>
      <c r="J11" s="156">
        <f t="shared" si="0"/>
        <v>298343743.35000002</v>
      </c>
      <c r="M11" s="148"/>
      <c r="O11" s="148"/>
      <c r="R11" s="148"/>
    </row>
    <row r="12" spans="3:18" x14ac:dyDescent="0.25">
      <c r="C12" s="413" t="s">
        <v>363</v>
      </c>
      <c r="D12" s="410"/>
      <c r="E12" s="156">
        <f>SUM(E13:E19)</f>
        <v>412738732</v>
      </c>
      <c r="F12" s="156">
        <f>SUM(F13:F19)</f>
        <v>30000000</v>
      </c>
      <c r="G12" s="156">
        <f>SUM(G13:G19)</f>
        <v>442738732</v>
      </c>
      <c r="H12" s="156">
        <f t="shared" ref="H12:J12" si="1">SUM(H13:H19)</f>
        <v>261116787.58999997</v>
      </c>
      <c r="I12" s="156">
        <f t="shared" si="1"/>
        <v>256609790.26999998</v>
      </c>
      <c r="J12" s="156">
        <f t="shared" si="1"/>
        <v>181621944.41</v>
      </c>
      <c r="L12" s="227"/>
    </row>
    <row r="13" spans="3:18" x14ac:dyDescent="0.25">
      <c r="C13" s="40"/>
      <c r="D13" s="41" t="s">
        <v>364</v>
      </c>
      <c r="E13" s="156">
        <v>138254460</v>
      </c>
      <c r="F13" s="156">
        <v>0</v>
      </c>
      <c r="G13" s="156">
        <f t="shared" ref="G13:G35" si="2">+E13+F13</f>
        <v>138254460</v>
      </c>
      <c r="H13" s="156">
        <v>102757615.65000001</v>
      </c>
      <c r="I13" s="156">
        <v>102757615.65000001</v>
      </c>
      <c r="J13" s="156">
        <f t="shared" ref="J13:J16" si="3">G13-H13</f>
        <v>35496844.349999994</v>
      </c>
    </row>
    <row r="14" spans="3:18" x14ac:dyDescent="0.25">
      <c r="C14" s="40"/>
      <c r="D14" s="41" t="s">
        <v>365</v>
      </c>
      <c r="E14" s="156">
        <v>0</v>
      </c>
      <c r="F14" s="156">
        <v>0</v>
      </c>
      <c r="G14" s="156">
        <f t="shared" si="2"/>
        <v>0</v>
      </c>
      <c r="H14" s="156">
        <v>0</v>
      </c>
      <c r="I14" s="156">
        <v>0</v>
      </c>
      <c r="J14" s="156">
        <f t="shared" si="3"/>
        <v>0</v>
      </c>
    </row>
    <row r="15" spans="3:18" x14ac:dyDescent="0.25">
      <c r="C15" s="40"/>
      <c r="D15" s="41" t="s">
        <v>366</v>
      </c>
      <c r="E15" s="156">
        <v>89260660</v>
      </c>
      <c r="F15" s="156">
        <v>0</v>
      </c>
      <c r="G15" s="156">
        <f t="shared" si="2"/>
        <v>89260660</v>
      </c>
      <c r="H15" s="156">
        <v>47118393.299999997</v>
      </c>
      <c r="I15" s="156">
        <v>47118393.299999997</v>
      </c>
      <c r="J15" s="156">
        <f t="shared" si="3"/>
        <v>42142266.700000003</v>
      </c>
    </row>
    <row r="16" spans="3:18" x14ac:dyDescent="0.25">
      <c r="C16" s="40"/>
      <c r="D16" s="41" t="s">
        <v>367</v>
      </c>
      <c r="E16" s="156">
        <v>2800000</v>
      </c>
      <c r="F16" s="156">
        <v>0</v>
      </c>
      <c r="G16" s="156">
        <f t="shared" si="2"/>
        <v>2800000</v>
      </c>
      <c r="H16" s="156">
        <v>0</v>
      </c>
      <c r="I16" s="156">
        <v>0</v>
      </c>
      <c r="J16" s="156">
        <f t="shared" si="3"/>
        <v>2800000</v>
      </c>
    </row>
    <row r="17" spans="3:13" x14ac:dyDescent="0.25">
      <c r="C17" s="40"/>
      <c r="D17" s="41" t="s">
        <v>368</v>
      </c>
      <c r="E17" s="156">
        <v>182423612</v>
      </c>
      <c r="F17" s="156">
        <v>30000000</v>
      </c>
      <c r="G17" s="156">
        <f t="shared" si="2"/>
        <v>212423612</v>
      </c>
      <c r="H17" s="156">
        <v>111240778.64</v>
      </c>
      <c r="I17" s="156">
        <v>106733781.31999999</v>
      </c>
      <c r="J17" s="156">
        <f>G17-H17</f>
        <v>101182833.36</v>
      </c>
      <c r="M17" s="148"/>
    </row>
    <row r="18" spans="3:13" x14ac:dyDescent="0.25">
      <c r="C18" s="40"/>
      <c r="D18" s="41" t="s">
        <v>369</v>
      </c>
      <c r="E18" s="156">
        <v>0</v>
      </c>
      <c r="F18" s="156">
        <v>0</v>
      </c>
      <c r="G18" s="156">
        <f t="shared" si="2"/>
        <v>0</v>
      </c>
      <c r="H18" s="156">
        <v>0</v>
      </c>
      <c r="I18" s="156">
        <v>0</v>
      </c>
      <c r="J18" s="156">
        <f t="shared" ref="J18:J19" si="4">G18-H18</f>
        <v>0</v>
      </c>
    </row>
    <row r="19" spans="3:13" x14ac:dyDescent="0.25">
      <c r="C19" s="40"/>
      <c r="D19" s="41" t="s">
        <v>370</v>
      </c>
      <c r="E19" s="156">
        <v>0</v>
      </c>
      <c r="F19" s="156">
        <v>0</v>
      </c>
      <c r="G19" s="156">
        <f t="shared" si="2"/>
        <v>0</v>
      </c>
      <c r="H19" s="156">
        <v>0</v>
      </c>
      <c r="I19" s="156">
        <v>0</v>
      </c>
      <c r="J19" s="156">
        <f t="shared" si="4"/>
        <v>0</v>
      </c>
    </row>
    <row r="20" spans="3:13" x14ac:dyDescent="0.25">
      <c r="C20" s="413" t="s">
        <v>371</v>
      </c>
      <c r="D20" s="410"/>
      <c r="E20" s="156">
        <f t="shared" ref="E20:J20" si="5">SUM(E21:E29)</f>
        <v>13608249</v>
      </c>
      <c r="F20" s="156">
        <f t="shared" si="5"/>
        <v>366170.98</v>
      </c>
      <c r="G20" s="156">
        <f t="shared" si="5"/>
        <v>13974419.979999999</v>
      </c>
      <c r="H20" s="156">
        <f t="shared" si="5"/>
        <v>10166216.989999998</v>
      </c>
      <c r="I20" s="156">
        <f t="shared" si="5"/>
        <v>10115039.989999998</v>
      </c>
      <c r="J20" s="156">
        <f t="shared" si="5"/>
        <v>3808202.9900000007</v>
      </c>
    </row>
    <row r="21" spans="3:13" x14ac:dyDescent="0.25">
      <c r="C21" s="349"/>
      <c r="D21" s="41" t="s">
        <v>918</v>
      </c>
      <c r="E21" s="156">
        <v>7690149</v>
      </c>
      <c r="F21" s="156">
        <v>-395932.71</v>
      </c>
      <c r="G21" s="156">
        <f t="shared" ref="G21:G29" si="6">+E21+F21</f>
        <v>7294216.29</v>
      </c>
      <c r="H21" s="156">
        <v>4851118.68</v>
      </c>
      <c r="I21" s="156">
        <v>4851118.68</v>
      </c>
      <c r="J21" s="156">
        <f t="shared" ref="J21:J39" si="7">G21-H21</f>
        <v>2443097.6100000003</v>
      </c>
    </row>
    <row r="22" spans="3:13" x14ac:dyDescent="0.25">
      <c r="C22" s="40"/>
      <c r="D22" s="41" t="s">
        <v>372</v>
      </c>
      <c r="E22" s="156">
        <v>976490</v>
      </c>
      <c r="F22" s="156">
        <v>0</v>
      </c>
      <c r="G22" s="156">
        <f t="shared" si="6"/>
        <v>976490</v>
      </c>
      <c r="H22" s="156">
        <v>1059532.96</v>
      </c>
      <c r="I22" s="156">
        <v>1008355.96</v>
      </c>
      <c r="J22" s="156">
        <f t="shared" si="7"/>
        <v>-83042.959999999963</v>
      </c>
    </row>
    <row r="23" spans="3:13" x14ac:dyDescent="0.25">
      <c r="C23" s="40"/>
      <c r="D23" s="41" t="s">
        <v>373</v>
      </c>
      <c r="E23" s="156">
        <v>0</v>
      </c>
      <c r="F23" s="156">
        <v>0</v>
      </c>
      <c r="G23" s="156">
        <f t="shared" si="6"/>
        <v>0</v>
      </c>
      <c r="H23" s="156">
        <v>0</v>
      </c>
      <c r="I23" s="156">
        <v>0</v>
      </c>
      <c r="J23" s="156">
        <f t="shared" si="7"/>
        <v>0</v>
      </c>
    </row>
    <row r="24" spans="3:13" x14ac:dyDescent="0.25">
      <c r="C24" s="40"/>
      <c r="D24" s="41" t="s">
        <v>374</v>
      </c>
      <c r="E24" s="156">
        <v>521027</v>
      </c>
      <c r="F24" s="156">
        <v>359000</v>
      </c>
      <c r="G24" s="156">
        <f t="shared" si="6"/>
        <v>880027</v>
      </c>
      <c r="H24" s="156">
        <v>901666.17</v>
      </c>
      <c r="I24" s="156">
        <v>901666.17</v>
      </c>
      <c r="J24" s="156">
        <f t="shared" si="7"/>
        <v>-21639.170000000042</v>
      </c>
    </row>
    <row r="25" spans="3:13" x14ac:dyDescent="0.25">
      <c r="C25" s="40"/>
      <c r="D25" s="41" t="s">
        <v>375</v>
      </c>
      <c r="E25" s="156">
        <v>223774</v>
      </c>
      <c r="F25" s="156">
        <v>30000</v>
      </c>
      <c r="G25" s="156">
        <f t="shared" si="6"/>
        <v>253774</v>
      </c>
      <c r="H25" s="156">
        <v>156611.44</v>
      </c>
      <c r="I25" s="156">
        <v>156611.44</v>
      </c>
      <c r="J25" s="156">
        <f t="shared" si="7"/>
        <v>97162.559999999998</v>
      </c>
    </row>
    <row r="26" spans="3:13" x14ac:dyDescent="0.25">
      <c r="C26" s="40"/>
      <c r="D26" s="41" t="s">
        <v>376</v>
      </c>
      <c r="E26" s="156">
        <v>2880200</v>
      </c>
      <c r="F26" s="156">
        <v>0</v>
      </c>
      <c r="G26" s="156">
        <f t="shared" si="6"/>
        <v>2880200</v>
      </c>
      <c r="H26" s="156">
        <v>2114466.5</v>
      </c>
      <c r="I26" s="156">
        <v>2114466.5</v>
      </c>
      <c r="J26" s="156">
        <f t="shared" si="7"/>
        <v>765733.5</v>
      </c>
    </row>
    <row r="27" spans="3:13" x14ac:dyDescent="0.25">
      <c r="C27" s="40"/>
      <c r="D27" s="41" t="s">
        <v>377</v>
      </c>
      <c r="E27" s="156">
        <v>136888</v>
      </c>
      <c r="F27" s="156">
        <v>98500</v>
      </c>
      <c r="G27" s="156">
        <f t="shared" si="6"/>
        <v>235388</v>
      </c>
      <c r="H27" s="156">
        <v>42741.03</v>
      </c>
      <c r="I27" s="156">
        <v>42741.03</v>
      </c>
      <c r="J27" s="156">
        <f t="shared" si="7"/>
        <v>192646.97</v>
      </c>
    </row>
    <row r="28" spans="3:13" x14ac:dyDescent="0.25">
      <c r="C28" s="40"/>
      <c r="D28" s="41" t="s">
        <v>378</v>
      </c>
      <c r="E28" s="156">
        <v>0</v>
      </c>
      <c r="F28" s="156">
        <v>0</v>
      </c>
      <c r="G28" s="156">
        <f t="shared" si="6"/>
        <v>0</v>
      </c>
      <c r="H28" s="156">
        <v>0</v>
      </c>
      <c r="I28" s="156">
        <v>0</v>
      </c>
      <c r="J28" s="156">
        <f t="shared" si="7"/>
        <v>0</v>
      </c>
    </row>
    <row r="29" spans="3:13" x14ac:dyDescent="0.25">
      <c r="C29" s="40"/>
      <c r="D29" s="41" t="s">
        <v>379</v>
      </c>
      <c r="E29" s="156">
        <v>1179721</v>
      </c>
      <c r="F29" s="156">
        <v>274603.69</v>
      </c>
      <c r="G29" s="156">
        <f t="shared" si="6"/>
        <v>1454324.69</v>
      </c>
      <c r="H29" s="156">
        <v>1040080.21</v>
      </c>
      <c r="I29" s="156">
        <v>1040080.21</v>
      </c>
      <c r="J29" s="156">
        <f t="shared" si="7"/>
        <v>414244.48</v>
      </c>
    </row>
    <row r="30" spans="3:13" x14ac:dyDescent="0.25">
      <c r="C30" s="413" t="s">
        <v>380</v>
      </c>
      <c r="D30" s="410"/>
      <c r="E30" s="156">
        <f>SUM(E31:E39)</f>
        <v>38841539</v>
      </c>
      <c r="F30" s="156">
        <f>SUM(F31:F39)</f>
        <v>15872794.449999999</v>
      </c>
      <c r="G30" s="156">
        <f>SUM(G31:G39)</f>
        <v>54714333.449999996</v>
      </c>
      <c r="H30" s="156">
        <f>SUM(H31:H39)</f>
        <v>37342287.260000005</v>
      </c>
      <c r="I30" s="156">
        <f>SUM(I31:I39)</f>
        <v>36870078.890000001</v>
      </c>
      <c r="J30" s="156">
        <f t="shared" si="7"/>
        <v>17372046.18999999</v>
      </c>
    </row>
    <row r="31" spans="3:13" x14ac:dyDescent="0.25">
      <c r="C31" s="40"/>
      <c r="D31" s="41" t="s">
        <v>381</v>
      </c>
      <c r="E31" s="156">
        <v>7745036</v>
      </c>
      <c r="F31" s="156">
        <v>0</v>
      </c>
      <c r="G31" s="156">
        <f t="shared" si="2"/>
        <v>7745036</v>
      </c>
      <c r="H31" s="156">
        <v>5053603.9000000004</v>
      </c>
      <c r="I31" s="156">
        <v>5047613.8899999997</v>
      </c>
      <c r="J31" s="156">
        <f t="shared" si="7"/>
        <v>2691432.0999999996</v>
      </c>
    </row>
    <row r="32" spans="3:13" x14ac:dyDescent="0.25">
      <c r="C32" s="40"/>
      <c r="D32" s="41" t="s">
        <v>382</v>
      </c>
      <c r="E32" s="156">
        <v>4373069</v>
      </c>
      <c r="F32" s="156">
        <v>0</v>
      </c>
      <c r="G32" s="156">
        <f t="shared" si="2"/>
        <v>4373069</v>
      </c>
      <c r="H32" s="156">
        <v>2912652.2</v>
      </c>
      <c r="I32" s="156">
        <v>2912652.2</v>
      </c>
      <c r="J32" s="156">
        <f t="shared" si="7"/>
        <v>1460416.7999999998</v>
      </c>
    </row>
    <row r="33" spans="3:10" x14ac:dyDescent="0.25">
      <c r="C33" s="40"/>
      <c r="D33" s="41" t="s">
        <v>383</v>
      </c>
      <c r="E33" s="156">
        <v>5194484</v>
      </c>
      <c r="F33" s="156">
        <v>1346360.94</v>
      </c>
      <c r="G33" s="156">
        <f t="shared" si="2"/>
        <v>6540844.9399999995</v>
      </c>
      <c r="H33" s="156">
        <v>3956402.38</v>
      </c>
      <c r="I33" s="156">
        <v>3950337.02</v>
      </c>
      <c r="J33" s="156">
        <f t="shared" si="7"/>
        <v>2584442.5599999996</v>
      </c>
    </row>
    <row r="34" spans="3:10" x14ac:dyDescent="0.25">
      <c r="C34" s="40"/>
      <c r="D34" s="41" t="s">
        <v>384</v>
      </c>
      <c r="E34" s="156">
        <v>605796</v>
      </c>
      <c r="F34" s="156">
        <v>0</v>
      </c>
      <c r="G34" s="156">
        <f t="shared" si="2"/>
        <v>605796</v>
      </c>
      <c r="H34" s="156">
        <v>444459.85</v>
      </c>
      <c r="I34" s="156">
        <v>444459.85</v>
      </c>
      <c r="J34" s="156">
        <f t="shared" si="7"/>
        <v>161336.15000000002</v>
      </c>
    </row>
    <row r="35" spans="3:10" x14ac:dyDescent="0.25">
      <c r="C35" s="353"/>
      <c r="D35" s="41" t="s">
        <v>926</v>
      </c>
      <c r="E35" s="156">
        <v>6246546</v>
      </c>
      <c r="F35" s="156">
        <v>-220776.55</v>
      </c>
      <c r="G35" s="156">
        <f t="shared" si="2"/>
        <v>6025769.4500000002</v>
      </c>
      <c r="H35" s="156">
        <v>2188528.88</v>
      </c>
      <c r="I35" s="156">
        <v>2188528.88</v>
      </c>
      <c r="J35" s="156">
        <f t="shared" si="7"/>
        <v>3837240.5700000003</v>
      </c>
    </row>
    <row r="36" spans="3:10" x14ac:dyDescent="0.25">
      <c r="C36" s="40"/>
      <c r="D36" s="41" t="s">
        <v>385</v>
      </c>
      <c r="E36" s="156">
        <v>883064</v>
      </c>
      <c r="F36" s="156">
        <v>0</v>
      </c>
      <c r="G36" s="156">
        <f>+E36+F36</f>
        <v>883064</v>
      </c>
      <c r="H36" s="156">
        <v>585962.34</v>
      </c>
      <c r="I36" s="156">
        <v>585962.34</v>
      </c>
      <c r="J36" s="156">
        <f t="shared" si="7"/>
        <v>297101.66000000003</v>
      </c>
    </row>
    <row r="37" spans="3:10" x14ac:dyDescent="0.25">
      <c r="C37" s="40"/>
      <c r="D37" s="41" t="s">
        <v>386</v>
      </c>
      <c r="E37" s="156">
        <v>868129</v>
      </c>
      <c r="F37" s="156">
        <v>0</v>
      </c>
      <c r="G37" s="156">
        <f>+E37+F37</f>
        <v>868129</v>
      </c>
      <c r="H37" s="156">
        <v>620824.37</v>
      </c>
      <c r="I37" s="156">
        <v>620824.37</v>
      </c>
      <c r="J37" s="156">
        <f t="shared" si="7"/>
        <v>247304.63</v>
      </c>
    </row>
    <row r="38" spans="3:10" x14ac:dyDescent="0.25">
      <c r="C38" s="40"/>
      <c r="D38" s="41" t="s">
        <v>387</v>
      </c>
      <c r="E38" s="156">
        <v>1066096</v>
      </c>
      <c r="F38" s="156">
        <v>317334.06</v>
      </c>
      <c r="G38" s="156">
        <f>+E38+F38</f>
        <v>1383430.06</v>
      </c>
      <c r="H38" s="156">
        <v>1075416.54</v>
      </c>
      <c r="I38" s="156">
        <v>1075416.54</v>
      </c>
      <c r="J38" s="156">
        <f t="shared" si="7"/>
        <v>308013.52</v>
      </c>
    </row>
    <row r="39" spans="3:10" x14ac:dyDescent="0.25">
      <c r="C39" s="40"/>
      <c r="D39" s="41" t="s">
        <v>388</v>
      </c>
      <c r="E39" s="156">
        <v>11859319</v>
      </c>
      <c r="F39" s="156">
        <v>14429876</v>
      </c>
      <c r="G39" s="156">
        <f>+E39+F39</f>
        <v>26289195</v>
      </c>
      <c r="H39" s="156">
        <v>20504436.800000001</v>
      </c>
      <c r="I39" s="156">
        <v>20044283.800000001</v>
      </c>
      <c r="J39" s="156">
        <f t="shared" si="7"/>
        <v>5784758.1999999993</v>
      </c>
    </row>
    <row r="40" spans="3:10" x14ac:dyDescent="0.25">
      <c r="C40" s="413" t="s">
        <v>389</v>
      </c>
      <c r="D40" s="410"/>
      <c r="E40" s="354">
        <f t="shared" ref="E40:J40" si="8">SUM(E42:E50)</f>
        <v>10000000</v>
      </c>
      <c r="F40" s="354">
        <f t="shared" si="8"/>
        <v>0</v>
      </c>
      <c r="G40" s="156">
        <f t="shared" si="8"/>
        <v>10000000</v>
      </c>
      <c r="H40" s="156">
        <f t="shared" si="8"/>
        <v>0</v>
      </c>
      <c r="I40" s="156">
        <f t="shared" si="8"/>
        <v>0</v>
      </c>
      <c r="J40" s="156">
        <f t="shared" si="8"/>
        <v>10000000</v>
      </c>
    </row>
    <row r="41" spans="3:10" x14ac:dyDescent="0.25">
      <c r="C41" s="413" t="s">
        <v>390</v>
      </c>
      <c r="D41" s="410"/>
      <c r="E41" s="156"/>
      <c r="F41" s="156"/>
      <c r="G41" s="156"/>
      <c r="H41" s="156"/>
      <c r="I41" s="156"/>
      <c r="J41" s="156"/>
    </row>
    <row r="42" spans="3:10" x14ac:dyDescent="0.25">
      <c r="C42" s="40"/>
      <c r="D42" s="41" t="s">
        <v>391</v>
      </c>
      <c r="E42" s="148">
        <v>10000000</v>
      </c>
      <c r="F42" s="156">
        <v>0</v>
      </c>
      <c r="G42" s="148">
        <v>10000000</v>
      </c>
      <c r="H42" s="156">
        <v>0</v>
      </c>
      <c r="I42" s="156">
        <v>0</v>
      </c>
      <c r="J42" s="156">
        <f t="shared" ref="J42:J50" si="9">G42-H42</f>
        <v>10000000</v>
      </c>
    </row>
    <row r="43" spans="3:10" x14ac:dyDescent="0.25">
      <c r="C43" s="40"/>
      <c r="D43" s="41" t="s">
        <v>392</v>
      </c>
      <c r="E43" s="156">
        <v>0</v>
      </c>
      <c r="F43" s="156">
        <v>0</v>
      </c>
      <c r="G43" s="156">
        <v>0</v>
      </c>
      <c r="H43" s="156">
        <v>0</v>
      </c>
      <c r="I43" s="156">
        <v>0</v>
      </c>
      <c r="J43" s="156">
        <f t="shared" si="9"/>
        <v>0</v>
      </c>
    </row>
    <row r="44" spans="3:10" x14ac:dyDescent="0.25">
      <c r="C44" s="40"/>
      <c r="D44" s="41" t="s">
        <v>393</v>
      </c>
      <c r="E44" s="156">
        <v>0</v>
      </c>
      <c r="F44" s="156">
        <v>0</v>
      </c>
      <c r="G44" s="156">
        <v>0</v>
      </c>
      <c r="H44" s="156">
        <v>0</v>
      </c>
      <c r="I44" s="156">
        <v>0</v>
      </c>
      <c r="J44" s="156">
        <f t="shared" si="9"/>
        <v>0</v>
      </c>
    </row>
    <row r="45" spans="3:10" x14ac:dyDescent="0.25">
      <c r="C45" s="40"/>
      <c r="D45" s="41" t="s">
        <v>394</v>
      </c>
      <c r="E45" s="156">
        <v>0</v>
      </c>
      <c r="F45" s="156">
        <v>0</v>
      </c>
      <c r="G45" s="156">
        <v>0</v>
      </c>
      <c r="H45" s="156">
        <v>0</v>
      </c>
      <c r="I45" s="156">
        <v>0</v>
      </c>
      <c r="J45" s="156">
        <f t="shared" si="9"/>
        <v>0</v>
      </c>
    </row>
    <row r="46" spans="3:10" x14ac:dyDescent="0.25">
      <c r="C46" s="40"/>
      <c r="D46" s="41" t="s">
        <v>395</v>
      </c>
      <c r="E46" s="156">
        <v>0</v>
      </c>
      <c r="F46" s="156">
        <v>0</v>
      </c>
      <c r="G46" s="156">
        <v>0</v>
      </c>
      <c r="H46" s="156">
        <v>0</v>
      </c>
      <c r="I46" s="156">
        <v>0</v>
      </c>
      <c r="J46" s="156">
        <f t="shared" si="9"/>
        <v>0</v>
      </c>
    </row>
    <row r="47" spans="3:10" x14ac:dyDescent="0.25">
      <c r="C47" s="40"/>
      <c r="D47" s="41" t="s">
        <v>396</v>
      </c>
      <c r="E47" s="156">
        <v>0</v>
      </c>
      <c r="F47" s="156">
        <v>0</v>
      </c>
      <c r="G47" s="156">
        <v>0</v>
      </c>
      <c r="H47" s="156">
        <v>0</v>
      </c>
      <c r="I47" s="156">
        <v>0</v>
      </c>
      <c r="J47" s="156">
        <f t="shared" si="9"/>
        <v>0</v>
      </c>
    </row>
    <row r="48" spans="3:10" x14ac:dyDescent="0.25">
      <c r="C48" s="40"/>
      <c r="D48" s="41" t="s">
        <v>397</v>
      </c>
      <c r="E48" s="156">
        <v>0</v>
      </c>
      <c r="F48" s="156">
        <v>0</v>
      </c>
      <c r="G48" s="156">
        <v>0</v>
      </c>
      <c r="H48" s="156">
        <v>0</v>
      </c>
      <c r="I48" s="156">
        <v>0</v>
      </c>
      <c r="J48" s="156">
        <f t="shared" si="9"/>
        <v>0</v>
      </c>
    </row>
    <row r="49" spans="3:10" x14ac:dyDescent="0.25">
      <c r="C49" s="40"/>
      <c r="D49" s="41" t="s">
        <v>398</v>
      </c>
      <c r="E49" s="156">
        <v>0</v>
      </c>
      <c r="F49" s="156">
        <v>0</v>
      </c>
      <c r="G49" s="156">
        <v>0</v>
      </c>
      <c r="H49" s="156">
        <v>0</v>
      </c>
      <c r="I49" s="156">
        <v>0</v>
      </c>
      <c r="J49" s="156">
        <f t="shared" si="9"/>
        <v>0</v>
      </c>
    </row>
    <row r="50" spans="3:10" x14ac:dyDescent="0.25">
      <c r="C50" s="40"/>
      <c r="D50" s="41" t="s">
        <v>399</v>
      </c>
      <c r="E50" s="156">
        <v>0</v>
      </c>
      <c r="F50" s="156">
        <v>0</v>
      </c>
      <c r="G50" s="156">
        <v>0</v>
      </c>
      <c r="H50" s="156">
        <v>0</v>
      </c>
      <c r="I50" s="156">
        <v>0</v>
      </c>
      <c r="J50" s="156">
        <f t="shared" si="9"/>
        <v>0</v>
      </c>
    </row>
    <row r="51" spans="3:10" x14ac:dyDescent="0.25">
      <c r="C51" s="413" t="s">
        <v>400</v>
      </c>
      <c r="D51" s="410"/>
      <c r="E51" s="156">
        <f>SUM(E53:E61)</f>
        <v>53111082.859999999</v>
      </c>
      <c r="F51" s="156">
        <f t="shared" ref="F51:J51" si="10">SUM(F53:F61)</f>
        <v>8721452.7400000002</v>
      </c>
      <c r="G51" s="156">
        <f t="shared" si="10"/>
        <v>61832535.600000009</v>
      </c>
      <c r="H51" s="156">
        <f t="shared" si="10"/>
        <v>24041891.75</v>
      </c>
      <c r="I51" s="156">
        <f t="shared" si="10"/>
        <v>24041891.75</v>
      </c>
      <c r="J51" s="156">
        <f t="shared" si="10"/>
        <v>37790643.850000001</v>
      </c>
    </row>
    <row r="52" spans="3:10" x14ac:dyDescent="0.25">
      <c r="C52" s="413" t="s">
        <v>401</v>
      </c>
      <c r="D52" s="410"/>
      <c r="E52" s="156"/>
      <c r="F52" s="156"/>
      <c r="G52" s="156"/>
      <c r="H52" s="156"/>
      <c r="I52" s="156"/>
      <c r="J52" s="156"/>
    </row>
    <row r="53" spans="3:10" x14ac:dyDescent="0.25">
      <c r="C53" s="40"/>
      <c r="D53" s="41" t="s">
        <v>402</v>
      </c>
      <c r="E53" s="156">
        <v>33040278.559999999</v>
      </c>
      <c r="F53" s="156">
        <v>7621837.9000000004</v>
      </c>
      <c r="G53" s="156">
        <f t="shared" ref="G53:G61" si="11">+E53+F53</f>
        <v>40662116.460000001</v>
      </c>
      <c r="H53" s="156">
        <v>17652870.329999998</v>
      </c>
      <c r="I53" s="156">
        <v>17652870.329999998</v>
      </c>
      <c r="J53" s="156">
        <f t="shared" ref="J53:J61" si="12">G53-H53</f>
        <v>23009246.130000003</v>
      </c>
    </row>
    <row r="54" spans="3:10" x14ac:dyDescent="0.25">
      <c r="C54" s="40"/>
      <c r="D54" s="41" t="s">
        <v>403</v>
      </c>
      <c r="E54" s="156">
        <v>16960604.300000001</v>
      </c>
      <c r="F54" s="156">
        <v>0</v>
      </c>
      <c r="G54" s="156">
        <f t="shared" si="11"/>
        <v>16960604.300000001</v>
      </c>
      <c r="H54" s="156">
        <v>3725725.12</v>
      </c>
      <c r="I54" s="156">
        <v>3725725.12</v>
      </c>
      <c r="J54" s="156">
        <f t="shared" si="12"/>
        <v>13234879.18</v>
      </c>
    </row>
    <row r="55" spans="3:10" x14ac:dyDescent="0.25">
      <c r="C55" s="40"/>
      <c r="D55" s="41" t="s">
        <v>404</v>
      </c>
      <c r="E55" s="156">
        <v>0</v>
      </c>
      <c r="F55" s="156">
        <v>0</v>
      </c>
      <c r="G55" s="156">
        <f t="shared" si="11"/>
        <v>0</v>
      </c>
      <c r="H55" s="156">
        <v>0</v>
      </c>
      <c r="I55" s="156">
        <v>0</v>
      </c>
      <c r="J55" s="156">
        <f t="shared" si="12"/>
        <v>0</v>
      </c>
    </row>
    <row r="56" spans="3:10" x14ac:dyDescent="0.25">
      <c r="C56" s="40"/>
      <c r="D56" s="41" t="s">
        <v>405</v>
      </c>
      <c r="E56" s="156">
        <v>3110200</v>
      </c>
      <c r="F56" s="156">
        <v>-280000</v>
      </c>
      <c r="G56" s="350">
        <f t="shared" si="11"/>
        <v>2830200</v>
      </c>
      <c r="H56" s="156">
        <v>2285400</v>
      </c>
      <c r="I56" s="156">
        <v>2285400</v>
      </c>
      <c r="J56" s="156">
        <f t="shared" si="12"/>
        <v>544800</v>
      </c>
    </row>
    <row r="57" spans="3:10" x14ac:dyDescent="0.25">
      <c r="C57" s="40"/>
      <c r="D57" s="41" t="s">
        <v>406</v>
      </c>
      <c r="E57" s="156">
        <v>0</v>
      </c>
      <c r="F57" s="156">
        <v>0</v>
      </c>
      <c r="G57" s="156">
        <f t="shared" si="11"/>
        <v>0</v>
      </c>
      <c r="H57" s="156">
        <v>0</v>
      </c>
      <c r="I57" s="156">
        <v>0</v>
      </c>
      <c r="J57" s="156">
        <f t="shared" si="12"/>
        <v>0</v>
      </c>
    </row>
    <row r="58" spans="3:10" x14ac:dyDescent="0.25">
      <c r="C58" s="40"/>
      <c r="D58" s="41" t="s">
        <v>407</v>
      </c>
      <c r="E58" s="156">
        <v>0</v>
      </c>
      <c r="F58" s="156">
        <v>1339614.8400000001</v>
      </c>
      <c r="G58" s="156">
        <f t="shared" si="11"/>
        <v>1339614.8400000001</v>
      </c>
      <c r="H58" s="156">
        <v>338133.94</v>
      </c>
      <c r="I58" s="156">
        <v>338133.94</v>
      </c>
      <c r="J58" s="156">
        <f t="shared" si="12"/>
        <v>1001480.9000000001</v>
      </c>
    </row>
    <row r="59" spans="3:10" x14ac:dyDescent="0.25">
      <c r="C59" s="40"/>
      <c r="D59" s="41" t="s">
        <v>408</v>
      </c>
      <c r="E59" s="156">
        <v>0</v>
      </c>
      <c r="F59" s="156">
        <v>0</v>
      </c>
      <c r="G59" s="156">
        <f t="shared" si="11"/>
        <v>0</v>
      </c>
      <c r="H59" s="156">
        <v>0</v>
      </c>
      <c r="I59" s="156">
        <v>0</v>
      </c>
      <c r="J59" s="156">
        <f t="shared" si="12"/>
        <v>0</v>
      </c>
    </row>
    <row r="60" spans="3:10" x14ac:dyDescent="0.25">
      <c r="C60" s="40"/>
      <c r="D60" s="41" t="s">
        <v>409</v>
      </c>
      <c r="E60" s="156">
        <v>0</v>
      </c>
      <c r="F60" s="156">
        <v>0</v>
      </c>
      <c r="G60" s="156">
        <f t="shared" si="11"/>
        <v>0</v>
      </c>
      <c r="H60" s="156">
        <v>0</v>
      </c>
      <c r="I60" s="156">
        <v>0</v>
      </c>
      <c r="J60" s="156">
        <f t="shared" si="12"/>
        <v>0</v>
      </c>
    </row>
    <row r="61" spans="3:10" x14ac:dyDescent="0.25">
      <c r="C61" s="40"/>
      <c r="D61" s="41" t="s">
        <v>410</v>
      </c>
      <c r="E61" s="156">
        <v>0</v>
      </c>
      <c r="F61" s="156">
        <v>40000</v>
      </c>
      <c r="G61" s="156">
        <f t="shared" si="11"/>
        <v>40000</v>
      </c>
      <c r="H61" s="156">
        <v>39762.36</v>
      </c>
      <c r="I61" s="156">
        <v>39762.36</v>
      </c>
      <c r="J61" s="156">
        <f t="shared" si="12"/>
        <v>237.63999999999942</v>
      </c>
    </row>
    <row r="62" spans="3:10" x14ac:dyDescent="0.25">
      <c r="C62" s="413" t="s">
        <v>411</v>
      </c>
      <c r="D62" s="410"/>
      <c r="E62" s="156">
        <f>SUM(E63:E65)</f>
        <v>47750905.909999996</v>
      </c>
      <c r="F62" s="156">
        <f t="shared" ref="F62:I62" si="13">SUM(F63:F65)</f>
        <v>0</v>
      </c>
      <c r="G62" s="156">
        <f t="shared" si="13"/>
        <v>47750905.909999996</v>
      </c>
      <c r="H62" s="156">
        <f t="shared" si="13"/>
        <v>0</v>
      </c>
      <c r="I62" s="156">
        <f t="shared" si="13"/>
        <v>0</v>
      </c>
      <c r="J62" s="156">
        <f t="shared" ref="J62" si="14">+G62-H62</f>
        <v>47750905.909999996</v>
      </c>
    </row>
    <row r="63" spans="3:10" x14ac:dyDescent="0.25">
      <c r="C63" s="40"/>
      <c r="D63" s="41" t="s">
        <v>412</v>
      </c>
      <c r="E63" s="156">
        <v>0</v>
      </c>
      <c r="F63" s="156">
        <v>0</v>
      </c>
      <c r="G63" s="156">
        <f>+E63+F63</f>
        <v>0</v>
      </c>
      <c r="H63" s="156">
        <v>0</v>
      </c>
      <c r="I63" s="156">
        <v>0</v>
      </c>
      <c r="J63" s="156">
        <f t="shared" ref="J63:J65" si="15">G63-H63</f>
        <v>0</v>
      </c>
    </row>
    <row r="64" spans="3:10" x14ac:dyDescent="0.25">
      <c r="C64" s="40"/>
      <c r="D64" s="41" t="s">
        <v>413</v>
      </c>
      <c r="E64" s="156">
        <v>47750905.909999996</v>
      </c>
      <c r="F64" s="156">
        <v>0</v>
      </c>
      <c r="G64" s="156">
        <v>47750905.909999996</v>
      </c>
      <c r="H64" s="156">
        <v>0</v>
      </c>
      <c r="I64" s="350">
        <v>0</v>
      </c>
      <c r="J64" s="156">
        <f t="shared" si="15"/>
        <v>47750905.909999996</v>
      </c>
    </row>
    <row r="65" spans="3:10" x14ac:dyDescent="0.25">
      <c r="C65" s="40"/>
      <c r="D65" s="41" t="s">
        <v>414</v>
      </c>
      <c r="E65" s="156">
        <v>0</v>
      </c>
      <c r="F65" s="156">
        <v>0</v>
      </c>
      <c r="G65" s="156">
        <v>0</v>
      </c>
      <c r="H65" s="156">
        <v>0</v>
      </c>
      <c r="I65" s="156">
        <v>0</v>
      </c>
      <c r="J65" s="156">
        <f t="shared" si="15"/>
        <v>0</v>
      </c>
    </row>
    <row r="66" spans="3:10" x14ac:dyDescent="0.25">
      <c r="C66" s="413" t="s">
        <v>415</v>
      </c>
      <c r="D66" s="410"/>
      <c r="E66" s="156">
        <f>SUM(E69:E75)</f>
        <v>0</v>
      </c>
      <c r="F66" s="156">
        <f t="shared" ref="F66:J66" si="16">SUM(F69:F75)</f>
        <v>0</v>
      </c>
      <c r="G66" s="156">
        <f t="shared" si="16"/>
        <v>0</v>
      </c>
      <c r="H66" s="156">
        <f t="shared" si="16"/>
        <v>0</v>
      </c>
      <c r="I66" s="156">
        <f t="shared" si="16"/>
        <v>0</v>
      </c>
      <c r="J66" s="156">
        <f t="shared" si="16"/>
        <v>0</v>
      </c>
    </row>
    <row r="67" spans="3:10" x14ac:dyDescent="0.25">
      <c r="C67" s="413" t="s">
        <v>416</v>
      </c>
      <c r="D67" s="410"/>
      <c r="E67" s="156"/>
      <c r="F67" s="156"/>
      <c r="G67" s="156"/>
      <c r="H67" s="156"/>
      <c r="I67" s="156"/>
      <c r="J67" s="156"/>
    </row>
    <row r="68" spans="3:10" x14ac:dyDescent="0.25">
      <c r="C68" s="40"/>
      <c r="D68" s="41" t="s">
        <v>417</v>
      </c>
      <c r="E68" s="156">
        <v>0</v>
      </c>
      <c r="F68" s="156">
        <v>0</v>
      </c>
      <c r="G68" s="156">
        <v>0</v>
      </c>
      <c r="H68" s="156">
        <v>0</v>
      </c>
      <c r="I68" s="156">
        <v>0</v>
      </c>
      <c r="J68" s="156">
        <f t="shared" ref="J68:J75" si="17">G68-H68</f>
        <v>0</v>
      </c>
    </row>
    <row r="69" spans="3:10" x14ac:dyDescent="0.25">
      <c r="C69" s="40"/>
      <c r="D69" s="41" t="s">
        <v>418</v>
      </c>
      <c r="E69" s="156">
        <v>0</v>
      </c>
      <c r="F69" s="156">
        <v>0</v>
      </c>
      <c r="G69" s="156">
        <v>0</v>
      </c>
      <c r="H69" s="156">
        <v>0</v>
      </c>
      <c r="I69" s="156">
        <v>0</v>
      </c>
      <c r="J69" s="156">
        <f t="shared" si="17"/>
        <v>0</v>
      </c>
    </row>
    <row r="70" spans="3:10" x14ac:dyDescent="0.25">
      <c r="C70" s="40"/>
      <c r="D70" s="41" t="s">
        <v>419</v>
      </c>
      <c r="E70" s="156">
        <v>0</v>
      </c>
      <c r="F70" s="156">
        <v>0</v>
      </c>
      <c r="G70" s="156">
        <v>0</v>
      </c>
      <c r="H70" s="156">
        <v>0</v>
      </c>
      <c r="I70" s="156">
        <v>0</v>
      </c>
      <c r="J70" s="156">
        <f t="shared" si="17"/>
        <v>0</v>
      </c>
    </row>
    <row r="71" spans="3:10" x14ac:dyDescent="0.25">
      <c r="C71" s="40"/>
      <c r="D71" s="41" t="s">
        <v>420</v>
      </c>
      <c r="E71" s="156">
        <v>0</v>
      </c>
      <c r="F71" s="156">
        <v>0</v>
      </c>
      <c r="G71" s="156">
        <v>0</v>
      </c>
      <c r="H71" s="156">
        <v>0</v>
      </c>
      <c r="I71" s="156">
        <v>0</v>
      </c>
      <c r="J71" s="156">
        <f t="shared" si="17"/>
        <v>0</v>
      </c>
    </row>
    <row r="72" spans="3:10" x14ac:dyDescent="0.25">
      <c r="C72" s="40"/>
      <c r="D72" s="41" t="s">
        <v>421</v>
      </c>
      <c r="E72" s="156">
        <v>0</v>
      </c>
      <c r="F72" s="156">
        <v>0</v>
      </c>
      <c r="G72" s="156">
        <v>0</v>
      </c>
      <c r="H72" s="156">
        <v>0</v>
      </c>
      <c r="I72" s="156">
        <v>0</v>
      </c>
      <c r="J72" s="156">
        <f t="shared" si="17"/>
        <v>0</v>
      </c>
    </row>
    <row r="73" spans="3:10" x14ac:dyDescent="0.25">
      <c r="C73" s="40"/>
      <c r="D73" s="41" t="s">
        <v>422</v>
      </c>
      <c r="E73" s="156">
        <v>0</v>
      </c>
      <c r="F73" s="156">
        <v>0</v>
      </c>
      <c r="G73" s="156">
        <v>0</v>
      </c>
      <c r="H73" s="156">
        <v>0</v>
      </c>
      <c r="I73" s="156">
        <v>0</v>
      </c>
      <c r="J73" s="156">
        <f t="shared" si="17"/>
        <v>0</v>
      </c>
    </row>
    <row r="74" spans="3:10" x14ac:dyDescent="0.25">
      <c r="C74" s="40"/>
      <c r="D74" s="41" t="s">
        <v>423</v>
      </c>
      <c r="E74" s="156">
        <v>0</v>
      </c>
      <c r="F74" s="156">
        <v>0</v>
      </c>
      <c r="G74" s="156">
        <v>0</v>
      </c>
      <c r="H74" s="156">
        <v>0</v>
      </c>
      <c r="I74" s="156">
        <v>0</v>
      </c>
      <c r="J74" s="156">
        <f t="shared" si="17"/>
        <v>0</v>
      </c>
    </row>
    <row r="75" spans="3:10" x14ac:dyDescent="0.25">
      <c r="C75" s="40"/>
      <c r="D75" s="41" t="s">
        <v>424</v>
      </c>
      <c r="E75" s="156">
        <v>0</v>
      </c>
      <c r="F75" s="156">
        <v>0</v>
      </c>
      <c r="G75" s="156">
        <f>F75</f>
        <v>0</v>
      </c>
      <c r="H75" s="156">
        <v>0</v>
      </c>
      <c r="I75" s="156">
        <v>0</v>
      </c>
      <c r="J75" s="156">
        <f t="shared" si="17"/>
        <v>0</v>
      </c>
    </row>
    <row r="76" spans="3:10" x14ac:dyDescent="0.25">
      <c r="C76" s="413" t="s">
        <v>425</v>
      </c>
      <c r="D76" s="410"/>
      <c r="E76" s="156">
        <f>+E77+E78+E79</f>
        <v>0</v>
      </c>
      <c r="F76" s="156">
        <f t="shared" ref="F76:I76" si="18">+F77+F78+F79</f>
        <v>0</v>
      </c>
      <c r="G76" s="156">
        <v>0</v>
      </c>
      <c r="H76" s="156">
        <f t="shared" si="18"/>
        <v>0</v>
      </c>
      <c r="I76" s="156">
        <f t="shared" si="18"/>
        <v>0</v>
      </c>
      <c r="J76" s="156">
        <f>+G76</f>
        <v>0</v>
      </c>
    </row>
    <row r="77" spans="3:10" x14ac:dyDescent="0.25">
      <c r="C77" s="40"/>
      <c r="D77" s="41" t="s">
        <v>426</v>
      </c>
      <c r="E77" s="156">
        <v>0</v>
      </c>
      <c r="F77" s="156">
        <v>0</v>
      </c>
      <c r="G77" s="156">
        <v>0</v>
      </c>
      <c r="H77" s="156">
        <v>0</v>
      </c>
      <c r="I77" s="156">
        <v>0</v>
      </c>
      <c r="J77" s="156">
        <f t="shared" ref="J77:J79" si="19">G77-H77</f>
        <v>0</v>
      </c>
    </row>
    <row r="78" spans="3:10" x14ac:dyDescent="0.25">
      <c r="C78" s="40"/>
      <c r="D78" s="41" t="s">
        <v>427</v>
      </c>
      <c r="E78" s="156">
        <v>0</v>
      </c>
      <c r="F78" s="156">
        <v>0</v>
      </c>
      <c r="G78" s="156">
        <v>0</v>
      </c>
      <c r="H78" s="156">
        <v>0</v>
      </c>
      <c r="I78" s="156">
        <v>0</v>
      </c>
      <c r="J78" s="156">
        <f t="shared" si="19"/>
        <v>0</v>
      </c>
    </row>
    <row r="79" spans="3:10" x14ac:dyDescent="0.25">
      <c r="C79" s="40"/>
      <c r="D79" s="41" t="s">
        <v>428</v>
      </c>
      <c r="E79" s="156">
        <v>0</v>
      </c>
      <c r="F79" s="156">
        <v>0</v>
      </c>
      <c r="G79" s="156">
        <v>0</v>
      </c>
      <c r="H79" s="156">
        <v>0</v>
      </c>
      <c r="I79" s="156">
        <v>0</v>
      </c>
      <c r="J79" s="156">
        <f t="shared" si="19"/>
        <v>0</v>
      </c>
    </row>
    <row r="80" spans="3:10" x14ac:dyDescent="0.25">
      <c r="C80" s="413" t="s">
        <v>429</v>
      </c>
      <c r="D80" s="410"/>
      <c r="E80" s="156">
        <f>SUM(E82:E87)</f>
        <v>0</v>
      </c>
      <c r="F80" s="156">
        <f>+F81</f>
        <v>0</v>
      </c>
      <c r="G80" s="156">
        <f t="shared" ref="G80:J80" si="20">+G81</f>
        <v>0</v>
      </c>
      <c r="H80" s="156">
        <f t="shared" si="20"/>
        <v>0</v>
      </c>
      <c r="I80" s="156">
        <f t="shared" si="20"/>
        <v>0</v>
      </c>
      <c r="J80" s="156">
        <f t="shared" si="20"/>
        <v>0</v>
      </c>
    </row>
    <row r="81" spans="3:18" x14ac:dyDescent="0.25">
      <c r="C81" s="40"/>
      <c r="D81" s="41" t="s">
        <v>430</v>
      </c>
      <c r="E81" s="156">
        <v>0</v>
      </c>
      <c r="F81" s="156">
        <v>0</v>
      </c>
      <c r="G81" s="156">
        <v>0</v>
      </c>
      <c r="H81" s="156">
        <v>0</v>
      </c>
      <c r="I81" s="156">
        <v>0</v>
      </c>
      <c r="J81" s="156">
        <f t="shared" ref="J81:J92" si="21">G81-H81</f>
        <v>0</v>
      </c>
    </row>
    <row r="82" spans="3:18" x14ac:dyDescent="0.25">
      <c r="C82" s="40"/>
      <c r="D82" s="41" t="s">
        <v>431</v>
      </c>
      <c r="E82" s="156">
        <v>0</v>
      </c>
      <c r="F82" s="156">
        <v>0</v>
      </c>
      <c r="G82" s="156">
        <v>0</v>
      </c>
      <c r="H82" s="156">
        <v>0</v>
      </c>
      <c r="I82" s="156">
        <v>0</v>
      </c>
      <c r="J82" s="156">
        <f t="shared" si="21"/>
        <v>0</v>
      </c>
    </row>
    <row r="83" spans="3:18" x14ac:dyDescent="0.25">
      <c r="C83" s="40"/>
      <c r="D83" s="41" t="s">
        <v>432</v>
      </c>
      <c r="E83" s="156">
        <v>0</v>
      </c>
      <c r="F83" s="156">
        <v>0</v>
      </c>
      <c r="G83" s="156">
        <v>0</v>
      </c>
      <c r="H83" s="156">
        <v>0</v>
      </c>
      <c r="I83" s="156">
        <v>0</v>
      </c>
      <c r="J83" s="156">
        <f t="shared" si="21"/>
        <v>0</v>
      </c>
    </row>
    <row r="84" spans="3:18" x14ac:dyDescent="0.25">
      <c r="C84" s="40"/>
      <c r="D84" s="41" t="s">
        <v>433</v>
      </c>
      <c r="E84" s="156">
        <v>0</v>
      </c>
      <c r="F84" s="156">
        <v>0</v>
      </c>
      <c r="G84" s="156">
        <v>0</v>
      </c>
      <c r="H84" s="156">
        <v>0</v>
      </c>
      <c r="I84" s="156">
        <v>0</v>
      </c>
      <c r="J84" s="156">
        <f t="shared" si="21"/>
        <v>0</v>
      </c>
    </row>
    <row r="85" spans="3:18" x14ac:dyDescent="0.25">
      <c r="C85" s="40"/>
      <c r="D85" s="41" t="s">
        <v>434</v>
      </c>
      <c r="E85" s="156">
        <v>0</v>
      </c>
      <c r="F85" s="156">
        <v>0</v>
      </c>
      <c r="G85" s="156">
        <v>0</v>
      </c>
      <c r="H85" s="156">
        <v>0</v>
      </c>
      <c r="I85" s="156">
        <v>0</v>
      </c>
      <c r="J85" s="156">
        <f t="shared" si="21"/>
        <v>0</v>
      </c>
    </row>
    <row r="86" spans="3:18" x14ac:dyDescent="0.25">
      <c r="C86" s="40"/>
      <c r="D86" s="41" t="s">
        <v>435</v>
      </c>
      <c r="E86" s="156">
        <v>0</v>
      </c>
      <c r="F86" s="156">
        <v>0</v>
      </c>
      <c r="G86" s="156">
        <v>0</v>
      </c>
      <c r="H86" s="156">
        <v>0</v>
      </c>
      <c r="I86" s="156">
        <v>0</v>
      </c>
      <c r="J86" s="156">
        <f t="shared" si="21"/>
        <v>0</v>
      </c>
    </row>
    <row r="87" spans="3:18" x14ac:dyDescent="0.25">
      <c r="C87" s="40"/>
      <c r="D87" s="41" t="s">
        <v>436</v>
      </c>
      <c r="E87" s="156">
        <v>0</v>
      </c>
      <c r="F87" s="156">
        <v>0</v>
      </c>
      <c r="G87" s="156">
        <v>0</v>
      </c>
      <c r="H87" s="156">
        <v>0</v>
      </c>
      <c r="I87" s="156">
        <v>0</v>
      </c>
      <c r="J87" s="156">
        <f t="shared" si="21"/>
        <v>0</v>
      </c>
    </row>
    <row r="88" spans="3:18" x14ac:dyDescent="0.25">
      <c r="C88" s="412" t="s">
        <v>897</v>
      </c>
      <c r="D88" s="408"/>
      <c r="E88" s="156">
        <v>0</v>
      </c>
      <c r="F88" s="156">
        <f>F89+F89+F90+F91+F92+F93</f>
        <v>0</v>
      </c>
      <c r="G88" s="156">
        <f t="shared" ref="G88:I88" si="22">G89+G89+G90+G91+G92+G93</f>
        <v>0</v>
      </c>
      <c r="H88" s="156">
        <f t="shared" si="22"/>
        <v>0</v>
      </c>
      <c r="I88" s="156">
        <f t="shared" si="22"/>
        <v>0</v>
      </c>
      <c r="J88" s="156">
        <f t="shared" si="21"/>
        <v>0</v>
      </c>
      <c r="M88" s="148"/>
      <c r="O88" s="148"/>
      <c r="R88" s="148"/>
    </row>
    <row r="89" spans="3:18" x14ac:dyDescent="0.25">
      <c r="C89" s="413" t="s">
        <v>898</v>
      </c>
      <c r="D89" s="410"/>
      <c r="E89" s="156">
        <v>0</v>
      </c>
      <c r="F89" s="156">
        <v>0</v>
      </c>
      <c r="G89" s="156">
        <v>0</v>
      </c>
      <c r="H89" s="156">
        <v>0</v>
      </c>
      <c r="I89" s="156">
        <v>0</v>
      </c>
      <c r="J89" s="156">
        <f t="shared" si="21"/>
        <v>0</v>
      </c>
      <c r="M89" s="148"/>
      <c r="O89" s="148"/>
      <c r="R89" s="148"/>
    </row>
    <row r="90" spans="3:18" x14ac:dyDescent="0.25">
      <c r="C90" s="413" t="s">
        <v>899</v>
      </c>
      <c r="D90" s="410"/>
      <c r="E90" s="156">
        <v>0</v>
      </c>
      <c r="F90" s="156">
        <v>0</v>
      </c>
      <c r="G90" s="156">
        <v>0</v>
      </c>
      <c r="H90" s="156">
        <v>0</v>
      </c>
      <c r="I90" s="156">
        <v>0</v>
      </c>
      <c r="J90" s="156">
        <f t="shared" si="21"/>
        <v>0</v>
      </c>
    </row>
    <row r="91" spans="3:18" x14ac:dyDescent="0.25">
      <c r="C91" s="413" t="s">
        <v>900</v>
      </c>
      <c r="D91" s="410"/>
      <c r="E91" s="156">
        <v>0</v>
      </c>
      <c r="F91" s="156">
        <v>0</v>
      </c>
      <c r="G91" s="156">
        <v>0</v>
      </c>
      <c r="H91" s="156">
        <v>0</v>
      </c>
      <c r="I91" s="156">
        <v>0</v>
      </c>
      <c r="J91" s="156">
        <f t="shared" si="21"/>
        <v>0</v>
      </c>
    </row>
    <row r="92" spans="3:18" x14ac:dyDescent="0.25">
      <c r="C92" s="413" t="s">
        <v>389</v>
      </c>
      <c r="D92" s="410"/>
      <c r="E92" s="156">
        <v>0</v>
      </c>
      <c r="F92" s="156">
        <v>0</v>
      </c>
      <c r="G92" s="156">
        <v>0</v>
      </c>
      <c r="H92" s="156">
        <v>0</v>
      </c>
      <c r="I92" s="156">
        <v>0</v>
      </c>
      <c r="J92" s="156">
        <f t="shared" si="21"/>
        <v>0</v>
      </c>
    </row>
    <row r="93" spans="3:18" x14ac:dyDescent="0.25">
      <c r="C93" s="413" t="s">
        <v>400</v>
      </c>
      <c r="D93" s="410"/>
      <c r="E93" s="156">
        <f>SUM(E95:E103)</f>
        <v>0</v>
      </c>
      <c r="F93" s="156">
        <f t="shared" ref="F93:J93" si="23">SUM(F95:F103)</f>
        <v>0</v>
      </c>
      <c r="G93" s="156">
        <f t="shared" si="23"/>
        <v>0</v>
      </c>
      <c r="H93" s="156">
        <f t="shared" si="23"/>
        <v>0</v>
      </c>
      <c r="I93" s="156">
        <f t="shared" si="23"/>
        <v>0</v>
      </c>
      <c r="J93" s="156">
        <f t="shared" si="23"/>
        <v>0</v>
      </c>
    </row>
    <row r="94" spans="3:18" x14ac:dyDescent="0.25">
      <c r="C94" s="413" t="s">
        <v>401</v>
      </c>
      <c r="D94" s="410"/>
      <c r="E94" s="156"/>
      <c r="F94" s="156"/>
      <c r="G94" s="156"/>
      <c r="H94" s="156"/>
      <c r="I94" s="156"/>
      <c r="J94" s="156"/>
    </row>
    <row r="95" spans="3:18" x14ac:dyDescent="0.25">
      <c r="C95" s="40"/>
      <c r="D95" s="41" t="s">
        <v>402</v>
      </c>
      <c r="E95" s="156">
        <v>0</v>
      </c>
      <c r="F95" s="156">
        <v>0</v>
      </c>
      <c r="G95" s="156">
        <f>E95+F95</f>
        <v>0</v>
      </c>
      <c r="H95" s="156">
        <v>0</v>
      </c>
      <c r="I95" s="156">
        <v>0</v>
      </c>
      <c r="J95" s="156">
        <f t="shared" ref="J95:J102" si="24">G95-H95</f>
        <v>0</v>
      </c>
    </row>
    <row r="96" spans="3:18" x14ac:dyDescent="0.25">
      <c r="C96" s="40"/>
      <c r="D96" s="41" t="s">
        <v>403</v>
      </c>
      <c r="E96" s="156">
        <v>0</v>
      </c>
      <c r="F96" s="156">
        <v>0</v>
      </c>
      <c r="G96" s="156">
        <f t="shared" ref="G96:G103" si="25">+E96+F96</f>
        <v>0</v>
      </c>
      <c r="H96" s="156">
        <v>0</v>
      </c>
      <c r="I96" s="156">
        <v>0</v>
      </c>
      <c r="J96" s="156">
        <f t="shared" si="24"/>
        <v>0</v>
      </c>
    </row>
    <row r="97" spans="3:18" x14ac:dyDescent="0.25">
      <c r="C97" s="40"/>
      <c r="D97" s="41" t="s">
        <v>404</v>
      </c>
      <c r="E97" s="156">
        <v>0</v>
      </c>
      <c r="F97" s="156">
        <v>0</v>
      </c>
      <c r="G97" s="156">
        <f t="shared" si="25"/>
        <v>0</v>
      </c>
      <c r="H97" s="156">
        <v>0</v>
      </c>
      <c r="I97" s="156">
        <v>0</v>
      </c>
      <c r="J97" s="156">
        <f t="shared" si="24"/>
        <v>0</v>
      </c>
    </row>
    <row r="98" spans="3:18" x14ac:dyDescent="0.25">
      <c r="C98" s="40"/>
      <c r="D98" s="41" t="s">
        <v>405</v>
      </c>
      <c r="E98" s="156">
        <v>0</v>
      </c>
      <c r="F98" s="156">
        <v>0</v>
      </c>
      <c r="G98" s="156">
        <f t="shared" si="25"/>
        <v>0</v>
      </c>
      <c r="H98" s="156">
        <v>0</v>
      </c>
      <c r="I98" s="156">
        <v>0</v>
      </c>
      <c r="J98" s="156">
        <f t="shared" si="24"/>
        <v>0</v>
      </c>
    </row>
    <row r="99" spans="3:18" x14ac:dyDescent="0.25">
      <c r="C99" s="40"/>
      <c r="D99" s="41" t="s">
        <v>406</v>
      </c>
      <c r="E99" s="156">
        <v>0</v>
      </c>
      <c r="F99" s="156">
        <v>0</v>
      </c>
      <c r="G99" s="156">
        <f t="shared" si="25"/>
        <v>0</v>
      </c>
      <c r="H99" s="156">
        <v>0</v>
      </c>
      <c r="I99" s="156">
        <v>0</v>
      </c>
      <c r="J99" s="156">
        <f t="shared" si="24"/>
        <v>0</v>
      </c>
    </row>
    <row r="100" spans="3:18" x14ac:dyDescent="0.25">
      <c r="C100" s="40"/>
      <c r="D100" s="41" t="s">
        <v>407</v>
      </c>
      <c r="E100" s="156">
        <v>0</v>
      </c>
      <c r="F100" s="156">
        <v>0</v>
      </c>
      <c r="G100" s="156">
        <f t="shared" si="25"/>
        <v>0</v>
      </c>
      <c r="H100" s="156">
        <v>0</v>
      </c>
      <c r="I100" s="156">
        <v>0</v>
      </c>
      <c r="J100" s="156">
        <f t="shared" si="24"/>
        <v>0</v>
      </c>
    </row>
    <row r="101" spans="3:18" x14ac:dyDescent="0.25">
      <c r="C101" s="40"/>
      <c r="D101" s="41" t="s">
        <v>408</v>
      </c>
      <c r="E101" s="156">
        <v>0</v>
      </c>
      <c r="F101" s="156">
        <v>0</v>
      </c>
      <c r="G101" s="156">
        <f t="shared" si="25"/>
        <v>0</v>
      </c>
      <c r="H101" s="156">
        <v>0</v>
      </c>
      <c r="I101" s="156">
        <v>0</v>
      </c>
      <c r="J101" s="156">
        <f t="shared" si="24"/>
        <v>0</v>
      </c>
    </row>
    <row r="102" spans="3:18" x14ac:dyDescent="0.25">
      <c r="C102" s="40"/>
      <c r="D102" s="41" t="s">
        <v>409</v>
      </c>
      <c r="E102" s="156">
        <v>0</v>
      </c>
      <c r="F102" s="156">
        <v>0</v>
      </c>
      <c r="G102" s="156">
        <f t="shared" si="25"/>
        <v>0</v>
      </c>
      <c r="H102" s="156">
        <v>0</v>
      </c>
      <c r="I102" s="156">
        <v>0</v>
      </c>
      <c r="J102" s="156">
        <f t="shared" si="24"/>
        <v>0</v>
      </c>
    </row>
    <row r="103" spans="3:18" x14ac:dyDescent="0.25">
      <c r="C103" s="40"/>
      <c r="D103" s="41" t="s">
        <v>410</v>
      </c>
      <c r="E103" s="156">
        <v>0</v>
      </c>
      <c r="F103" s="156">
        <v>0</v>
      </c>
      <c r="G103" s="156">
        <f t="shared" si="25"/>
        <v>0</v>
      </c>
      <c r="H103" s="156">
        <v>0</v>
      </c>
      <c r="I103" s="156">
        <v>0</v>
      </c>
      <c r="J103" s="156">
        <v>0</v>
      </c>
    </row>
    <row r="104" spans="3:18" x14ac:dyDescent="0.25">
      <c r="C104" s="56"/>
      <c r="D104" s="325"/>
      <c r="E104" s="156"/>
      <c r="F104" s="157"/>
      <c r="G104" s="156"/>
      <c r="H104" s="156"/>
      <c r="I104" s="156"/>
      <c r="J104" s="231"/>
    </row>
    <row r="105" spans="3:18" x14ac:dyDescent="0.25">
      <c r="C105" s="412" t="s">
        <v>901</v>
      </c>
      <c r="D105" s="408"/>
      <c r="E105" s="156">
        <f>E11+E88</f>
        <v>576050508.76999998</v>
      </c>
      <c r="F105" s="156">
        <f>F11+F88</f>
        <v>54960418.170000002</v>
      </c>
      <c r="G105" s="156">
        <f>G11+G88</f>
        <v>631010926.93999994</v>
      </c>
      <c r="H105" s="156">
        <f>H11+H88</f>
        <v>332667183.58999997</v>
      </c>
      <c r="I105" s="156">
        <f>I88+I11</f>
        <v>327636800.89999998</v>
      </c>
      <c r="J105" s="156">
        <f>J95+J11</f>
        <v>298343743.35000002</v>
      </c>
      <c r="M105" s="148"/>
      <c r="O105" s="148"/>
      <c r="R105" s="148"/>
    </row>
    <row r="106" spans="3:18" x14ac:dyDescent="0.25">
      <c r="C106" s="424"/>
      <c r="D106" s="425"/>
      <c r="E106" s="39" t="s">
        <v>762</v>
      </c>
      <c r="F106" s="38"/>
      <c r="G106" s="39"/>
      <c r="H106" s="38"/>
      <c r="I106" s="39"/>
      <c r="J106" s="42"/>
    </row>
  </sheetData>
  <mergeCells count="32">
    <mergeCell ref="C8:D10"/>
    <mergeCell ref="E8:I8"/>
    <mergeCell ref="G9:G10"/>
    <mergeCell ref="H9:H10"/>
    <mergeCell ref="I9:I10"/>
    <mergeCell ref="C3:J3"/>
    <mergeCell ref="C4:J4"/>
    <mergeCell ref="C5:J5"/>
    <mergeCell ref="C6:J6"/>
    <mergeCell ref="C7:J7"/>
    <mergeCell ref="C11:D11"/>
    <mergeCell ref="C12:D12"/>
    <mergeCell ref="C20:D20"/>
    <mergeCell ref="C30:D30"/>
    <mergeCell ref="C40:D40"/>
    <mergeCell ref="C41:D41"/>
    <mergeCell ref="C51:D51"/>
    <mergeCell ref="C52:D52"/>
    <mergeCell ref="C76:D76"/>
    <mergeCell ref="C80:D80"/>
    <mergeCell ref="C106:D106"/>
    <mergeCell ref="C62:D62"/>
    <mergeCell ref="C66:D66"/>
    <mergeCell ref="C67:D67"/>
    <mergeCell ref="C88:D88"/>
    <mergeCell ref="C89:D89"/>
    <mergeCell ref="C90:D90"/>
    <mergeCell ref="C91:D91"/>
    <mergeCell ref="C92:D92"/>
    <mergeCell ref="C93:D93"/>
    <mergeCell ref="C94:D94"/>
    <mergeCell ref="C105:D105"/>
  </mergeCells>
  <printOptions horizontalCentered="1"/>
  <pageMargins left="0.31496062992125984" right="0.31496062992125984" top="0.35433070866141736" bottom="0.35433070866141736" header="0.31496062992125984" footer="0.31496062992125984"/>
  <pageSetup scale="4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5:L90"/>
  <sheetViews>
    <sheetView zoomScaleNormal="100" workbookViewId="0">
      <selection activeCell="G18" sqref="G18:H77"/>
    </sheetView>
  </sheetViews>
  <sheetFormatPr baseColWidth="10" defaultRowHeight="15" x14ac:dyDescent="0.25"/>
  <cols>
    <col min="2" max="2" width="0" hidden="1" customWidth="1"/>
    <col min="3" max="3" width="36.85546875" customWidth="1"/>
    <col min="4" max="4" width="13.28515625" bestFit="1" customWidth="1"/>
    <col min="5" max="5" width="14.140625" customWidth="1"/>
    <col min="6" max="8" width="13.28515625" bestFit="1" customWidth="1"/>
    <col min="9" max="9" width="14.42578125" customWidth="1"/>
    <col min="12" max="12" width="11.42578125" customWidth="1"/>
  </cols>
  <sheetData>
    <row r="5" spans="3:9" ht="22.5" customHeight="1" x14ac:dyDescent="0.25">
      <c r="C5" s="426" t="s">
        <v>438</v>
      </c>
      <c r="D5" s="426"/>
      <c r="E5" s="426"/>
      <c r="F5" s="426"/>
      <c r="G5" s="426"/>
      <c r="H5" s="426"/>
      <c r="I5" s="426"/>
    </row>
    <row r="6" spans="3:9" x14ac:dyDescent="0.25">
      <c r="C6" s="398" t="s">
        <v>759</v>
      </c>
      <c r="D6" s="399"/>
      <c r="E6" s="399"/>
      <c r="F6" s="399"/>
      <c r="G6" s="399"/>
      <c r="H6" s="399"/>
      <c r="I6" s="400"/>
    </row>
    <row r="7" spans="3:9" x14ac:dyDescent="0.25">
      <c r="C7" s="401" t="s">
        <v>356</v>
      </c>
      <c r="D7" s="376"/>
      <c r="E7" s="376"/>
      <c r="F7" s="376"/>
      <c r="G7" s="376"/>
      <c r="H7" s="376"/>
      <c r="I7" s="402"/>
    </row>
    <row r="8" spans="3:9" x14ac:dyDescent="0.25">
      <c r="C8" s="401" t="s">
        <v>439</v>
      </c>
      <c r="D8" s="376"/>
      <c r="E8" s="376"/>
      <c r="F8" s="376"/>
      <c r="G8" s="376"/>
      <c r="H8" s="376"/>
      <c r="I8" s="402"/>
    </row>
    <row r="9" spans="3:9" x14ac:dyDescent="0.25">
      <c r="C9" s="403" t="s">
        <v>986</v>
      </c>
      <c r="D9" s="383"/>
      <c r="E9" s="383"/>
      <c r="F9" s="383"/>
      <c r="G9" s="383"/>
      <c r="H9" s="383"/>
      <c r="I9" s="427"/>
    </row>
    <row r="10" spans="3:9" x14ac:dyDescent="0.25">
      <c r="C10" s="428" t="s">
        <v>1</v>
      </c>
      <c r="D10" s="385"/>
      <c r="E10" s="385"/>
      <c r="F10" s="385"/>
      <c r="G10" s="385"/>
      <c r="H10" s="385"/>
      <c r="I10" s="429"/>
    </row>
    <row r="11" spans="3:9" x14ac:dyDescent="0.25">
      <c r="C11" s="386" t="s">
        <v>2</v>
      </c>
      <c r="D11" s="386" t="s">
        <v>358</v>
      </c>
      <c r="E11" s="386"/>
      <c r="F11" s="386"/>
      <c r="G11" s="386"/>
      <c r="H11" s="386"/>
      <c r="I11" s="386" t="s">
        <v>440</v>
      </c>
    </row>
    <row r="12" spans="3:9" x14ac:dyDescent="0.25">
      <c r="C12" s="376"/>
      <c r="D12" s="376" t="s">
        <v>221</v>
      </c>
      <c r="E12" s="220" t="s">
        <v>269</v>
      </c>
      <c r="F12" s="376" t="s">
        <v>271</v>
      </c>
      <c r="G12" s="376" t="s">
        <v>222</v>
      </c>
      <c r="H12" s="376" t="s">
        <v>224</v>
      </c>
      <c r="I12" s="376"/>
    </row>
    <row r="13" spans="3:9" x14ac:dyDescent="0.25">
      <c r="C13" s="385"/>
      <c r="D13" s="385"/>
      <c r="E13" s="224" t="s">
        <v>270</v>
      </c>
      <c r="F13" s="385"/>
      <c r="G13" s="385"/>
      <c r="H13" s="385"/>
      <c r="I13" s="385"/>
    </row>
    <row r="14" spans="3:9" x14ac:dyDescent="0.25">
      <c r="C14" s="228" t="s">
        <v>441</v>
      </c>
      <c r="D14" s="236">
        <f>D16</f>
        <v>576050508.76999986</v>
      </c>
      <c r="E14" s="236">
        <f t="shared" ref="E14:H14" si="0">E16</f>
        <v>54960418.169999994</v>
      </c>
      <c r="F14" s="236">
        <f>D14+E14</f>
        <v>631010926.93999982</v>
      </c>
      <c r="G14" s="236">
        <f t="shared" si="0"/>
        <v>332667183.58999997</v>
      </c>
      <c r="H14" s="236">
        <f t="shared" si="0"/>
        <v>327636800.9000001</v>
      </c>
      <c r="I14" s="237">
        <f>I16</f>
        <v>298343743.35000008</v>
      </c>
    </row>
    <row r="15" spans="3:9" x14ac:dyDescent="0.25">
      <c r="C15" s="194"/>
      <c r="D15" s="169"/>
      <c r="E15" s="169"/>
      <c r="F15" s="169"/>
      <c r="G15" s="169"/>
      <c r="H15" s="169"/>
      <c r="I15" s="156"/>
    </row>
    <row r="16" spans="3:9" x14ac:dyDescent="0.25">
      <c r="C16" s="195" t="s">
        <v>790</v>
      </c>
      <c r="D16" s="169">
        <f t="shared" ref="D16:I16" si="1">SUM(D18:D77)</f>
        <v>576050508.76999986</v>
      </c>
      <c r="E16" s="169">
        <f t="shared" si="1"/>
        <v>54960418.169999994</v>
      </c>
      <c r="F16" s="169">
        <f t="shared" si="1"/>
        <v>631010926.93999982</v>
      </c>
      <c r="G16" s="169">
        <f t="shared" si="1"/>
        <v>332667183.58999997</v>
      </c>
      <c r="H16" s="169">
        <f t="shared" si="1"/>
        <v>327636800.9000001</v>
      </c>
      <c r="I16" s="197">
        <f t="shared" si="1"/>
        <v>298343743.35000008</v>
      </c>
    </row>
    <row r="17" spans="3:12" x14ac:dyDescent="0.25">
      <c r="C17" s="196" t="s">
        <v>759</v>
      </c>
      <c r="D17" s="197"/>
      <c r="E17" s="196"/>
      <c r="F17" s="197"/>
      <c r="G17" s="197"/>
      <c r="H17" s="197"/>
      <c r="I17" s="197"/>
    </row>
    <row r="18" spans="3:12" x14ac:dyDescent="0.25">
      <c r="C18" s="196" t="s">
        <v>767</v>
      </c>
      <c r="D18" s="326">
        <v>20640824.140000001</v>
      </c>
      <c r="E18" s="326">
        <v>664737.74</v>
      </c>
      <c r="F18" s="197">
        <f>+E18+D18</f>
        <v>21305561.879999999</v>
      </c>
      <c r="G18" s="197">
        <v>12234564.880000001</v>
      </c>
      <c r="H18" s="197">
        <v>12156150.220000001</v>
      </c>
      <c r="I18" s="197">
        <f t="shared" ref="I18:I77" si="2">+F18-G18</f>
        <v>9070996.9999999981</v>
      </c>
      <c r="K18" s="339"/>
      <c r="L18" s="339"/>
    </row>
    <row r="19" spans="3:12" x14ac:dyDescent="0.25">
      <c r="C19" s="196" t="s">
        <v>801</v>
      </c>
      <c r="D19" s="326">
        <v>781368.14</v>
      </c>
      <c r="E19" s="326">
        <v>1220623.3999999999</v>
      </c>
      <c r="F19" s="197">
        <f t="shared" ref="F19:F77" si="3">+E19+D19</f>
        <v>2001991.54</v>
      </c>
      <c r="G19" s="197">
        <v>1438994.08</v>
      </c>
      <c r="H19" s="197">
        <v>1405417.06</v>
      </c>
      <c r="I19" s="197">
        <f t="shared" si="2"/>
        <v>562997.46</v>
      </c>
    </row>
    <row r="20" spans="3:12" ht="24" x14ac:dyDescent="0.25">
      <c r="C20" s="196" t="s">
        <v>802</v>
      </c>
      <c r="D20" s="326">
        <v>7833806.1399999997</v>
      </c>
      <c r="E20" s="326">
        <v>381944.86</v>
      </c>
      <c r="F20" s="197">
        <f t="shared" si="3"/>
        <v>8215751</v>
      </c>
      <c r="G20" s="197">
        <v>4916645.28</v>
      </c>
      <c r="H20" s="197">
        <v>4823254.6500000004</v>
      </c>
      <c r="I20" s="197">
        <f t="shared" si="2"/>
        <v>3299105.7199999997</v>
      </c>
    </row>
    <row r="21" spans="3:12" ht="24" x14ac:dyDescent="0.25">
      <c r="C21" s="196" t="s">
        <v>803</v>
      </c>
      <c r="D21" s="326">
        <v>6508516.1399999997</v>
      </c>
      <c r="E21" s="326">
        <v>487814.46</v>
      </c>
      <c r="F21" s="197">
        <f t="shared" si="3"/>
        <v>6996330.5999999996</v>
      </c>
      <c r="G21" s="197">
        <v>4237528.74</v>
      </c>
      <c r="H21" s="197">
        <v>4189918.15</v>
      </c>
      <c r="I21" s="197">
        <f t="shared" si="2"/>
        <v>2758801.8599999994</v>
      </c>
    </row>
    <row r="22" spans="3:12" ht="24" x14ac:dyDescent="0.25">
      <c r="C22" s="196" t="s">
        <v>804</v>
      </c>
      <c r="D22" s="326">
        <v>6797929.1399999997</v>
      </c>
      <c r="E22" s="326">
        <v>492221.08</v>
      </c>
      <c r="F22" s="197">
        <f t="shared" si="3"/>
        <v>7290150.2199999997</v>
      </c>
      <c r="G22" s="197">
        <v>4623984.95</v>
      </c>
      <c r="H22" s="197">
        <v>4562910.1399999997</v>
      </c>
      <c r="I22" s="197">
        <f t="shared" si="2"/>
        <v>2666165.2699999996</v>
      </c>
    </row>
    <row r="23" spans="3:12" x14ac:dyDescent="0.25">
      <c r="C23" s="196" t="s">
        <v>805</v>
      </c>
      <c r="D23" s="326">
        <v>2289514</v>
      </c>
      <c r="E23" s="326">
        <v>554542.74</v>
      </c>
      <c r="F23" s="197">
        <f t="shared" si="3"/>
        <v>2844056.74</v>
      </c>
      <c r="G23" s="197">
        <v>5348326.21</v>
      </c>
      <c r="H23" s="197">
        <v>5324710.75</v>
      </c>
      <c r="I23" s="197">
        <f t="shared" si="2"/>
        <v>-2504269.4699999997</v>
      </c>
    </row>
    <row r="24" spans="3:12" x14ac:dyDescent="0.25">
      <c r="C24" s="196" t="s">
        <v>806</v>
      </c>
      <c r="D24" s="326">
        <v>1276838.1399999999</v>
      </c>
      <c r="E24" s="326">
        <v>180917.93</v>
      </c>
      <c r="F24" s="197">
        <f t="shared" si="3"/>
        <v>1457756.0699999998</v>
      </c>
      <c r="G24" s="197">
        <v>846302.92</v>
      </c>
      <c r="H24" s="197">
        <v>827861.48</v>
      </c>
      <c r="I24" s="197">
        <f t="shared" si="2"/>
        <v>611453.14999999979</v>
      </c>
    </row>
    <row r="25" spans="3:12" x14ac:dyDescent="0.25">
      <c r="C25" s="196" t="s">
        <v>807</v>
      </c>
      <c r="D25" s="326">
        <v>8304848.1399999997</v>
      </c>
      <c r="E25" s="326">
        <v>526516.66</v>
      </c>
      <c r="F25" s="197">
        <f t="shared" si="3"/>
        <v>8831364.7999999989</v>
      </c>
      <c r="G25" s="197">
        <v>4998896.74</v>
      </c>
      <c r="H25" s="197">
        <v>4925716.07</v>
      </c>
      <c r="I25" s="197">
        <f t="shared" si="2"/>
        <v>3832468.0599999987</v>
      </c>
    </row>
    <row r="26" spans="3:12" x14ac:dyDescent="0.25">
      <c r="C26" s="196" t="s">
        <v>808</v>
      </c>
      <c r="D26" s="326">
        <v>9065740.1400000006</v>
      </c>
      <c r="E26" s="326">
        <v>618317.1</v>
      </c>
      <c r="F26" s="197">
        <f t="shared" si="3"/>
        <v>9684057.2400000002</v>
      </c>
      <c r="G26" s="197">
        <v>6043185.9299999997</v>
      </c>
      <c r="H26" s="197">
        <v>5904973.2000000002</v>
      </c>
      <c r="I26" s="197">
        <f t="shared" si="2"/>
        <v>3640871.3100000005</v>
      </c>
    </row>
    <row r="27" spans="3:12" x14ac:dyDescent="0.25">
      <c r="C27" s="196" t="s">
        <v>809</v>
      </c>
      <c r="D27" s="326">
        <v>9072962.1400000006</v>
      </c>
      <c r="E27" s="326">
        <v>825347.98</v>
      </c>
      <c r="F27" s="197">
        <f t="shared" si="3"/>
        <v>9898310.120000001</v>
      </c>
      <c r="G27" s="197">
        <v>5870971.9400000004</v>
      </c>
      <c r="H27" s="197">
        <v>5792224.7400000002</v>
      </c>
      <c r="I27" s="197">
        <f t="shared" si="2"/>
        <v>4027338.1800000006</v>
      </c>
    </row>
    <row r="28" spans="3:12" x14ac:dyDescent="0.25">
      <c r="C28" s="196" t="s">
        <v>810</v>
      </c>
      <c r="D28" s="326">
        <v>8830022.3000000007</v>
      </c>
      <c r="E28" s="326">
        <v>393890.81</v>
      </c>
      <c r="F28" s="197">
        <f t="shared" si="3"/>
        <v>9223913.1100000013</v>
      </c>
      <c r="G28" s="197">
        <v>5859533.6200000001</v>
      </c>
      <c r="H28" s="197">
        <v>5763670.7599999998</v>
      </c>
      <c r="I28" s="197">
        <f t="shared" si="2"/>
        <v>3364379.4900000012</v>
      </c>
    </row>
    <row r="29" spans="3:12" x14ac:dyDescent="0.25">
      <c r="C29" s="196" t="s">
        <v>792</v>
      </c>
      <c r="D29" s="326">
        <v>1656476.14</v>
      </c>
      <c r="E29" s="326">
        <v>155511.65</v>
      </c>
      <c r="F29" s="197">
        <f t="shared" si="3"/>
        <v>1811987.7899999998</v>
      </c>
      <c r="G29" s="197">
        <v>1156404.3799999999</v>
      </c>
      <c r="H29" s="197">
        <v>1141326.67</v>
      </c>
      <c r="I29" s="197">
        <f t="shared" si="2"/>
        <v>655583.40999999992</v>
      </c>
    </row>
    <row r="30" spans="3:12" x14ac:dyDescent="0.25">
      <c r="C30" s="196" t="s">
        <v>811</v>
      </c>
      <c r="D30" s="326">
        <v>1173455.1399999999</v>
      </c>
      <c r="E30" s="326">
        <v>60350.2</v>
      </c>
      <c r="F30" s="197">
        <f t="shared" si="3"/>
        <v>1233805.3399999999</v>
      </c>
      <c r="G30" s="197">
        <v>971189.92</v>
      </c>
      <c r="H30" s="197">
        <v>955329.91</v>
      </c>
      <c r="I30" s="197">
        <f t="shared" si="2"/>
        <v>262615.41999999981</v>
      </c>
    </row>
    <row r="31" spans="3:12" x14ac:dyDescent="0.25">
      <c r="C31" s="196" t="s">
        <v>768</v>
      </c>
      <c r="D31" s="326">
        <v>12102718.42</v>
      </c>
      <c r="E31" s="326">
        <v>238336.5</v>
      </c>
      <c r="F31" s="197">
        <f t="shared" si="3"/>
        <v>12341054.92</v>
      </c>
      <c r="G31" s="197">
        <v>7358246.96</v>
      </c>
      <c r="H31" s="197">
        <v>7189773.7199999997</v>
      </c>
      <c r="I31" s="197">
        <f t="shared" si="2"/>
        <v>4982807.96</v>
      </c>
    </row>
    <row r="32" spans="3:12" x14ac:dyDescent="0.25">
      <c r="C32" s="196" t="s">
        <v>793</v>
      </c>
      <c r="D32" s="326">
        <v>11720393.76</v>
      </c>
      <c r="E32" s="326">
        <v>2546981.62</v>
      </c>
      <c r="F32" s="197">
        <f t="shared" si="3"/>
        <v>14267375.379999999</v>
      </c>
      <c r="G32" s="197">
        <v>9331497.3100000005</v>
      </c>
      <c r="H32" s="197">
        <v>9175638.9299999997</v>
      </c>
      <c r="I32" s="197">
        <f t="shared" si="2"/>
        <v>4935878.0699999984</v>
      </c>
    </row>
    <row r="33" spans="3:10" ht="24" x14ac:dyDescent="0.25">
      <c r="C33" s="196" t="s">
        <v>812</v>
      </c>
      <c r="D33" s="326">
        <v>62569206.219999999</v>
      </c>
      <c r="E33" s="326">
        <v>3428428.34</v>
      </c>
      <c r="F33" s="197">
        <f t="shared" si="3"/>
        <v>65997634.560000002</v>
      </c>
      <c r="G33" s="197">
        <v>16898009.149999999</v>
      </c>
      <c r="H33" s="197">
        <v>16679738.43</v>
      </c>
      <c r="I33" s="197">
        <f t="shared" si="2"/>
        <v>49099625.410000004</v>
      </c>
    </row>
    <row r="34" spans="3:10" x14ac:dyDescent="0.25">
      <c r="C34" s="196" t="s">
        <v>813</v>
      </c>
      <c r="D34" s="326">
        <v>9837768.9000000004</v>
      </c>
      <c r="E34" s="326">
        <v>772760.78</v>
      </c>
      <c r="F34" s="197">
        <f t="shared" si="3"/>
        <v>10610529.68</v>
      </c>
      <c r="G34" s="197">
        <v>6214216.3899999997</v>
      </c>
      <c r="H34" s="197">
        <v>6105329.1600000001</v>
      </c>
      <c r="I34" s="197">
        <f t="shared" si="2"/>
        <v>4396313.29</v>
      </c>
    </row>
    <row r="35" spans="3:10" ht="24" x14ac:dyDescent="0.25">
      <c r="C35" s="196" t="s">
        <v>814</v>
      </c>
      <c r="D35" s="326">
        <v>9832825.9000000004</v>
      </c>
      <c r="E35" s="326">
        <v>347036.37</v>
      </c>
      <c r="F35" s="197">
        <f t="shared" si="3"/>
        <v>10179862.27</v>
      </c>
      <c r="G35" s="197">
        <v>6396752.3399999999</v>
      </c>
      <c r="H35" s="197">
        <v>6254461.4500000002</v>
      </c>
      <c r="I35" s="197">
        <f t="shared" si="2"/>
        <v>3783109.9299999997</v>
      </c>
    </row>
    <row r="36" spans="3:10" x14ac:dyDescent="0.25">
      <c r="C36" s="196" t="s">
        <v>815</v>
      </c>
      <c r="D36" s="326">
        <v>10535260.9</v>
      </c>
      <c r="E36" s="326">
        <v>537023.75</v>
      </c>
      <c r="F36" s="197">
        <f t="shared" si="3"/>
        <v>11072284.65</v>
      </c>
      <c r="G36" s="197">
        <v>6774795.1799999997</v>
      </c>
      <c r="H36" s="197">
        <v>6620845.7800000003</v>
      </c>
      <c r="I36" s="197">
        <f t="shared" si="2"/>
        <v>4297489.4700000007</v>
      </c>
    </row>
    <row r="37" spans="3:10" x14ac:dyDescent="0.25">
      <c r="C37" s="196" t="s">
        <v>816</v>
      </c>
      <c r="D37" s="326">
        <v>11078134.9</v>
      </c>
      <c r="E37" s="326">
        <v>504909.12</v>
      </c>
      <c r="F37" s="197">
        <f t="shared" si="3"/>
        <v>11583044.02</v>
      </c>
      <c r="G37" s="197">
        <v>7256847.7599999998</v>
      </c>
      <c r="H37" s="197">
        <v>7090684.2400000002</v>
      </c>
      <c r="I37" s="197">
        <f t="shared" si="2"/>
        <v>4326196.26</v>
      </c>
    </row>
    <row r="38" spans="3:10" x14ac:dyDescent="0.25">
      <c r="C38" s="196" t="s">
        <v>817</v>
      </c>
      <c r="D38" s="326">
        <v>9827829.9000000004</v>
      </c>
      <c r="E38" s="326">
        <v>889065.84</v>
      </c>
      <c r="F38" s="197">
        <f t="shared" si="3"/>
        <v>10716895.74</v>
      </c>
      <c r="G38" s="197">
        <v>6166553.6600000001</v>
      </c>
      <c r="H38" s="197">
        <v>6025977.1100000003</v>
      </c>
      <c r="I38" s="197">
        <f t="shared" si="2"/>
        <v>4550342.08</v>
      </c>
    </row>
    <row r="39" spans="3:10" x14ac:dyDescent="0.25">
      <c r="C39" s="196" t="s">
        <v>818</v>
      </c>
      <c r="D39" s="326">
        <v>10489297.9</v>
      </c>
      <c r="E39" s="326">
        <v>1147309.51</v>
      </c>
      <c r="F39" s="197">
        <f t="shared" si="3"/>
        <v>11636607.41</v>
      </c>
      <c r="G39" s="197">
        <v>6587428.1399999997</v>
      </c>
      <c r="H39" s="197">
        <v>6442187.5099999998</v>
      </c>
      <c r="I39" s="197">
        <f t="shared" si="2"/>
        <v>5049179.2700000005</v>
      </c>
    </row>
    <row r="40" spans="3:10" ht="24" x14ac:dyDescent="0.25">
      <c r="C40" s="196" t="s">
        <v>819</v>
      </c>
      <c r="D40" s="326">
        <v>14755985.9</v>
      </c>
      <c r="E40" s="326">
        <v>-1905118.5</v>
      </c>
      <c r="F40" s="197">
        <f t="shared" si="3"/>
        <v>12850867.4</v>
      </c>
      <c r="G40" s="197">
        <v>8022991.5199999996</v>
      </c>
      <c r="H40" s="197">
        <v>7827722.5099999998</v>
      </c>
      <c r="I40" s="197">
        <f t="shared" si="2"/>
        <v>4827875.8800000008</v>
      </c>
    </row>
    <row r="41" spans="3:10" x14ac:dyDescent="0.25">
      <c r="C41" s="196" t="s">
        <v>820</v>
      </c>
      <c r="D41" s="326">
        <v>7930680.7599999998</v>
      </c>
      <c r="E41" s="326">
        <v>606625.89</v>
      </c>
      <c r="F41" s="197">
        <f t="shared" si="3"/>
        <v>8537306.6500000004</v>
      </c>
      <c r="G41" s="197">
        <v>4448276.63</v>
      </c>
      <c r="H41" s="197">
        <v>4375975.96</v>
      </c>
      <c r="I41" s="197">
        <f t="shared" si="2"/>
        <v>4089030.0200000005</v>
      </c>
    </row>
    <row r="42" spans="3:10" x14ac:dyDescent="0.25">
      <c r="C42" s="356" t="s">
        <v>890</v>
      </c>
      <c r="D42" s="326">
        <v>9094637.7599999998</v>
      </c>
      <c r="E42" s="328">
        <v>662392.48</v>
      </c>
      <c r="F42" s="197">
        <f t="shared" si="3"/>
        <v>9757030.2400000002</v>
      </c>
      <c r="G42" s="327">
        <v>1729983.64</v>
      </c>
      <c r="H42" s="327">
        <v>1716406.88</v>
      </c>
      <c r="I42" s="197">
        <f t="shared" si="2"/>
        <v>8027046.6000000006</v>
      </c>
    </row>
    <row r="43" spans="3:10" x14ac:dyDescent="0.25">
      <c r="C43" s="356" t="s">
        <v>821</v>
      </c>
      <c r="D43" s="326">
        <v>9569004.0800000001</v>
      </c>
      <c r="E43" s="326">
        <v>695502.75</v>
      </c>
      <c r="F43" s="197">
        <f t="shared" si="3"/>
        <v>10264506.83</v>
      </c>
      <c r="G43" s="327">
        <v>6391805.7400000002</v>
      </c>
      <c r="H43" s="327">
        <v>6278385.6699999999</v>
      </c>
      <c r="I43" s="197">
        <f t="shared" si="2"/>
        <v>3872701.09</v>
      </c>
    </row>
    <row r="44" spans="3:10" x14ac:dyDescent="0.25">
      <c r="C44" s="356" t="s">
        <v>822</v>
      </c>
      <c r="D44" s="326">
        <v>24432878.82</v>
      </c>
      <c r="E44" s="326">
        <v>1373221.97</v>
      </c>
      <c r="F44" s="197">
        <f t="shared" si="3"/>
        <v>25806100.789999999</v>
      </c>
      <c r="G44" s="327">
        <v>6949424.75</v>
      </c>
      <c r="H44" s="327">
        <v>6818991.04</v>
      </c>
      <c r="I44" s="197">
        <f t="shared" si="2"/>
        <v>18856676.039999999</v>
      </c>
    </row>
    <row r="45" spans="3:10" x14ac:dyDescent="0.25">
      <c r="C45" s="356" t="s">
        <v>794</v>
      </c>
      <c r="D45" s="326">
        <v>25793487.760000002</v>
      </c>
      <c r="E45" s="326">
        <v>2718962.6</v>
      </c>
      <c r="F45" s="197">
        <f t="shared" si="3"/>
        <v>28512450.360000003</v>
      </c>
      <c r="G45" s="327">
        <v>7908101.2999999998</v>
      </c>
      <c r="H45" s="327">
        <v>7775529.0599999996</v>
      </c>
      <c r="I45" s="197">
        <f t="shared" si="2"/>
        <v>20604349.060000002</v>
      </c>
    </row>
    <row r="46" spans="3:10" ht="24" x14ac:dyDescent="0.25">
      <c r="C46" s="356" t="s">
        <v>795</v>
      </c>
      <c r="D46" s="326">
        <v>59090103.710000001</v>
      </c>
      <c r="E46" s="326">
        <v>1839133.89</v>
      </c>
      <c r="F46" s="197">
        <f t="shared" si="3"/>
        <v>60929237.600000001</v>
      </c>
      <c r="G46" s="327">
        <v>23260250.789999999</v>
      </c>
      <c r="H46" s="327">
        <v>22852215.300000001</v>
      </c>
      <c r="I46" s="197">
        <f t="shared" si="2"/>
        <v>37668986.810000002</v>
      </c>
    </row>
    <row r="47" spans="3:10" ht="24" x14ac:dyDescent="0.25">
      <c r="C47" s="356" t="s">
        <v>823</v>
      </c>
      <c r="D47" s="326">
        <v>5000845.76</v>
      </c>
      <c r="E47" s="326">
        <v>338771.7</v>
      </c>
      <c r="F47" s="197">
        <f t="shared" si="3"/>
        <v>5339617.46</v>
      </c>
      <c r="G47" s="327">
        <v>3242731.05</v>
      </c>
      <c r="H47" s="327">
        <v>3169089.28</v>
      </c>
      <c r="I47" s="197">
        <f t="shared" si="2"/>
        <v>2096886.4100000001</v>
      </c>
    </row>
    <row r="48" spans="3:10" x14ac:dyDescent="0.25">
      <c r="C48" s="356" t="s">
        <v>824</v>
      </c>
      <c r="D48" s="326">
        <v>11386075.9</v>
      </c>
      <c r="E48" s="326">
        <v>993973.37</v>
      </c>
      <c r="F48" s="197">
        <f t="shared" si="3"/>
        <v>12380049.27</v>
      </c>
      <c r="G48" s="327">
        <v>6233340.3200000003</v>
      </c>
      <c r="H48" s="327">
        <v>6119124.9900000002</v>
      </c>
      <c r="I48" s="197">
        <f t="shared" si="2"/>
        <v>6146708.9499999993</v>
      </c>
      <c r="J48" s="238"/>
    </row>
    <row r="49" spans="3:9" x14ac:dyDescent="0.25">
      <c r="C49" s="196" t="s">
        <v>825</v>
      </c>
      <c r="D49" s="326">
        <v>10597450.9</v>
      </c>
      <c r="E49" s="326">
        <v>641241.96</v>
      </c>
      <c r="F49" s="197">
        <f t="shared" si="3"/>
        <v>11238692.859999999</v>
      </c>
      <c r="G49" s="197">
        <v>6294312.5599999996</v>
      </c>
      <c r="H49" s="197">
        <v>6170785.1500000004</v>
      </c>
      <c r="I49" s="197">
        <f t="shared" si="2"/>
        <v>4944380.3</v>
      </c>
    </row>
    <row r="50" spans="3:9" x14ac:dyDescent="0.25">
      <c r="C50" s="196" t="s">
        <v>826</v>
      </c>
      <c r="D50" s="326">
        <v>8028169.7599999998</v>
      </c>
      <c r="E50" s="326">
        <v>605132.19999999995</v>
      </c>
      <c r="F50" s="197">
        <f t="shared" si="3"/>
        <v>8633301.959999999</v>
      </c>
      <c r="G50" s="197">
        <v>4875393.38</v>
      </c>
      <c r="H50" s="197">
        <v>4775532.4000000004</v>
      </c>
      <c r="I50" s="197">
        <f t="shared" si="2"/>
        <v>3757908.5799999991</v>
      </c>
    </row>
    <row r="51" spans="3:9" ht="24" x14ac:dyDescent="0.25">
      <c r="C51" s="196" t="s">
        <v>827</v>
      </c>
      <c r="D51" s="326">
        <v>1366572.14</v>
      </c>
      <c r="E51" s="326">
        <v>76884.11</v>
      </c>
      <c r="F51" s="197">
        <f t="shared" si="3"/>
        <v>1443456.25</v>
      </c>
      <c r="G51" s="197">
        <v>790089.68</v>
      </c>
      <c r="H51" s="197">
        <v>786382.84</v>
      </c>
      <c r="I51" s="197">
        <f t="shared" si="2"/>
        <v>653366.56999999995</v>
      </c>
    </row>
    <row r="52" spans="3:9" x14ac:dyDescent="0.25">
      <c r="C52" s="196" t="s">
        <v>891</v>
      </c>
      <c r="D52" s="326">
        <v>250661</v>
      </c>
      <c r="E52" s="326">
        <v>-2359.9699999999998</v>
      </c>
      <c r="F52" s="197">
        <f t="shared" si="3"/>
        <v>248301.03</v>
      </c>
      <c r="G52" s="197">
        <v>2711305.35</v>
      </c>
      <c r="H52" s="197">
        <v>2679418</v>
      </c>
      <c r="I52" s="197">
        <f t="shared" si="2"/>
        <v>-2463004.3200000003</v>
      </c>
    </row>
    <row r="53" spans="3:9" x14ac:dyDescent="0.25">
      <c r="C53" s="196" t="s">
        <v>892</v>
      </c>
      <c r="D53" s="326">
        <v>2701499.32</v>
      </c>
      <c r="E53" s="326">
        <v>-6000</v>
      </c>
      <c r="F53" s="197">
        <f t="shared" si="3"/>
        <v>2695499.32</v>
      </c>
      <c r="G53" s="197">
        <v>2498032.2000000002</v>
      </c>
      <c r="H53" s="197">
        <v>2497613.02</v>
      </c>
      <c r="I53" s="197">
        <f t="shared" si="2"/>
        <v>197467.11999999965</v>
      </c>
    </row>
    <row r="54" spans="3:9" ht="36" x14ac:dyDescent="0.25">
      <c r="C54" s="196" t="s">
        <v>916</v>
      </c>
      <c r="D54" s="326">
        <v>10454314.02</v>
      </c>
      <c r="E54" s="326">
        <v>554118.43999999994</v>
      </c>
      <c r="F54" s="197">
        <f t="shared" si="3"/>
        <v>11008432.459999999</v>
      </c>
      <c r="G54" s="197">
        <v>6582032.4900000002</v>
      </c>
      <c r="H54" s="197">
        <v>6424887.3899999997</v>
      </c>
      <c r="I54" s="197">
        <f t="shared" si="2"/>
        <v>4426399.9699999988</v>
      </c>
    </row>
    <row r="55" spans="3:9" x14ac:dyDescent="0.25">
      <c r="C55" s="196" t="s">
        <v>917</v>
      </c>
      <c r="D55" s="326">
        <v>8407148.9000000004</v>
      </c>
      <c r="E55" s="326">
        <v>604970.37</v>
      </c>
      <c r="F55" s="197">
        <f t="shared" si="3"/>
        <v>9012119.2699999996</v>
      </c>
      <c r="G55" s="197">
        <v>4726890.6399999997</v>
      </c>
      <c r="H55" s="197">
        <v>4652881.95</v>
      </c>
      <c r="I55" s="197">
        <f t="shared" si="2"/>
        <v>4285228.63</v>
      </c>
    </row>
    <row r="56" spans="3:9" x14ac:dyDescent="0.25">
      <c r="C56" s="196" t="s">
        <v>927</v>
      </c>
      <c r="D56" s="326">
        <v>6523150</v>
      </c>
      <c r="E56" s="326">
        <v>102057.8</v>
      </c>
      <c r="F56" s="197">
        <f t="shared" si="3"/>
        <v>6625207.7999999998</v>
      </c>
      <c r="G56" s="197">
        <v>77978.95</v>
      </c>
      <c r="H56" s="197">
        <v>51107.05</v>
      </c>
      <c r="I56" s="197">
        <f t="shared" si="2"/>
        <v>6547228.8499999996</v>
      </c>
    </row>
    <row r="57" spans="3:9" x14ac:dyDescent="0.25">
      <c r="C57" s="196" t="s">
        <v>928</v>
      </c>
      <c r="D57" s="326">
        <v>0</v>
      </c>
      <c r="E57" s="326">
        <v>0</v>
      </c>
      <c r="F57" s="197">
        <f t="shared" si="3"/>
        <v>0</v>
      </c>
      <c r="G57" s="197">
        <v>3074963.53</v>
      </c>
      <c r="H57" s="197">
        <v>3001065.5</v>
      </c>
      <c r="I57" s="197">
        <f t="shared" si="2"/>
        <v>-3074963.53</v>
      </c>
    </row>
    <row r="58" spans="3:9" x14ac:dyDescent="0.25">
      <c r="C58" s="196" t="s">
        <v>992</v>
      </c>
      <c r="D58" s="326">
        <v>0</v>
      </c>
      <c r="E58" s="326">
        <v>0</v>
      </c>
      <c r="F58" s="197">
        <f t="shared" si="3"/>
        <v>0</v>
      </c>
      <c r="G58" s="197">
        <v>207827.14</v>
      </c>
      <c r="H58" s="197">
        <v>200102.93</v>
      </c>
      <c r="I58" s="197">
        <f t="shared" si="2"/>
        <v>-207827.14</v>
      </c>
    </row>
    <row r="59" spans="3:9" ht="24" x14ac:dyDescent="0.25">
      <c r="C59" s="196" t="s">
        <v>796</v>
      </c>
      <c r="D59" s="326">
        <v>7106583.7800000003</v>
      </c>
      <c r="E59" s="326">
        <v>394399.85</v>
      </c>
      <c r="F59" s="197">
        <f t="shared" si="3"/>
        <v>7500983.6299999999</v>
      </c>
      <c r="G59" s="197">
        <v>4715986.18</v>
      </c>
      <c r="H59" s="197">
        <v>4630361.3600000003</v>
      </c>
      <c r="I59" s="197">
        <f t="shared" si="2"/>
        <v>2784997.45</v>
      </c>
    </row>
    <row r="60" spans="3:9" x14ac:dyDescent="0.25">
      <c r="C60" s="196" t="s">
        <v>797</v>
      </c>
      <c r="D60" s="326">
        <v>2672185.14</v>
      </c>
      <c r="E60" s="326">
        <v>216709.76000000001</v>
      </c>
      <c r="F60" s="197">
        <f t="shared" si="3"/>
        <v>2888894.9000000004</v>
      </c>
      <c r="G60" s="197">
        <v>1632931.82</v>
      </c>
      <c r="H60" s="197">
        <v>1612961.76</v>
      </c>
      <c r="I60" s="197">
        <f t="shared" si="2"/>
        <v>1255963.0800000003</v>
      </c>
    </row>
    <row r="61" spans="3:9" x14ac:dyDescent="0.25">
      <c r="C61" s="196" t="s">
        <v>798</v>
      </c>
      <c r="D61" s="326">
        <v>23107069.66</v>
      </c>
      <c r="E61" s="326">
        <v>5223780.84</v>
      </c>
      <c r="F61" s="197">
        <f t="shared" si="3"/>
        <v>28330850.5</v>
      </c>
      <c r="G61" s="197">
        <v>10472515.560000001</v>
      </c>
      <c r="H61" s="197">
        <v>10316507.369999999</v>
      </c>
      <c r="I61" s="197">
        <f t="shared" si="2"/>
        <v>17858334.939999998</v>
      </c>
    </row>
    <row r="62" spans="3:9" x14ac:dyDescent="0.25">
      <c r="C62" s="196" t="s">
        <v>828</v>
      </c>
      <c r="D62" s="326">
        <v>1315286</v>
      </c>
      <c r="E62" s="326">
        <v>29060.74</v>
      </c>
      <c r="F62" s="197">
        <f t="shared" si="3"/>
        <v>1344346.74</v>
      </c>
      <c r="G62" s="197">
        <v>739785.42</v>
      </c>
      <c r="H62" s="197">
        <v>729594.8</v>
      </c>
      <c r="I62" s="197">
        <f t="shared" si="2"/>
        <v>604561.31999999995</v>
      </c>
    </row>
    <row r="63" spans="3:9" ht="24" x14ac:dyDescent="0.25">
      <c r="C63" s="196" t="s">
        <v>829</v>
      </c>
      <c r="D63" s="326">
        <v>5109174.1399999997</v>
      </c>
      <c r="E63" s="326">
        <v>255205.13</v>
      </c>
      <c r="F63" s="197">
        <f t="shared" si="3"/>
        <v>5364379.2699999996</v>
      </c>
      <c r="G63" s="197">
        <v>3011566.56</v>
      </c>
      <c r="H63" s="197">
        <v>2973808.25</v>
      </c>
      <c r="I63" s="197">
        <f t="shared" si="2"/>
        <v>2352812.7099999995</v>
      </c>
    </row>
    <row r="64" spans="3:9" x14ac:dyDescent="0.25">
      <c r="C64" s="196" t="s">
        <v>830</v>
      </c>
      <c r="D64" s="326">
        <v>8740727.9399999995</v>
      </c>
      <c r="E64" s="326">
        <v>320884.08</v>
      </c>
      <c r="F64" s="197">
        <f t="shared" si="3"/>
        <v>9061612.0199999996</v>
      </c>
      <c r="G64" s="197">
        <v>5561657.8200000003</v>
      </c>
      <c r="H64" s="197">
        <v>5497541.7400000002</v>
      </c>
      <c r="I64" s="197">
        <f t="shared" si="2"/>
        <v>3499954.1999999993</v>
      </c>
    </row>
    <row r="65" spans="3:9" x14ac:dyDescent="0.25">
      <c r="C65" s="196" t="s">
        <v>831</v>
      </c>
      <c r="D65" s="326">
        <v>7987102.2999999998</v>
      </c>
      <c r="E65" s="326">
        <v>297163.89</v>
      </c>
      <c r="F65" s="197">
        <f t="shared" si="3"/>
        <v>8284266.1899999995</v>
      </c>
      <c r="G65" s="197">
        <v>4821927.29</v>
      </c>
      <c r="H65" s="197">
        <v>4741351.91</v>
      </c>
      <c r="I65" s="197">
        <f t="shared" si="2"/>
        <v>3462338.8999999994</v>
      </c>
    </row>
    <row r="66" spans="3:9" ht="24" x14ac:dyDescent="0.25">
      <c r="C66" s="196" t="s">
        <v>832</v>
      </c>
      <c r="D66" s="326">
        <v>28630071.140000001</v>
      </c>
      <c r="E66" s="326">
        <v>17849374.199999999</v>
      </c>
      <c r="F66" s="197">
        <f t="shared" si="3"/>
        <v>46479445.340000004</v>
      </c>
      <c r="G66" s="197">
        <v>40945470.93</v>
      </c>
      <c r="H66" s="197">
        <v>40791731.32</v>
      </c>
      <c r="I66" s="197">
        <f t="shared" si="2"/>
        <v>5533974.4100000039</v>
      </c>
    </row>
    <row r="67" spans="3:9" ht="24" x14ac:dyDescent="0.25">
      <c r="C67" s="196" t="s">
        <v>893</v>
      </c>
      <c r="D67" s="326">
        <v>9361867.9000000004</v>
      </c>
      <c r="E67" s="326">
        <v>884771.64</v>
      </c>
      <c r="F67" s="197">
        <f t="shared" si="3"/>
        <v>10246639.540000001</v>
      </c>
      <c r="G67" s="197">
        <v>7123264.4800000004</v>
      </c>
      <c r="H67" s="197">
        <v>7039483.1100000003</v>
      </c>
      <c r="I67" s="197">
        <f t="shared" si="2"/>
        <v>3123375.0600000005</v>
      </c>
    </row>
    <row r="68" spans="3:9" x14ac:dyDescent="0.25">
      <c r="C68" s="196" t="s">
        <v>951</v>
      </c>
      <c r="D68" s="326">
        <v>0</v>
      </c>
      <c r="E68" s="326">
        <v>0</v>
      </c>
      <c r="F68" s="197">
        <f t="shared" si="3"/>
        <v>0</v>
      </c>
      <c r="G68" s="197">
        <v>436815.95</v>
      </c>
      <c r="H68" s="197">
        <v>420178.32</v>
      </c>
      <c r="I68" s="197">
        <f t="shared" si="2"/>
        <v>-436815.95</v>
      </c>
    </row>
    <row r="69" spans="3:9" x14ac:dyDescent="0.25">
      <c r="C69" s="196" t="s">
        <v>799</v>
      </c>
      <c r="D69" s="326">
        <v>10670815.24</v>
      </c>
      <c r="E69" s="326">
        <v>1068073.69</v>
      </c>
      <c r="F69" s="197">
        <f t="shared" si="3"/>
        <v>11738888.93</v>
      </c>
      <c r="G69" s="197">
        <v>8229053.0499999998</v>
      </c>
      <c r="H69" s="197">
        <v>8119179.4400000004</v>
      </c>
      <c r="I69" s="197">
        <f t="shared" si="2"/>
        <v>3509835.88</v>
      </c>
    </row>
    <row r="70" spans="3:9" x14ac:dyDescent="0.25">
      <c r="C70" s="196" t="s">
        <v>833</v>
      </c>
      <c r="D70" s="326">
        <v>2161918</v>
      </c>
      <c r="E70" s="326">
        <v>118722.96</v>
      </c>
      <c r="F70" s="197">
        <f t="shared" si="3"/>
        <v>2280640.96</v>
      </c>
      <c r="G70" s="197">
        <v>843692.61</v>
      </c>
      <c r="H70" s="197">
        <v>841861.79</v>
      </c>
      <c r="I70" s="197">
        <f t="shared" si="2"/>
        <v>1436948.35</v>
      </c>
    </row>
    <row r="71" spans="3:9" ht="24" x14ac:dyDescent="0.25">
      <c r="C71" s="196" t="s">
        <v>834</v>
      </c>
      <c r="D71" s="326">
        <v>2421434.14</v>
      </c>
      <c r="E71" s="326">
        <v>-338027.19</v>
      </c>
      <c r="F71" s="197">
        <f t="shared" si="3"/>
        <v>2083406.9500000002</v>
      </c>
      <c r="G71" s="197">
        <v>1484629.86</v>
      </c>
      <c r="H71" s="197">
        <v>1472870.92</v>
      </c>
      <c r="I71" s="197">
        <f t="shared" si="2"/>
        <v>598777.09000000008</v>
      </c>
    </row>
    <row r="72" spans="3:9" x14ac:dyDescent="0.25">
      <c r="C72" s="196" t="s">
        <v>835</v>
      </c>
      <c r="D72" s="326">
        <v>2616913.14</v>
      </c>
      <c r="E72" s="326">
        <v>307417.17</v>
      </c>
      <c r="F72" s="197">
        <f t="shared" si="3"/>
        <v>2924330.31</v>
      </c>
      <c r="G72" s="197">
        <v>1381320.14</v>
      </c>
      <c r="H72" s="197">
        <v>1367740.13</v>
      </c>
      <c r="I72" s="197">
        <f t="shared" si="2"/>
        <v>1543010.1700000002</v>
      </c>
    </row>
    <row r="73" spans="3:9" x14ac:dyDescent="0.25">
      <c r="C73" s="196" t="s">
        <v>836</v>
      </c>
      <c r="D73" s="326">
        <v>2026634.14</v>
      </c>
      <c r="E73" s="326">
        <v>312737.28999999998</v>
      </c>
      <c r="F73" s="197">
        <f t="shared" si="3"/>
        <v>2339371.4299999997</v>
      </c>
      <c r="G73" s="197">
        <v>1830134.83</v>
      </c>
      <c r="H73" s="197">
        <v>1791518.32</v>
      </c>
      <c r="I73" s="197">
        <f t="shared" si="2"/>
        <v>509236.59999999963</v>
      </c>
    </row>
    <row r="74" spans="3:9" ht="24" x14ac:dyDescent="0.25">
      <c r="C74" s="196" t="s">
        <v>837</v>
      </c>
      <c r="D74" s="326">
        <v>3531291</v>
      </c>
      <c r="E74" s="326">
        <v>168320.89</v>
      </c>
      <c r="F74" s="197">
        <f t="shared" si="3"/>
        <v>3699611.89</v>
      </c>
      <c r="G74" s="197">
        <v>2580413.67</v>
      </c>
      <c r="H74" s="197">
        <v>2549271.65</v>
      </c>
      <c r="I74" s="197">
        <f t="shared" si="2"/>
        <v>1119198.2200000002</v>
      </c>
    </row>
    <row r="75" spans="3:9" x14ac:dyDescent="0.25">
      <c r="C75" s="196" t="s">
        <v>800</v>
      </c>
      <c r="D75" s="326">
        <v>5429628</v>
      </c>
      <c r="E75" s="326">
        <v>512817.51</v>
      </c>
      <c r="F75" s="197">
        <f t="shared" si="3"/>
        <v>5942445.5099999998</v>
      </c>
      <c r="G75" s="197">
        <v>3252329.23</v>
      </c>
      <c r="H75" s="197">
        <v>3184085.99</v>
      </c>
      <c r="I75" s="197">
        <f t="shared" si="2"/>
        <v>2690116.28</v>
      </c>
    </row>
    <row r="76" spans="3:9" x14ac:dyDescent="0.25">
      <c r="C76" s="196" t="s">
        <v>894</v>
      </c>
      <c r="D76" s="326">
        <v>2936659.98</v>
      </c>
      <c r="E76" s="326">
        <v>377252.67</v>
      </c>
      <c r="F76" s="197">
        <f t="shared" si="3"/>
        <v>3313912.65</v>
      </c>
      <c r="G76" s="197">
        <v>2047080.05</v>
      </c>
      <c r="H76" s="197">
        <v>2025435.67</v>
      </c>
      <c r="I76" s="197">
        <f t="shared" si="2"/>
        <v>1266832.5999999999</v>
      </c>
    </row>
    <row r="77" spans="3:9" x14ac:dyDescent="0.25">
      <c r="C77" s="196" t="s">
        <v>929</v>
      </c>
      <c r="D77" s="326">
        <v>2616744</v>
      </c>
      <c r="E77" s="326">
        <v>87653.55</v>
      </c>
      <c r="F77" s="197">
        <f t="shared" si="3"/>
        <v>2704397.55</v>
      </c>
      <c r="G77" s="197">
        <v>0</v>
      </c>
      <c r="H77" s="197">
        <v>0</v>
      </c>
      <c r="I77" s="197">
        <f t="shared" si="2"/>
        <v>2704397.55</v>
      </c>
    </row>
    <row r="78" spans="3:9" x14ac:dyDescent="0.25">
      <c r="C78" s="229" t="s">
        <v>449</v>
      </c>
      <c r="D78" s="322">
        <v>0</v>
      </c>
      <c r="E78" s="322">
        <f>SUM(E80:E87)</f>
        <v>0</v>
      </c>
      <c r="F78" s="322">
        <f>SUM(F80:F87)</f>
        <v>0</v>
      </c>
      <c r="G78" s="322">
        <f>SUM(G80:G87)</f>
        <v>0</v>
      </c>
      <c r="H78" s="322">
        <f>SUM(H80:H87)</f>
        <v>0</v>
      </c>
      <c r="I78" s="324">
        <f>+F78</f>
        <v>0</v>
      </c>
    </row>
    <row r="79" spans="3:9" x14ac:dyDescent="0.25">
      <c r="C79" s="229" t="s">
        <v>450</v>
      </c>
      <c r="D79" s="322">
        <v>0</v>
      </c>
      <c r="E79" s="322">
        <v>0</v>
      </c>
      <c r="F79" s="322">
        <v>0</v>
      </c>
      <c r="G79" s="322">
        <v>0</v>
      </c>
      <c r="H79" s="322">
        <v>0</v>
      </c>
      <c r="I79" s="324">
        <v>0</v>
      </c>
    </row>
    <row r="80" spans="3:9" x14ac:dyDescent="0.25">
      <c r="C80" s="195" t="s">
        <v>909</v>
      </c>
      <c r="D80" s="169">
        <v>0</v>
      </c>
      <c r="E80" s="169">
        <v>0</v>
      </c>
      <c r="F80" s="169">
        <v>0</v>
      </c>
      <c r="G80" s="169">
        <v>0</v>
      </c>
      <c r="H80" s="169">
        <v>0</v>
      </c>
      <c r="I80" s="156">
        <f>+F80</f>
        <v>0</v>
      </c>
    </row>
    <row r="81" spans="3:12" x14ac:dyDescent="0.25">
      <c r="C81" s="195" t="s">
        <v>442</v>
      </c>
      <c r="D81" s="169">
        <v>0</v>
      </c>
      <c r="E81" s="169">
        <v>0</v>
      </c>
      <c r="F81" s="169">
        <v>0</v>
      </c>
      <c r="G81" s="169">
        <v>0</v>
      </c>
      <c r="H81" s="169">
        <v>0</v>
      </c>
      <c r="I81" s="156">
        <v>0</v>
      </c>
    </row>
    <row r="82" spans="3:12" x14ac:dyDescent="0.25">
      <c r="C82" s="195" t="s">
        <v>443</v>
      </c>
      <c r="D82" s="169">
        <v>0</v>
      </c>
      <c r="E82" s="169">
        <v>0</v>
      </c>
      <c r="F82" s="169">
        <v>0</v>
      </c>
      <c r="G82" s="169">
        <v>0</v>
      </c>
      <c r="H82" s="169">
        <v>0</v>
      </c>
      <c r="I82" s="156">
        <v>0</v>
      </c>
    </row>
    <row r="83" spans="3:12" x14ac:dyDescent="0.25">
      <c r="C83" s="195" t="s">
        <v>444</v>
      </c>
      <c r="D83" s="169">
        <v>0</v>
      </c>
      <c r="E83" s="169">
        <v>0</v>
      </c>
      <c r="F83" s="169">
        <v>0</v>
      </c>
      <c r="G83" s="169">
        <v>0</v>
      </c>
      <c r="H83" s="169">
        <v>0</v>
      </c>
      <c r="I83" s="156">
        <v>0</v>
      </c>
    </row>
    <row r="84" spans="3:12" x14ac:dyDescent="0.25">
      <c r="C84" s="195" t="s">
        <v>445</v>
      </c>
      <c r="D84" s="169">
        <v>0</v>
      </c>
      <c r="E84" s="169">
        <v>0</v>
      </c>
      <c r="F84" s="169">
        <v>0</v>
      </c>
      <c r="G84" s="169">
        <v>0</v>
      </c>
      <c r="H84" s="169">
        <v>0</v>
      </c>
      <c r="I84" s="156">
        <v>0</v>
      </c>
    </row>
    <row r="85" spans="3:12" x14ac:dyDescent="0.25">
      <c r="C85" s="195" t="s">
        <v>446</v>
      </c>
      <c r="D85" s="169">
        <v>0</v>
      </c>
      <c r="E85" s="169">
        <v>0</v>
      </c>
      <c r="F85" s="169">
        <v>0</v>
      </c>
      <c r="G85" s="169">
        <v>0</v>
      </c>
      <c r="H85" s="169">
        <v>0</v>
      </c>
      <c r="I85" s="156">
        <v>0</v>
      </c>
      <c r="L85" s="148"/>
    </row>
    <row r="86" spans="3:12" x14ac:dyDescent="0.25">
      <c r="C86" s="195" t="s">
        <v>447</v>
      </c>
      <c r="D86" s="169">
        <v>0</v>
      </c>
      <c r="E86" s="169">
        <v>0</v>
      </c>
      <c r="F86" s="169">
        <v>0</v>
      </c>
      <c r="G86" s="169">
        <v>0</v>
      </c>
      <c r="H86" s="169">
        <v>0</v>
      </c>
      <c r="I86" s="156">
        <v>0</v>
      </c>
    </row>
    <row r="87" spans="3:12" x14ac:dyDescent="0.25">
      <c r="C87" s="195" t="s">
        <v>448</v>
      </c>
      <c r="D87" s="169">
        <v>0</v>
      </c>
      <c r="E87" s="169">
        <v>0</v>
      </c>
      <c r="F87" s="169">
        <v>0</v>
      </c>
      <c r="G87" s="169">
        <v>0</v>
      </c>
      <c r="H87" s="169">
        <v>0</v>
      </c>
      <c r="I87" s="156">
        <v>0</v>
      </c>
    </row>
    <row r="88" spans="3:12" x14ac:dyDescent="0.25">
      <c r="C88" s="46"/>
      <c r="D88" s="163"/>
      <c r="E88" s="158"/>
      <c r="F88" s="159"/>
      <c r="G88" s="158"/>
      <c r="H88" s="159"/>
      <c r="I88" s="158"/>
    </row>
    <row r="89" spans="3:12" x14ac:dyDescent="0.25">
      <c r="C89" s="194" t="s">
        <v>437</v>
      </c>
      <c r="D89" s="322">
        <f t="shared" ref="D89:I89" si="4">D14+D78</f>
        <v>576050508.76999986</v>
      </c>
      <c r="E89" s="322">
        <f t="shared" si="4"/>
        <v>54960418.169999994</v>
      </c>
      <c r="F89" s="322">
        <f t="shared" si="4"/>
        <v>631010926.93999982</v>
      </c>
      <c r="G89" s="322">
        <f t="shared" si="4"/>
        <v>332667183.58999997</v>
      </c>
      <c r="H89" s="322">
        <f t="shared" si="4"/>
        <v>327636800.9000001</v>
      </c>
      <c r="I89" s="323">
        <f t="shared" si="4"/>
        <v>298343743.35000008</v>
      </c>
    </row>
    <row r="90" spans="3:12" x14ac:dyDescent="0.25">
      <c r="C90" s="137"/>
      <c r="D90" s="166"/>
      <c r="E90" s="164"/>
      <c r="F90" s="165"/>
      <c r="G90" s="164"/>
      <c r="H90" s="165"/>
      <c r="I90" s="164"/>
    </row>
  </sheetData>
  <mergeCells count="13">
    <mergeCell ref="C5:I5"/>
    <mergeCell ref="G12:G13"/>
    <mergeCell ref="H12:H13"/>
    <mergeCell ref="C6:I6"/>
    <mergeCell ref="C7:I7"/>
    <mergeCell ref="C8:I8"/>
    <mergeCell ref="C9:I9"/>
    <mergeCell ref="C10:I10"/>
    <mergeCell ref="C11:C13"/>
    <mergeCell ref="D11:H11"/>
    <mergeCell ref="I11:I13"/>
    <mergeCell ref="D12:D13"/>
    <mergeCell ref="F12:F13"/>
  </mergeCells>
  <printOptions horizontalCentered="1"/>
  <pageMargins left="0.31496062992125984" right="0.31496062992125984" top="0.39370078740157483" bottom="0.39370078740157483" header="0.31496062992125984" footer="0.31496062992125984"/>
  <pageSetup scale="44" orientation="portrait" r:id="rId1"/>
  <ignoredErrors>
    <ignoredError sqref="F14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4:J100"/>
  <sheetViews>
    <sheetView topLeftCell="A10" zoomScaleNormal="100" workbookViewId="0">
      <selection activeCell="E16" sqref="E16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x14ac:dyDescent="0.25">
      <c r="C4" s="431" t="s">
        <v>759</v>
      </c>
      <c r="D4" s="432"/>
      <c r="E4" s="432"/>
      <c r="F4" s="432"/>
      <c r="G4" s="432"/>
      <c r="H4" s="432"/>
      <c r="I4" s="432"/>
      <c r="J4" s="433"/>
    </row>
    <row r="5" spans="3:10" x14ac:dyDescent="0.25">
      <c r="C5" s="434" t="s">
        <v>356</v>
      </c>
      <c r="D5" s="386"/>
      <c r="E5" s="386"/>
      <c r="F5" s="386"/>
      <c r="G5" s="386"/>
      <c r="H5" s="386"/>
      <c r="I5" s="386"/>
      <c r="J5" s="435"/>
    </row>
    <row r="6" spans="3:10" x14ac:dyDescent="0.25">
      <c r="C6" s="401" t="s">
        <v>451</v>
      </c>
      <c r="D6" s="376"/>
      <c r="E6" s="376"/>
      <c r="F6" s="376"/>
      <c r="G6" s="376"/>
      <c r="H6" s="376"/>
      <c r="I6" s="376"/>
      <c r="J6" s="402"/>
    </row>
    <row r="7" spans="3:10" x14ac:dyDescent="0.25">
      <c r="C7" s="403" t="s">
        <v>983</v>
      </c>
      <c r="D7" s="376"/>
      <c r="E7" s="376"/>
      <c r="F7" s="376"/>
      <c r="G7" s="376"/>
      <c r="H7" s="376"/>
      <c r="I7" s="376"/>
      <c r="J7" s="402"/>
    </row>
    <row r="8" spans="3:10" x14ac:dyDescent="0.25">
      <c r="C8" s="428" t="s">
        <v>1</v>
      </c>
      <c r="D8" s="385"/>
      <c r="E8" s="385"/>
      <c r="F8" s="385"/>
      <c r="G8" s="385"/>
      <c r="H8" s="385"/>
      <c r="I8" s="385"/>
      <c r="J8" s="429"/>
    </row>
    <row r="9" spans="3:10" x14ac:dyDescent="0.25">
      <c r="C9" s="386" t="s">
        <v>2</v>
      </c>
      <c r="D9" s="386"/>
      <c r="E9" s="386" t="s">
        <v>358</v>
      </c>
      <c r="F9" s="386"/>
      <c r="G9" s="386"/>
      <c r="H9" s="386"/>
      <c r="I9" s="386"/>
      <c r="J9" s="386" t="s">
        <v>440</v>
      </c>
    </row>
    <row r="10" spans="3:10" x14ac:dyDescent="0.25">
      <c r="C10" s="376"/>
      <c r="D10" s="376"/>
      <c r="E10" s="376" t="s">
        <v>221</v>
      </c>
      <c r="F10" s="220" t="s">
        <v>269</v>
      </c>
      <c r="G10" s="376" t="s">
        <v>271</v>
      </c>
      <c r="H10" s="376" t="s">
        <v>222</v>
      </c>
      <c r="I10" s="376" t="s">
        <v>224</v>
      </c>
      <c r="J10" s="376"/>
    </row>
    <row r="11" spans="3:10" x14ac:dyDescent="0.25">
      <c r="C11" s="385"/>
      <c r="D11" s="385"/>
      <c r="E11" s="385"/>
      <c r="F11" s="224" t="s">
        <v>270</v>
      </c>
      <c r="G11" s="385"/>
      <c r="H11" s="385"/>
      <c r="I11" s="385"/>
      <c r="J11" s="385"/>
    </row>
    <row r="12" spans="3:10" x14ac:dyDescent="0.25">
      <c r="C12" s="414"/>
      <c r="D12" s="415"/>
      <c r="E12" s="44"/>
      <c r="F12" s="45"/>
      <c r="G12" s="45"/>
      <c r="H12" s="10"/>
      <c r="I12" s="45"/>
      <c r="J12" s="45"/>
    </row>
    <row r="13" spans="3:10" x14ac:dyDescent="0.25">
      <c r="C13" s="412" t="s">
        <v>452</v>
      </c>
      <c r="D13" s="408"/>
      <c r="E13" s="169">
        <f>+E14+E24+E34</f>
        <v>576050508.76999986</v>
      </c>
      <c r="F13" s="156">
        <f t="shared" ref="F13:J13" si="0">+F14+F24+F34</f>
        <v>54960418.169999994</v>
      </c>
      <c r="G13" s="156">
        <f t="shared" si="0"/>
        <v>631010926.93999982</v>
      </c>
      <c r="H13" s="157">
        <f t="shared" si="0"/>
        <v>332667183.58999997</v>
      </c>
      <c r="I13" s="156">
        <f t="shared" si="0"/>
        <v>327636800.9000001</v>
      </c>
      <c r="J13" s="156">
        <f t="shared" si="0"/>
        <v>298343743.34999985</v>
      </c>
    </row>
    <row r="14" spans="3:10" x14ac:dyDescent="0.25">
      <c r="C14" s="412" t="s">
        <v>453</v>
      </c>
      <c r="D14" s="408"/>
      <c r="E14" s="169">
        <f>SUM(E15:E22)</f>
        <v>576050508.76999986</v>
      </c>
      <c r="F14" s="156">
        <f t="shared" ref="F14:I14" si="1">SUM(F15:F22)</f>
        <v>54960418.169999994</v>
      </c>
      <c r="G14" s="156">
        <f t="shared" si="1"/>
        <v>631010926.93999982</v>
      </c>
      <c r="H14" s="157">
        <f t="shared" si="1"/>
        <v>332667183.58999997</v>
      </c>
      <c r="I14" s="156">
        <f t="shared" si="1"/>
        <v>327636800.9000001</v>
      </c>
      <c r="J14" s="156">
        <f>+G14-H14</f>
        <v>298343743.34999985</v>
      </c>
    </row>
    <row r="15" spans="3:10" x14ac:dyDescent="0.25">
      <c r="C15" s="40"/>
      <c r="D15" s="41" t="s">
        <v>454</v>
      </c>
      <c r="E15" s="169">
        <v>0</v>
      </c>
      <c r="F15" s="156">
        <v>0</v>
      </c>
      <c r="G15" s="156">
        <v>0</v>
      </c>
      <c r="H15" s="157">
        <v>0</v>
      </c>
      <c r="I15" s="156">
        <v>0</v>
      </c>
      <c r="J15" s="156">
        <v>0</v>
      </c>
    </row>
    <row r="16" spans="3:10" x14ac:dyDescent="0.25">
      <c r="C16" s="40"/>
      <c r="D16" s="41" t="s">
        <v>455</v>
      </c>
      <c r="E16" s="169">
        <f>+'formato 6b'!D16</f>
        <v>576050508.76999986</v>
      </c>
      <c r="F16" s="156">
        <f>+'formato 6b'!E16</f>
        <v>54960418.169999994</v>
      </c>
      <c r="G16" s="156">
        <f>+'formato 6b'!F14</f>
        <v>631010926.93999982</v>
      </c>
      <c r="H16" s="157">
        <f>+'formato 6b'!G16</f>
        <v>332667183.58999997</v>
      </c>
      <c r="I16" s="156">
        <f>+'formato 6b'!H16</f>
        <v>327636800.9000001</v>
      </c>
      <c r="J16" s="156">
        <f>+G16-H16</f>
        <v>298343743.34999985</v>
      </c>
    </row>
    <row r="17" spans="3:10" x14ac:dyDescent="0.25">
      <c r="C17" s="40"/>
      <c r="D17" s="41" t="s">
        <v>456</v>
      </c>
      <c r="E17" s="169">
        <v>0</v>
      </c>
      <c r="F17" s="156">
        <v>0</v>
      </c>
      <c r="G17" s="156">
        <v>0</v>
      </c>
      <c r="H17" s="157">
        <v>0</v>
      </c>
      <c r="I17" s="156">
        <v>0</v>
      </c>
      <c r="J17" s="156">
        <v>0</v>
      </c>
    </row>
    <row r="18" spans="3:10" x14ac:dyDescent="0.25">
      <c r="C18" s="40"/>
      <c r="D18" s="41" t="s">
        <v>457</v>
      </c>
      <c r="E18" s="169">
        <v>0</v>
      </c>
      <c r="F18" s="156">
        <v>0</v>
      </c>
      <c r="G18" s="156">
        <v>0</v>
      </c>
      <c r="H18" s="157">
        <v>0</v>
      </c>
      <c r="I18" s="156">
        <v>0</v>
      </c>
      <c r="J18" s="156">
        <v>0</v>
      </c>
    </row>
    <row r="19" spans="3:10" x14ac:dyDescent="0.25">
      <c r="C19" s="40"/>
      <c r="D19" s="41" t="s">
        <v>458</v>
      </c>
      <c r="E19" s="169">
        <v>0</v>
      </c>
      <c r="F19" s="156">
        <v>0</v>
      </c>
      <c r="G19" s="156">
        <v>0</v>
      </c>
      <c r="H19" s="157">
        <v>0</v>
      </c>
      <c r="I19" s="156">
        <v>0</v>
      </c>
      <c r="J19" s="156">
        <v>0</v>
      </c>
    </row>
    <row r="20" spans="3:10" x14ac:dyDescent="0.25">
      <c r="C20" s="40"/>
      <c r="D20" s="41" t="s">
        <v>459</v>
      </c>
      <c r="E20" s="169">
        <v>0</v>
      </c>
      <c r="F20" s="156">
        <v>0</v>
      </c>
      <c r="G20" s="156">
        <v>0</v>
      </c>
      <c r="H20" s="157">
        <v>0</v>
      </c>
      <c r="I20" s="156">
        <v>0</v>
      </c>
      <c r="J20" s="156">
        <v>0</v>
      </c>
    </row>
    <row r="21" spans="3:10" x14ac:dyDescent="0.25">
      <c r="C21" s="40"/>
      <c r="D21" s="41" t="s">
        <v>460</v>
      </c>
      <c r="E21" s="169">
        <v>0</v>
      </c>
      <c r="F21" s="156">
        <v>0</v>
      </c>
      <c r="G21" s="156">
        <v>0</v>
      </c>
      <c r="H21" s="157">
        <v>0</v>
      </c>
      <c r="I21" s="156">
        <v>0</v>
      </c>
      <c r="J21" s="156">
        <v>0</v>
      </c>
    </row>
    <row r="22" spans="3:10" x14ac:dyDescent="0.25">
      <c r="C22" s="40"/>
      <c r="D22" s="41" t="s">
        <v>461</v>
      </c>
      <c r="E22" s="169">
        <v>0</v>
      </c>
      <c r="F22" s="156">
        <v>0</v>
      </c>
      <c r="G22" s="156">
        <v>0</v>
      </c>
      <c r="H22" s="157">
        <v>0</v>
      </c>
      <c r="I22" s="156">
        <v>0</v>
      </c>
      <c r="J22" s="156">
        <v>0</v>
      </c>
    </row>
    <row r="23" spans="3:10" x14ac:dyDescent="0.25">
      <c r="C23" s="40"/>
      <c r="D23" s="41"/>
      <c r="E23" s="163"/>
      <c r="F23" s="158"/>
      <c r="G23" s="158"/>
      <c r="H23" s="159"/>
      <c r="I23" s="158"/>
      <c r="J23" s="158"/>
    </row>
    <row r="24" spans="3:10" x14ac:dyDescent="0.25">
      <c r="C24" s="412" t="s">
        <v>462</v>
      </c>
      <c r="D24" s="408"/>
      <c r="E24" s="169">
        <f>SUM(E26:E32)</f>
        <v>0</v>
      </c>
      <c r="F24" s="156">
        <f t="shared" ref="F24:J25" si="2">SUM(F26:F32)</f>
        <v>0</v>
      </c>
      <c r="G24" s="156">
        <f t="shared" si="2"/>
        <v>0</v>
      </c>
      <c r="H24" s="157">
        <f t="shared" si="2"/>
        <v>0</v>
      </c>
      <c r="I24" s="156">
        <f t="shared" si="2"/>
        <v>0</v>
      </c>
      <c r="J24" s="156">
        <f t="shared" si="2"/>
        <v>0</v>
      </c>
    </row>
    <row r="25" spans="3:10" x14ac:dyDescent="0.25">
      <c r="C25" s="40"/>
      <c r="D25" s="41" t="s">
        <v>463</v>
      </c>
      <c r="E25" s="169">
        <v>0</v>
      </c>
      <c r="F25" s="156">
        <f t="shared" si="2"/>
        <v>0</v>
      </c>
      <c r="G25" s="156">
        <v>0</v>
      </c>
      <c r="H25" s="157">
        <v>0</v>
      </c>
      <c r="I25" s="156">
        <v>0</v>
      </c>
      <c r="J25" s="156">
        <v>0</v>
      </c>
    </row>
    <row r="26" spans="3:10" x14ac:dyDescent="0.25">
      <c r="C26" s="40"/>
      <c r="D26" s="41" t="s">
        <v>464</v>
      </c>
      <c r="E26" s="169">
        <v>0</v>
      </c>
      <c r="F26" s="156">
        <v>0</v>
      </c>
      <c r="G26" s="156">
        <v>0</v>
      </c>
      <c r="H26" s="157">
        <v>0</v>
      </c>
      <c r="I26" s="156">
        <v>0</v>
      </c>
      <c r="J26" s="156">
        <v>0</v>
      </c>
    </row>
    <row r="27" spans="3:10" x14ac:dyDescent="0.25">
      <c r="C27" s="40"/>
      <c r="D27" s="41" t="s">
        <v>465</v>
      </c>
      <c r="E27" s="169">
        <v>0</v>
      </c>
      <c r="F27" s="156">
        <v>0</v>
      </c>
      <c r="G27" s="156">
        <v>0</v>
      </c>
      <c r="H27" s="157">
        <v>0</v>
      </c>
      <c r="I27" s="156">
        <v>0</v>
      </c>
      <c r="J27" s="156">
        <v>0</v>
      </c>
    </row>
    <row r="28" spans="3:10" x14ac:dyDescent="0.25">
      <c r="C28" s="413"/>
      <c r="D28" s="41" t="s">
        <v>466</v>
      </c>
      <c r="E28" s="169">
        <v>0</v>
      </c>
      <c r="F28" s="156">
        <v>0</v>
      </c>
      <c r="G28" s="156">
        <v>0</v>
      </c>
      <c r="H28" s="157">
        <v>0</v>
      </c>
      <c r="I28" s="156">
        <v>0</v>
      </c>
      <c r="J28" s="156">
        <v>0</v>
      </c>
    </row>
    <row r="29" spans="3:10" x14ac:dyDescent="0.25">
      <c r="C29" s="413"/>
      <c r="D29" s="41" t="s">
        <v>467</v>
      </c>
      <c r="E29" s="169"/>
      <c r="F29" s="156"/>
      <c r="G29" s="156"/>
      <c r="H29" s="157"/>
      <c r="I29" s="156"/>
      <c r="J29" s="156"/>
    </row>
    <row r="30" spans="3:10" x14ac:dyDescent="0.25">
      <c r="C30" s="40"/>
      <c r="D30" s="41" t="s">
        <v>468</v>
      </c>
      <c r="E30" s="169">
        <v>0</v>
      </c>
      <c r="F30" s="156">
        <v>0</v>
      </c>
      <c r="G30" s="156">
        <v>0</v>
      </c>
      <c r="H30" s="157">
        <v>0</v>
      </c>
      <c r="I30" s="156">
        <v>0</v>
      </c>
      <c r="J30" s="156">
        <v>0</v>
      </c>
    </row>
    <row r="31" spans="3:10" x14ac:dyDescent="0.25">
      <c r="C31" s="40"/>
      <c r="D31" s="41" t="s">
        <v>469</v>
      </c>
      <c r="E31" s="169">
        <v>0</v>
      </c>
      <c r="F31" s="156">
        <v>0</v>
      </c>
      <c r="G31" s="156">
        <v>0</v>
      </c>
      <c r="H31" s="157">
        <v>0</v>
      </c>
      <c r="I31" s="156">
        <v>0</v>
      </c>
      <c r="J31" s="156">
        <v>0</v>
      </c>
    </row>
    <row r="32" spans="3:10" x14ac:dyDescent="0.25">
      <c r="C32" s="40"/>
      <c r="D32" s="41" t="s">
        <v>470</v>
      </c>
      <c r="E32" s="169">
        <v>0</v>
      </c>
      <c r="F32" s="156">
        <v>0</v>
      </c>
      <c r="G32" s="156">
        <v>0</v>
      </c>
      <c r="H32" s="157">
        <v>0</v>
      </c>
      <c r="I32" s="156">
        <v>0</v>
      </c>
      <c r="J32" s="156">
        <v>0</v>
      </c>
    </row>
    <row r="33" spans="3:10" x14ac:dyDescent="0.25">
      <c r="C33" s="40"/>
      <c r="D33" s="41"/>
      <c r="E33" s="163"/>
      <c r="F33" s="158"/>
      <c r="G33" s="158"/>
      <c r="H33" s="159"/>
      <c r="I33" s="158"/>
      <c r="J33" s="158"/>
    </row>
    <row r="34" spans="3:10" x14ac:dyDescent="0.25">
      <c r="C34" s="412" t="s">
        <v>471</v>
      </c>
      <c r="D34" s="408"/>
      <c r="E34" s="169">
        <f>SUM(E36:E45)</f>
        <v>0</v>
      </c>
      <c r="F34" s="156">
        <f t="shared" ref="F34:J34" si="3">SUM(F36:F45)</f>
        <v>0</v>
      </c>
      <c r="G34" s="156">
        <f t="shared" si="3"/>
        <v>0</v>
      </c>
      <c r="H34" s="157">
        <f t="shared" si="3"/>
        <v>0</v>
      </c>
      <c r="I34" s="156">
        <f t="shared" si="3"/>
        <v>0</v>
      </c>
      <c r="J34" s="156">
        <f t="shared" si="3"/>
        <v>0</v>
      </c>
    </row>
    <row r="35" spans="3:10" x14ac:dyDescent="0.25">
      <c r="C35" s="412" t="s">
        <v>472</v>
      </c>
      <c r="D35" s="408"/>
      <c r="E35" s="169"/>
      <c r="F35" s="156"/>
      <c r="G35" s="156"/>
      <c r="H35" s="157"/>
      <c r="I35" s="156"/>
      <c r="J35" s="156"/>
    </row>
    <row r="36" spans="3:10" x14ac:dyDescent="0.25">
      <c r="C36" s="413"/>
      <c r="D36" s="41" t="s">
        <v>473</v>
      </c>
      <c r="E36" s="169">
        <v>0</v>
      </c>
      <c r="F36" s="156">
        <v>0</v>
      </c>
      <c r="G36" s="156">
        <v>0</v>
      </c>
      <c r="H36" s="157">
        <v>0</v>
      </c>
      <c r="I36" s="156">
        <v>0</v>
      </c>
      <c r="J36" s="156">
        <v>0</v>
      </c>
    </row>
    <row r="37" spans="3:10" x14ac:dyDescent="0.25">
      <c r="C37" s="413"/>
      <c r="D37" s="41" t="s">
        <v>474</v>
      </c>
      <c r="E37" s="169"/>
      <c r="F37" s="156"/>
      <c r="G37" s="156"/>
      <c r="H37" s="157"/>
      <c r="I37" s="156"/>
      <c r="J37" s="156"/>
    </row>
    <row r="38" spans="3:10" x14ac:dyDescent="0.25">
      <c r="C38" s="40"/>
      <c r="D38" s="41" t="s">
        <v>475</v>
      </c>
      <c r="E38" s="169">
        <v>0</v>
      </c>
      <c r="F38" s="156">
        <v>0</v>
      </c>
      <c r="G38" s="156">
        <v>0</v>
      </c>
      <c r="H38" s="157">
        <v>0</v>
      </c>
      <c r="I38" s="156">
        <v>0</v>
      </c>
      <c r="J38" s="156">
        <v>0</v>
      </c>
    </row>
    <row r="39" spans="3:10" x14ac:dyDescent="0.25">
      <c r="C39" s="40"/>
      <c r="D39" s="41" t="s">
        <v>476</v>
      </c>
      <c r="E39" s="169">
        <v>0</v>
      </c>
      <c r="F39" s="156">
        <v>0</v>
      </c>
      <c r="G39" s="156">
        <v>0</v>
      </c>
      <c r="H39" s="157">
        <v>0</v>
      </c>
      <c r="I39" s="156">
        <v>0</v>
      </c>
      <c r="J39" s="156">
        <v>0</v>
      </c>
    </row>
    <row r="40" spans="3:10" x14ac:dyDescent="0.25">
      <c r="C40" s="40"/>
      <c r="D40" s="41" t="s">
        <v>477</v>
      </c>
      <c r="E40" s="169">
        <v>0</v>
      </c>
      <c r="F40" s="156">
        <v>0</v>
      </c>
      <c r="G40" s="156">
        <v>0</v>
      </c>
      <c r="H40" s="157">
        <v>0</v>
      </c>
      <c r="I40" s="156">
        <v>0</v>
      </c>
      <c r="J40" s="156">
        <v>0</v>
      </c>
    </row>
    <row r="41" spans="3:10" x14ac:dyDescent="0.25">
      <c r="C41" s="40"/>
      <c r="D41" s="41" t="s">
        <v>478</v>
      </c>
      <c r="E41" s="169">
        <v>0</v>
      </c>
      <c r="F41" s="156">
        <v>0</v>
      </c>
      <c r="G41" s="156">
        <v>0</v>
      </c>
      <c r="H41" s="157">
        <v>0</v>
      </c>
      <c r="I41" s="156">
        <v>0</v>
      </c>
      <c r="J41" s="156">
        <v>0</v>
      </c>
    </row>
    <row r="42" spans="3:10" x14ac:dyDescent="0.25">
      <c r="C42" s="40"/>
      <c r="D42" s="41" t="s">
        <v>479</v>
      </c>
      <c r="E42" s="169">
        <v>0</v>
      </c>
      <c r="F42" s="156">
        <v>0</v>
      </c>
      <c r="G42" s="156">
        <v>0</v>
      </c>
      <c r="H42" s="157">
        <v>0</v>
      </c>
      <c r="I42" s="156">
        <v>0</v>
      </c>
      <c r="J42" s="156">
        <v>0</v>
      </c>
    </row>
    <row r="43" spans="3:10" x14ac:dyDescent="0.25">
      <c r="C43" s="40"/>
      <c r="D43" s="41" t="s">
        <v>480</v>
      </c>
      <c r="E43" s="169">
        <v>0</v>
      </c>
      <c r="F43" s="156">
        <v>0</v>
      </c>
      <c r="G43" s="156">
        <v>0</v>
      </c>
      <c r="H43" s="157">
        <v>0</v>
      </c>
      <c r="I43" s="156">
        <v>0</v>
      </c>
      <c r="J43" s="156">
        <v>0</v>
      </c>
    </row>
    <row r="44" spans="3:10" x14ac:dyDescent="0.25">
      <c r="C44" s="40"/>
      <c r="D44" s="41" t="s">
        <v>481</v>
      </c>
      <c r="E44" s="169">
        <v>0</v>
      </c>
      <c r="F44" s="156">
        <v>0</v>
      </c>
      <c r="G44" s="156">
        <v>0</v>
      </c>
      <c r="H44" s="157">
        <v>0</v>
      </c>
      <c r="I44" s="156">
        <v>0</v>
      </c>
      <c r="J44" s="156">
        <v>0</v>
      </c>
    </row>
    <row r="45" spans="3:10" x14ac:dyDescent="0.25">
      <c r="C45" s="40"/>
      <c r="D45" s="41" t="s">
        <v>482</v>
      </c>
      <c r="E45" s="169">
        <v>0</v>
      </c>
      <c r="F45" s="156">
        <v>0</v>
      </c>
      <c r="G45" s="156">
        <v>0</v>
      </c>
      <c r="H45" s="157">
        <v>0</v>
      </c>
      <c r="I45" s="156">
        <v>0</v>
      </c>
      <c r="J45" s="156">
        <v>0</v>
      </c>
    </row>
    <row r="46" spans="3:10" x14ac:dyDescent="0.25">
      <c r="C46" s="40"/>
      <c r="D46" s="41"/>
      <c r="E46" s="157"/>
      <c r="F46" s="156"/>
      <c r="G46" s="156"/>
      <c r="H46" s="157"/>
      <c r="I46" s="156"/>
      <c r="J46" s="156"/>
    </row>
    <row r="47" spans="3:10" x14ac:dyDescent="0.25">
      <c r="C47" s="412" t="s">
        <v>483</v>
      </c>
      <c r="D47" s="430"/>
      <c r="E47" s="157">
        <f>SUM(E49:E54)</f>
        <v>0</v>
      </c>
      <c r="F47" s="156">
        <f t="shared" ref="F47:J47" si="4">SUM(F49:F54)</f>
        <v>0</v>
      </c>
      <c r="G47" s="156">
        <f t="shared" si="4"/>
        <v>0</v>
      </c>
      <c r="H47" s="157">
        <f t="shared" si="4"/>
        <v>0</v>
      </c>
      <c r="I47" s="156">
        <f t="shared" si="4"/>
        <v>0</v>
      </c>
      <c r="J47" s="156">
        <f t="shared" si="4"/>
        <v>0</v>
      </c>
    </row>
    <row r="48" spans="3:10" x14ac:dyDescent="0.25">
      <c r="C48" s="412" t="s">
        <v>484</v>
      </c>
      <c r="D48" s="430"/>
      <c r="E48" s="157"/>
      <c r="F48" s="156"/>
      <c r="G48" s="156"/>
      <c r="H48" s="157"/>
      <c r="I48" s="156"/>
      <c r="J48" s="156"/>
    </row>
    <row r="49" spans="3:10" x14ac:dyDescent="0.25">
      <c r="C49" s="413"/>
      <c r="D49" s="146" t="s">
        <v>485</v>
      </c>
      <c r="E49" s="157">
        <v>0</v>
      </c>
      <c r="F49" s="156">
        <v>0</v>
      </c>
      <c r="G49" s="156">
        <v>0</v>
      </c>
      <c r="H49" s="157">
        <v>0</v>
      </c>
      <c r="I49" s="156">
        <v>0</v>
      </c>
      <c r="J49" s="156">
        <v>0</v>
      </c>
    </row>
    <row r="50" spans="3:10" x14ac:dyDescent="0.25">
      <c r="C50" s="413"/>
      <c r="D50" s="146" t="s">
        <v>486</v>
      </c>
      <c r="E50" s="157"/>
      <c r="F50" s="156"/>
      <c r="G50" s="156"/>
      <c r="H50" s="157"/>
      <c r="I50" s="156"/>
      <c r="J50" s="156"/>
    </row>
    <row r="51" spans="3:10" x14ac:dyDescent="0.25">
      <c r="C51" s="413"/>
      <c r="D51" s="146" t="s">
        <v>487</v>
      </c>
      <c r="E51" s="157">
        <v>0</v>
      </c>
      <c r="F51" s="156">
        <v>0</v>
      </c>
      <c r="G51" s="156">
        <v>0</v>
      </c>
      <c r="H51" s="157">
        <v>0</v>
      </c>
      <c r="I51" s="156">
        <v>0</v>
      </c>
      <c r="J51" s="156">
        <v>0</v>
      </c>
    </row>
    <row r="52" spans="3:10" x14ac:dyDescent="0.25">
      <c r="C52" s="413"/>
      <c r="D52" s="146" t="s">
        <v>488</v>
      </c>
      <c r="E52" s="157"/>
      <c r="F52" s="156"/>
      <c r="G52" s="156"/>
      <c r="H52" s="157"/>
      <c r="I52" s="156"/>
      <c r="J52" s="156"/>
    </row>
    <row r="53" spans="3:10" x14ac:dyDescent="0.25">
      <c r="C53" s="40"/>
      <c r="D53" s="146" t="s">
        <v>489</v>
      </c>
      <c r="E53" s="157">
        <v>0</v>
      </c>
      <c r="F53" s="156">
        <v>0</v>
      </c>
      <c r="G53" s="156">
        <v>0</v>
      </c>
      <c r="H53" s="157">
        <v>0</v>
      </c>
      <c r="I53" s="156">
        <v>0</v>
      </c>
      <c r="J53" s="156">
        <v>0</v>
      </c>
    </row>
    <row r="54" spans="3:10" x14ac:dyDescent="0.25">
      <c r="C54" s="40"/>
      <c r="D54" s="146" t="s">
        <v>490</v>
      </c>
      <c r="E54" s="157">
        <v>0</v>
      </c>
      <c r="F54" s="156">
        <v>0</v>
      </c>
      <c r="G54" s="156">
        <v>0</v>
      </c>
      <c r="H54" s="157">
        <v>0</v>
      </c>
      <c r="I54" s="156">
        <v>0</v>
      </c>
      <c r="J54" s="156">
        <v>0</v>
      </c>
    </row>
    <row r="55" spans="3:10" x14ac:dyDescent="0.25">
      <c r="C55" s="40"/>
      <c r="D55" s="146"/>
      <c r="E55" s="159"/>
      <c r="F55" s="158"/>
      <c r="G55" s="158"/>
      <c r="H55" s="159"/>
      <c r="I55" s="158"/>
      <c r="J55" s="158"/>
    </row>
    <row r="56" spans="3:10" x14ac:dyDescent="0.25">
      <c r="C56" s="412" t="s">
        <v>491</v>
      </c>
      <c r="D56" s="430"/>
      <c r="E56" s="157">
        <f>SUM(E58:E65)</f>
        <v>0</v>
      </c>
      <c r="F56" s="156">
        <f t="shared" ref="F56:J56" si="5">SUM(F58:F65)</f>
        <v>0</v>
      </c>
      <c r="G56" s="156">
        <f t="shared" si="5"/>
        <v>0</v>
      </c>
      <c r="H56" s="157">
        <f t="shared" si="5"/>
        <v>0</v>
      </c>
      <c r="I56" s="156">
        <f t="shared" si="5"/>
        <v>0</v>
      </c>
      <c r="J56" s="156">
        <f t="shared" si="5"/>
        <v>0</v>
      </c>
    </row>
    <row r="57" spans="3:10" x14ac:dyDescent="0.25">
      <c r="C57" s="412" t="s">
        <v>453</v>
      </c>
      <c r="D57" s="430"/>
      <c r="E57" s="157">
        <f>SUM(E59:E65)</f>
        <v>0</v>
      </c>
      <c r="F57" s="156">
        <f t="shared" ref="F57:J57" si="6">SUM(F59:F65)</f>
        <v>0</v>
      </c>
      <c r="G57" s="156">
        <f t="shared" si="6"/>
        <v>0</v>
      </c>
      <c r="H57" s="156">
        <f t="shared" si="6"/>
        <v>0</v>
      </c>
      <c r="I57" s="156">
        <f t="shared" si="6"/>
        <v>0</v>
      </c>
      <c r="J57" s="156">
        <f t="shared" si="6"/>
        <v>0</v>
      </c>
    </row>
    <row r="58" spans="3:10" x14ac:dyDescent="0.25">
      <c r="C58" s="40"/>
      <c r="D58" s="146" t="s">
        <v>454</v>
      </c>
      <c r="E58" s="156">
        <v>0</v>
      </c>
      <c r="F58" s="156">
        <v>0</v>
      </c>
      <c r="G58" s="156">
        <v>0</v>
      </c>
      <c r="H58" s="156">
        <v>0</v>
      </c>
      <c r="I58" s="156">
        <v>0</v>
      </c>
      <c r="J58" s="156">
        <v>0</v>
      </c>
    </row>
    <row r="59" spans="3:10" x14ac:dyDescent="0.25">
      <c r="C59" s="40"/>
      <c r="D59" s="146" t="s">
        <v>455</v>
      </c>
      <c r="E59" s="157">
        <v>0</v>
      </c>
      <c r="F59" s="156">
        <v>0</v>
      </c>
      <c r="G59" s="156">
        <f>E59+F59</f>
        <v>0</v>
      </c>
      <c r="H59" s="157">
        <v>0</v>
      </c>
      <c r="I59" s="156">
        <v>0</v>
      </c>
      <c r="J59" s="156">
        <f>+G59</f>
        <v>0</v>
      </c>
    </row>
    <row r="60" spans="3:10" x14ac:dyDescent="0.25">
      <c r="C60" s="40"/>
      <c r="D60" s="146" t="s">
        <v>456</v>
      </c>
      <c r="E60" s="157">
        <v>0</v>
      </c>
      <c r="F60" s="156">
        <v>0</v>
      </c>
      <c r="G60" s="156">
        <v>0</v>
      </c>
      <c r="H60" s="157">
        <v>0</v>
      </c>
      <c r="I60" s="156">
        <v>0</v>
      </c>
      <c r="J60" s="156">
        <v>0</v>
      </c>
    </row>
    <row r="61" spans="3:10" x14ac:dyDescent="0.25">
      <c r="C61" s="40"/>
      <c r="D61" s="146" t="s">
        <v>457</v>
      </c>
      <c r="E61" s="157">
        <v>0</v>
      </c>
      <c r="F61" s="156">
        <v>0</v>
      </c>
      <c r="G61" s="156">
        <v>0</v>
      </c>
      <c r="H61" s="157">
        <v>0</v>
      </c>
      <c r="I61" s="156">
        <v>0</v>
      </c>
      <c r="J61" s="156">
        <v>0</v>
      </c>
    </row>
    <row r="62" spans="3:10" x14ac:dyDescent="0.25">
      <c r="C62" s="40"/>
      <c r="D62" s="146" t="s">
        <v>458</v>
      </c>
      <c r="E62" s="157">
        <v>0</v>
      </c>
      <c r="F62" s="156">
        <v>0</v>
      </c>
      <c r="G62" s="156">
        <v>0</v>
      </c>
      <c r="H62" s="157">
        <v>0</v>
      </c>
      <c r="I62" s="156">
        <v>0</v>
      </c>
      <c r="J62" s="156">
        <v>0</v>
      </c>
    </row>
    <row r="63" spans="3:10" x14ac:dyDescent="0.25">
      <c r="C63" s="40"/>
      <c r="D63" s="146" t="s">
        <v>459</v>
      </c>
      <c r="E63" s="157">
        <v>0</v>
      </c>
      <c r="F63" s="156">
        <v>0</v>
      </c>
      <c r="G63" s="156">
        <v>0</v>
      </c>
      <c r="H63" s="157">
        <v>0</v>
      </c>
      <c r="I63" s="156">
        <v>0</v>
      </c>
      <c r="J63" s="156">
        <v>0</v>
      </c>
    </row>
    <row r="64" spans="3:10" x14ac:dyDescent="0.25">
      <c r="C64" s="40"/>
      <c r="D64" s="146" t="s">
        <v>460</v>
      </c>
      <c r="E64" s="157">
        <v>0</v>
      </c>
      <c r="F64" s="156">
        <v>0</v>
      </c>
      <c r="G64" s="156">
        <v>0</v>
      </c>
      <c r="H64" s="157">
        <v>0</v>
      </c>
      <c r="I64" s="156">
        <v>0</v>
      </c>
      <c r="J64" s="156">
        <v>0</v>
      </c>
    </row>
    <row r="65" spans="3:10" x14ac:dyDescent="0.25">
      <c r="C65" s="40"/>
      <c r="D65" s="146" t="s">
        <v>461</v>
      </c>
      <c r="E65" s="157">
        <v>0</v>
      </c>
      <c r="F65" s="156">
        <v>0</v>
      </c>
      <c r="G65" s="156">
        <v>0</v>
      </c>
      <c r="H65" s="157">
        <v>0</v>
      </c>
      <c r="I65" s="156">
        <v>0</v>
      </c>
      <c r="J65" s="156">
        <v>0</v>
      </c>
    </row>
    <row r="66" spans="3:10" x14ac:dyDescent="0.25">
      <c r="C66" s="40"/>
      <c r="D66" s="146"/>
      <c r="E66" s="159"/>
      <c r="F66" s="158"/>
      <c r="G66" s="158"/>
      <c r="H66" s="159"/>
      <c r="I66" s="158"/>
      <c r="J66" s="158"/>
    </row>
    <row r="67" spans="3:10" x14ac:dyDescent="0.25">
      <c r="C67" s="412" t="s">
        <v>462</v>
      </c>
      <c r="D67" s="430"/>
      <c r="E67" s="157">
        <f>SUM(E68:E75)</f>
        <v>0</v>
      </c>
      <c r="F67" s="156">
        <f t="shared" ref="F67:J67" si="7">SUM(F68:F75)</f>
        <v>0</v>
      </c>
      <c r="G67" s="156">
        <f t="shared" si="7"/>
        <v>0</v>
      </c>
      <c r="H67" s="157">
        <f t="shared" si="7"/>
        <v>0</v>
      </c>
      <c r="I67" s="156">
        <f t="shared" si="7"/>
        <v>0</v>
      </c>
      <c r="J67" s="156">
        <f t="shared" si="7"/>
        <v>0</v>
      </c>
    </row>
    <row r="68" spans="3:10" x14ac:dyDescent="0.25">
      <c r="C68" s="40"/>
      <c r="D68" s="146" t="s">
        <v>463</v>
      </c>
      <c r="E68" s="157">
        <v>0</v>
      </c>
      <c r="F68" s="156">
        <v>0</v>
      </c>
      <c r="G68" s="156">
        <v>0</v>
      </c>
      <c r="H68" s="157">
        <v>0</v>
      </c>
      <c r="I68" s="156">
        <v>0</v>
      </c>
      <c r="J68" s="156">
        <v>0</v>
      </c>
    </row>
    <row r="69" spans="3:10" x14ac:dyDescent="0.25">
      <c r="C69" s="40"/>
      <c r="D69" s="146" t="s">
        <v>464</v>
      </c>
      <c r="E69" s="157">
        <v>0</v>
      </c>
      <c r="F69" s="156">
        <v>0</v>
      </c>
      <c r="G69" s="156">
        <v>0</v>
      </c>
      <c r="H69" s="157">
        <v>0</v>
      </c>
      <c r="I69" s="156">
        <v>0</v>
      </c>
      <c r="J69" s="156">
        <v>0</v>
      </c>
    </row>
    <row r="70" spans="3:10" x14ac:dyDescent="0.25">
      <c r="C70" s="40"/>
      <c r="D70" s="146" t="s">
        <v>465</v>
      </c>
      <c r="E70" s="157">
        <v>0</v>
      </c>
      <c r="F70" s="156">
        <v>0</v>
      </c>
      <c r="G70" s="156">
        <v>0</v>
      </c>
      <c r="H70" s="157">
        <v>0</v>
      </c>
      <c r="I70" s="156">
        <v>0</v>
      </c>
      <c r="J70" s="156">
        <v>0</v>
      </c>
    </row>
    <row r="71" spans="3:10" x14ac:dyDescent="0.25">
      <c r="C71" s="413"/>
      <c r="D71" s="146" t="s">
        <v>466</v>
      </c>
      <c r="E71" s="157">
        <v>0</v>
      </c>
      <c r="F71" s="156">
        <v>0</v>
      </c>
      <c r="G71" s="156">
        <v>0</v>
      </c>
      <c r="H71" s="157">
        <v>0</v>
      </c>
      <c r="I71" s="156">
        <v>0</v>
      </c>
      <c r="J71" s="156">
        <v>0</v>
      </c>
    </row>
    <row r="72" spans="3:10" x14ac:dyDescent="0.25">
      <c r="C72" s="413"/>
      <c r="D72" s="146" t="s">
        <v>467</v>
      </c>
      <c r="E72" s="157"/>
      <c r="F72" s="156"/>
      <c r="G72" s="156"/>
      <c r="H72" s="157"/>
      <c r="I72" s="156"/>
      <c r="J72" s="156"/>
    </row>
    <row r="73" spans="3:10" x14ac:dyDescent="0.25">
      <c r="C73" s="40"/>
      <c r="D73" s="146" t="s">
        <v>468</v>
      </c>
      <c r="E73" s="157">
        <v>0</v>
      </c>
      <c r="F73" s="156">
        <v>0</v>
      </c>
      <c r="G73" s="156">
        <v>0</v>
      </c>
      <c r="H73" s="157">
        <v>0</v>
      </c>
      <c r="I73" s="156">
        <v>0</v>
      </c>
      <c r="J73" s="156">
        <v>0</v>
      </c>
    </row>
    <row r="74" spans="3:10" x14ac:dyDescent="0.25">
      <c r="C74" s="40"/>
      <c r="D74" s="146" t="s">
        <v>469</v>
      </c>
      <c r="E74" s="157">
        <v>0</v>
      </c>
      <c r="F74" s="156">
        <v>0</v>
      </c>
      <c r="G74" s="156">
        <v>0</v>
      </c>
      <c r="H74" s="157">
        <v>0</v>
      </c>
      <c r="I74" s="156">
        <v>0</v>
      </c>
      <c r="J74" s="156">
        <v>0</v>
      </c>
    </row>
    <row r="75" spans="3:10" x14ac:dyDescent="0.25">
      <c r="C75" s="40"/>
      <c r="D75" s="146" t="s">
        <v>470</v>
      </c>
      <c r="E75" s="157">
        <v>0</v>
      </c>
      <c r="F75" s="156">
        <v>0</v>
      </c>
      <c r="G75" s="156">
        <v>0</v>
      </c>
      <c r="H75" s="157">
        <v>0</v>
      </c>
      <c r="I75" s="156">
        <v>0</v>
      </c>
      <c r="J75" s="156">
        <v>0</v>
      </c>
    </row>
    <row r="76" spans="3:10" x14ac:dyDescent="0.25">
      <c r="C76" s="40"/>
      <c r="D76" s="146"/>
      <c r="E76" s="159"/>
      <c r="F76" s="158"/>
      <c r="G76" s="158"/>
      <c r="H76" s="159"/>
      <c r="I76" s="158"/>
      <c r="J76" s="158"/>
    </row>
    <row r="77" spans="3:10" x14ac:dyDescent="0.25">
      <c r="C77" s="412" t="s">
        <v>471</v>
      </c>
      <c r="D77" s="430"/>
      <c r="E77" s="157">
        <f>SUM(E79:E88)</f>
        <v>0</v>
      </c>
      <c r="F77" s="156">
        <f t="shared" ref="F77:J77" si="8">SUM(F79:F88)</f>
        <v>0</v>
      </c>
      <c r="G77" s="156">
        <f t="shared" si="8"/>
        <v>0</v>
      </c>
      <c r="H77" s="157">
        <f t="shared" si="8"/>
        <v>0</v>
      </c>
      <c r="I77" s="156">
        <f t="shared" si="8"/>
        <v>0</v>
      </c>
      <c r="J77" s="156">
        <f t="shared" si="8"/>
        <v>0</v>
      </c>
    </row>
    <row r="78" spans="3:10" x14ac:dyDescent="0.25">
      <c r="C78" s="412" t="s">
        <v>472</v>
      </c>
      <c r="D78" s="430"/>
      <c r="E78" s="157"/>
      <c r="F78" s="156"/>
      <c r="G78" s="156"/>
      <c r="H78" s="157"/>
      <c r="I78" s="156"/>
      <c r="J78" s="156"/>
    </row>
    <row r="79" spans="3:10" x14ac:dyDescent="0.25">
      <c r="C79" s="413"/>
      <c r="D79" s="146" t="s">
        <v>473</v>
      </c>
      <c r="E79" s="157">
        <v>0</v>
      </c>
      <c r="F79" s="156">
        <v>0</v>
      </c>
      <c r="G79" s="156">
        <v>0</v>
      </c>
      <c r="H79" s="157">
        <v>0</v>
      </c>
      <c r="I79" s="156">
        <v>0</v>
      </c>
      <c r="J79" s="156">
        <v>0</v>
      </c>
    </row>
    <row r="80" spans="3:10" x14ac:dyDescent="0.25">
      <c r="C80" s="413"/>
      <c r="D80" s="146" t="s">
        <v>474</v>
      </c>
      <c r="E80" s="157"/>
      <c r="F80" s="156"/>
      <c r="G80" s="156"/>
      <c r="H80" s="157"/>
      <c r="I80" s="156"/>
      <c r="J80" s="156"/>
    </row>
    <row r="81" spans="3:10" x14ac:dyDescent="0.25">
      <c r="C81" s="40"/>
      <c r="D81" s="146" t="s">
        <v>475</v>
      </c>
      <c r="E81" s="157">
        <v>0</v>
      </c>
      <c r="F81" s="156">
        <v>0</v>
      </c>
      <c r="G81" s="156">
        <v>0</v>
      </c>
      <c r="H81" s="157">
        <v>0</v>
      </c>
      <c r="I81" s="156">
        <v>0</v>
      </c>
      <c r="J81" s="156">
        <v>0</v>
      </c>
    </row>
    <row r="82" spans="3:10" x14ac:dyDescent="0.25">
      <c r="C82" s="40"/>
      <c r="D82" s="146" t="s">
        <v>476</v>
      </c>
      <c r="E82" s="157">
        <v>0</v>
      </c>
      <c r="F82" s="156">
        <v>0</v>
      </c>
      <c r="G82" s="156">
        <v>0</v>
      </c>
      <c r="H82" s="157">
        <v>0</v>
      </c>
      <c r="I82" s="156">
        <v>0</v>
      </c>
      <c r="J82" s="156">
        <v>0</v>
      </c>
    </row>
    <row r="83" spans="3:10" x14ac:dyDescent="0.25">
      <c r="C83" s="40"/>
      <c r="D83" s="146" t="s">
        <v>477</v>
      </c>
      <c r="E83" s="157">
        <v>0</v>
      </c>
      <c r="F83" s="156">
        <v>0</v>
      </c>
      <c r="G83" s="156">
        <v>0</v>
      </c>
      <c r="H83" s="157">
        <v>0</v>
      </c>
      <c r="I83" s="156">
        <v>0</v>
      </c>
      <c r="J83" s="156">
        <v>0</v>
      </c>
    </row>
    <row r="84" spans="3:10" x14ac:dyDescent="0.25">
      <c r="C84" s="40"/>
      <c r="D84" s="146" t="s">
        <v>478</v>
      </c>
      <c r="E84" s="157">
        <v>0</v>
      </c>
      <c r="F84" s="156">
        <v>0</v>
      </c>
      <c r="G84" s="156">
        <v>0</v>
      </c>
      <c r="H84" s="157">
        <v>0</v>
      </c>
      <c r="I84" s="156">
        <v>0</v>
      </c>
      <c r="J84" s="156">
        <v>0</v>
      </c>
    </row>
    <row r="85" spans="3:10" x14ac:dyDescent="0.25">
      <c r="C85" s="40"/>
      <c r="D85" s="146" t="s">
        <v>479</v>
      </c>
      <c r="E85" s="157">
        <v>0</v>
      </c>
      <c r="F85" s="156">
        <v>0</v>
      </c>
      <c r="G85" s="156">
        <v>0</v>
      </c>
      <c r="H85" s="157">
        <v>0</v>
      </c>
      <c r="I85" s="156">
        <v>0</v>
      </c>
      <c r="J85" s="156">
        <v>0</v>
      </c>
    </row>
    <row r="86" spans="3:10" x14ac:dyDescent="0.25">
      <c r="C86" s="40"/>
      <c r="D86" s="146" t="s">
        <v>480</v>
      </c>
      <c r="E86" s="157">
        <v>0</v>
      </c>
      <c r="F86" s="156">
        <v>0</v>
      </c>
      <c r="G86" s="156">
        <v>0</v>
      </c>
      <c r="H86" s="157">
        <v>0</v>
      </c>
      <c r="I86" s="156">
        <v>0</v>
      </c>
      <c r="J86" s="156">
        <v>0</v>
      </c>
    </row>
    <row r="87" spans="3:10" x14ac:dyDescent="0.25">
      <c r="C87" s="40"/>
      <c r="D87" s="146" t="s">
        <v>481</v>
      </c>
      <c r="E87" s="157">
        <v>0</v>
      </c>
      <c r="F87" s="156">
        <v>0</v>
      </c>
      <c r="G87" s="156">
        <v>0</v>
      </c>
      <c r="H87" s="157">
        <v>0</v>
      </c>
      <c r="I87" s="156">
        <v>0</v>
      </c>
      <c r="J87" s="156">
        <v>0</v>
      </c>
    </row>
    <row r="88" spans="3:10" x14ac:dyDescent="0.25">
      <c r="C88" s="40"/>
      <c r="D88" s="146" t="s">
        <v>482</v>
      </c>
      <c r="E88" s="157">
        <v>0</v>
      </c>
      <c r="F88" s="156">
        <v>0</v>
      </c>
      <c r="G88" s="156">
        <v>0</v>
      </c>
      <c r="H88" s="157">
        <v>0</v>
      </c>
      <c r="I88" s="156">
        <v>0</v>
      </c>
      <c r="J88" s="156">
        <v>0</v>
      </c>
    </row>
    <row r="89" spans="3:10" x14ac:dyDescent="0.25">
      <c r="C89" s="40"/>
      <c r="D89" s="146"/>
      <c r="E89" s="159"/>
      <c r="F89" s="158"/>
      <c r="G89" s="158"/>
      <c r="H89" s="159"/>
      <c r="I89" s="158"/>
      <c r="J89" s="158"/>
    </row>
    <row r="90" spans="3:10" x14ac:dyDescent="0.25">
      <c r="C90" s="412" t="s">
        <v>483</v>
      </c>
      <c r="D90" s="430"/>
      <c r="E90" s="157">
        <f>SUM(E92:E98)</f>
        <v>0</v>
      </c>
      <c r="F90" s="156">
        <f t="shared" ref="F90:J90" si="9">SUM(F92:F98)</f>
        <v>0</v>
      </c>
      <c r="G90" s="156">
        <f t="shared" si="9"/>
        <v>0</v>
      </c>
      <c r="H90" s="157">
        <f t="shared" si="9"/>
        <v>0</v>
      </c>
      <c r="I90" s="156">
        <f t="shared" si="9"/>
        <v>0</v>
      </c>
      <c r="J90" s="156">
        <f t="shared" si="9"/>
        <v>0</v>
      </c>
    </row>
    <row r="91" spans="3:10" x14ac:dyDescent="0.25">
      <c r="C91" s="412" t="s">
        <v>484</v>
      </c>
      <c r="D91" s="430"/>
      <c r="E91" s="157"/>
      <c r="F91" s="156"/>
      <c r="G91" s="156"/>
      <c r="H91" s="157"/>
      <c r="I91" s="156"/>
      <c r="J91" s="156"/>
    </row>
    <row r="92" spans="3:10" x14ac:dyDescent="0.25">
      <c r="C92" s="413"/>
      <c r="D92" s="146" t="s">
        <v>485</v>
      </c>
      <c r="E92" s="157">
        <v>0</v>
      </c>
      <c r="F92" s="156">
        <v>0</v>
      </c>
      <c r="G92" s="156">
        <v>0</v>
      </c>
      <c r="H92" s="157">
        <v>0</v>
      </c>
      <c r="I92" s="156">
        <v>0</v>
      </c>
      <c r="J92" s="156">
        <v>0</v>
      </c>
    </row>
    <row r="93" spans="3:10" x14ac:dyDescent="0.25">
      <c r="C93" s="413"/>
      <c r="D93" s="146" t="s">
        <v>486</v>
      </c>
      <c r="E93" s="157"/>
      <c r="F93" s="156"/>
      <c r="G93" s="156"/>
      <c r="H93" s="157"/>
      <c r="I93" s="156"/>
      <c r="J93" s="156"/>
    </row>
    <row r="94" spans="3:10" x14ac:dyDescent="0.25">
      <c r="C94" s="413"/>
      <c r="D94" s="146" t="s">
        <v>487</v>
      </c>
      <c r="E94" s="157">
        <v>0</v>
      </c>
      <c r="F94" s="156">
        <v>0</v>
      </c>
      <c r="G94" s="156">
        <v>0</v>
      </c>
      <c r="H94" s="157">
        <v>0</v>
      </c>
      <c r="I94" s="156">
        <v>0</v>
      </c>
      <c r="J94" s="156">
        <v>0</v>
      </c>
    </row>
    <row r="95" spans="3:10" x14ac:dyDescent="0.25">
      <c r="C95" s="413"/>
      <c r="D95" s="146" t="s">
        <v>488</v>
      </c>
      <c r="E95" s="157"/>
      <c r="F95" s="156"/>
      <c r="G95" s="156"/>
      <c r="H95" s="157"/>
      <c r="I95" s="156"/>
      <c r="J95" s="156"/>
    </row>
    <row r="96" spans="3:10" x14ac:dyDescent="0.25">
      <c r="C96" s="40"/>
      <c r="D96" s="146" t="s">
        <v>489</v>
      </c>
      <c r="E96" s="157">
        <v>0</v>
      </c>
      <c r="F96" s="156">
        <v>0</v>
      </c>
      <c r="G96" s="156">
        <v>0</v>
      </c>
      <c r="H96" s="157">
        <v>0</v>
      </c>
      <c r="I96" s="156">
        <v>0</v>
      </c>
      <c r="J96" s="156">
        <v>0</v>
      </c>
    </row>
    <row r="97" spans="3:10" x14ac:dyDescent="0.25">
      <c r="C97" s="40"/>
      <c r="D97" s="146" t="s">
        <v>490</v>
      </c>
      <c r="E97" s="157">
        <v>0</v>
      </c>
      <c r="F97" s="156">
        <v>0</v>
      </c>
      <c r="G97" s="156">
        <v>0</v>
      </c>
      <c r="H97" s="157">
        <v>0</v>
      </c>
      <c r="I97" s="156">
        <v>0</v>
      </c>
      <c r="J97" s="156">
        <v>0</v>
      </c>
    </row>
    <row r="98" spans="3:10" ht="10.5" customHeight="1" x14ac:dyDescent="0.25">
      <c r="C98" s="40"/>
      <c r="D98" s="146"/>
      <c r="E98" s="169"/>
      <c r="F98" s="169"/>
      <c r="G98" s="169"/>
      <c r="H98" s="169"/>
      <c r="I98" s="169"/>
      <c r="J98" s="156"/>
    </row>
    <row r="99" spans="3:10" x14ac:dyDescent="0.25">
      <c r="C99" s="412" t="s">
        <v>492</v>
      </c>
      <c r="D99" s="430"/>
      <c r="E99" s="169">
        <f>+E56+E14</f>
        <v>576050508.76999986</v>
      </c>
      <c r="F99" s="169">
        <f t="shared" ref="F99:J99" si="10">+F56+F14</f>
        <v>54960418.169999994</v>
      </c>
      <c r="G99" s="169">
        <f t="shared" si="10"/>
        <v>631010926.93999982</v>
      </c>
      <c r="H99" s="169">
        <f t="shared" si="10"/>
        <v>332667183.58999997</v>
      </c>
      <c r="I99" s="169">
        <f t="shared" si="10"/>
        <v>327636800.9000001</v>
      </c>
      <c r="J99" s="156">
        <f t="shared" si="10"/>
        <v>298343743.34999985</v>
      </c>
    </row>
    <row r="100" spans="3:10" x14ac:dyDescent="0.25">
      <c r="C100" s="47"/>
      <c r="D100" s="49"/>
      <c r="E100" s="48"/>
      <c r="F100" s="60"/>
      <c r="G100" s="60"/>
      <c r="H100" s="48"/>
      <c r="I100" s="60"/>
      <c r="J100" s="60"/>
    </row>
  </sheetData>
  <mergeCells count="36">
    <mergeCell ref="C4:J4"/>
    <mergeCell ref="C35:D35"/>
    <mergeCell ref="C36:C37"/>
    <mergeCell ref="C34:D34"/>
    <mergeCell ref="C5:J5"/>
    <mergeCell ref="C6:J6"/>
    <mergeCell ref="C7:J7"/>
    <mergeCell ref="C8:J8"/>
    <mergeCell ref="C9:D11"/>
    <mergeCell ref="E9:I9"/>
    <mergeCell ref="J9:J11"/>
    <mergeCell ref="E10:E11"/>
    <mergeCell ref="G10:G11"/>
    <mergeCell ref="C28:C29"/>
    <mergeCell ref="H10:H11"/>
    <mergeCell ref="I10:I11"/>
    <mergeCell ref="C12:D12"/>
    <mergeCell ref="C13:D13"/>
    <mergeCell ref="C14:D14"/>
    <mergeCell ref="C24:D24"/>
    <mergeCell ref="C47:D47"/>
    <mergeCell ref="C48:D48"/>
    <mergeCell ref="C49:C50"/>
    <mergeCell ref="C51:C52"/>
    <mergeCell ref="C56:D56"/>
    <mergeCell ref="C57:D57"/>
    <mergeCell ref="C67:D67"/>
    <mergeCell ref="C71:C72"/>
    <mergeCell ref="C77:D77"/>
    <mergeCell ref="C78:D78"/>
    <mergeCell ref="C99:D99"/>
    <mergeCell ref="C79:C80"/>
    <mergeCell ref="C90:D90"/>
    <mergeCell ref="C91:D91"/>
    <mergeCell ref="C92:C93"/>
    <mergeCell ref="C94:C95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ignoredErrors>
    <ignoredError sqref="E24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C3:I40"/>
  <sheetViews>
    <sheetView zoomScaleNormal="100" workbookViewId="0">
      <selection activeCell="H23" sqref="H23"/>
    </sheetView>
  </sheetViews>
  <sheetFormatPr baseColWidth="10" defaultRowHeight="15" x14ac:dyDescent="0.25"/>
  <cols>
    <col min="2" max="2" width="0" hidden="1" customWidth="1"/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4.42578125" customWidth="1"/>
  </cols>
  <sheetData>
    <row r="3" spans="3:9" x14ac:dyDescent="0.25">
      <c r="C3" s="431" t="s">
        <v>759</v>
      </c>
      <c r="D3" s="432"/>
      <c r="E3" s="432"/>
      <c r="F3" s="432"/>
      <c r="G3" s="432"/>
      <c r="H3" s="432"/>
      <c r="I3" s="433"/>
    </row>
    <row r="4" spans="3:9" x14ac:dyDescent="0.25">
      <c r="C4" s="401" t="s">
        <v>356</v>
      </c>
      <c r="D4" s="376"/>
      <c r="E4" s="376"/>
      <c r="F4" s="376"/>
      <c r="G4" s="376"/>
      <c r="H4" s="376"/>
      <c r="I4" s="402"/>
    </row>
    <row r="5" spans="3:9" x14ac:dyDescent="0.25">
      <c r="C5" s="401" t="s">
        <v>493</v>
      </c>
      <c r="D5" s="376"/>
      <c r="E5" s="376"/>
      <c r="F5" s="376"/>
      <c r="G5" s="376"/>
      <c r="H5" s="376"/>
      <c r="I5" s="402"/>
    </row>
    <row r="6" spans="3:9" x14ac:dyDescent="0.25">
      <c r="C6" s="403" t="s">
        <v>983</v>
      </c>
      <c r="D6" s="376"/>
      <c r="E6" s="376"/>
      <c r="F6" s="376"/>
      <c r="G6" s="376"/>
      <c r="H6" s="376"/>
      <c r="I6" s="402"/>
    </row>
    <row r="7" spans="3:9" x14ac:dyDescent="0.25">
      <c r="C7" s="401" t="s">
        <v>1</v>
      </c>
      <c r="D7" s="376"/>
      <c r="E7" s="376"/>
      <c r="F7" s="376"/>
      <c r="G7" s="376"/>
      <c r="H7" s="376"/>
      <c r="I7" s="402"/>
    </row>
    <row r="8" spans="3:9" x14ac:dyDescent="0.25">
      <c r="C8" s="386" t="s">
        <v>2</v>
      </c>
      <c r="D8" s="386" t="s">
        <v>358</v>
      </c>
      <c r="E8" s="386"/>
      <c r="F8" s="386"/>
      <c r="G8" s="386"/>
      <c r="H8" s="386"/>
      <c r="I8" s="386" t="s">
        <v>440</v>
      </c>
    </row>
    <row r="9" spans="3:9" x14ac:dyDescent="0.25">
      <c r="C9" s="376"/>
      <c r="D9" s="376" t="s">
        <v>221</v>
      </c>
      <c r="E9" s="220" t="s">
        <v>269</v>
      </c>
      <c r="F9" s="376" t="s">
        <v>271</v>
      </c>
      <c r="G9" s="376" t="s">
        <v>222</v>
      </c>
      <c r="H9" s="376" t="s">
        <v>224</v>
      </c>
      <c r="I9" s="376"/>
    </row>
    <row r="10" spans="3:9" x14ac:dyDescent="0.25">
      <c r="C10" s="385"/>
      <c r="D10" s="385"/>
      <c r="E10" s="224" t="s">
        <v>270</v>
      </c>
      <c r="F10" s="385"/>
      <c r="G10" s="385"/>
      <c r="H10" s="385"/>
      <c r="I10" s="385"/>
    </row>
    <row r="11" spans="3:9" x14ac:dyDescent="0.25">
      <c r="C11" s="56" t="s">
        <v>494</v>
      </c>
      <c r="D11" s="156">
        <f>SUM(D12:D23)</f>
        <v>412738732</v>
      </c>
      <c r="E11" s="156">
        <f t="shared" ref="E11:I11" si="0">SUM(E12:E23)</f>
        <v>30000000</v>
      </c>
      <c r="F11" s="156">
        <f t="shared" si="0"/>
        <v>442738732</v>
      </c>
      <c r="G11" s="156">
        <f t="shared" si="0"/>
        <v>261116787.58999997</v>
      </c>
      <c r="H11" s="156">
        <f t="shared" si="0"/>
        <v>256609790.26999998</v>
      </c>
      <c r="I11" s="156">
        <f t="shared" si="0"/>
        <v>181621944.41000003</v>
      </c>
    </row>
    <row r="12" spans="3:9" x14ac:dyDescent="0.25">
      <c r="C12" s="40" t="s">
        <v>495</v>
      </c>
      <c r="D12" s="156">
        <v>412738732</v>
      </c>
      <c r="E12" s="156">
        <v>29000000</v>
      </c>
      <c r="F12" s="156">
        <f>D12+E12</f>
        <v>441738732</v>
      </c>
      <c r="G12" s="156">
        <v>258102943.41999999</v>
      </c>
      <c r="H12" s="156">
        <v>253595946.09999999</v>
      </c>
      <c r="I12" s="156">
        <f>F12-G12</f>
        <v>183635788.58000001</v>
      </c>
    </row>
    <row r="13" spans="3:9" x14ac:dyDescent="0.25">
      <c r="C13" s="40" t="s">
        <v>496</v>
      </c>
      <c r="D13" s="156">
        <v>0</v>
      </c>
      <c r="E13" s="156">
        <v>0</v>
      </c>
      <c r="F13" s="350">
        <f t="shared" ref="F13:F18" si="1">D13+E13</f>
        <v>0</v>
      </c>
      <c r="G13" s="156">
        <v>0</v>
      </c>
      <c r="H13" s="156">
        <v>0</v>
      </c>
      <c r="I13" s="350">
        <f t="shared" ref="I13:I18" si="2">F13-G13</f>
        <v>0</v>
      </c>
    </row>
    <row r="14" spans="3:9" x14ac:dyDescent="0.25">
      <c r="C14" s="40" t="s">
        <v>497</v>
      </c>
      <c r="D14" s="156">
        <v>0</v>
      </c>
      <c r="E14" s="156">
        <v>0</v>
      </c>
      <c r="F14" s="350">
        <f t="shared" si="1"/>
        <v>0</v>
      </c>
      <c r="G14" s="156">
        <v>0</v>
      </c>
      <c r="H14" s="156">
        <v>0</v>
      </c>
      <c r="I14" s="350">
        <f t="shared" si="2"/>
        <v>0</v>
      </c>
    </row>
    <row r="15" spans="3:9" x14ac:dyDescent="0.25">
      <c r="C15" s="40" t="s">
        <v>498</v>
      </c>
      <c r="D15" s="156">
        <v>0</v>
      </c>
      <c r="E15" s="156">
        <v>0</v>
      </c>
      <c r="F15" s="350">
        <f t="shared" si="1"/>
        <v>0</v>
      </c>
      <c r="G15" s="156">
        <v>0</v>
      </c>
      <c r="H15" s="156">
        <v>0</v>
      </c>
      <c r="I15" s="350">
        <f t="shared" si="2"/>
        <v>0</v>
      </c>
    </row>
    <row r="16" spans="3:9" x14ac:dyDescent="0.25">
      <c r="C16" s="40" t="s">
        <v>499</v>
      </c>
      <c r="D16" s="156">
        <v>0</v>
      </c>
      <c r="E16" s="156">
        <v>0</v>
      </c>
      <c r="F16" s="350">
        <f t="shared" si="1"/>
        <v>0</v>
      </c>
      <c r="G16" s="156">
        <v>0</v>
      </c>
      <c r="H16" s="156">
        <v>0</v>
      </c>
      <c r="I16" s="350">
        <f t="shared" si="2"/>
        <v>0</v>
      </c>
    </row>
    <row r="17" spans="3:9" x14ac:dyDescent="0.25">
      <c r="C17" s="40" t="s">
        <v>500</v>
      </c>
      <c r="D17" s="156">
        <v>0</v>
      </c>
      <c r="E17" s="156">
        <v>0</v>
      </c>
      <c r="F17" s="350">
        <f t="shared" si="1"/>
        <v>0</v>
      </c>
      <c r="G17" s="156">
        <v>0</v>
      </c>
      <c r="H17" s="156">
        <v>0</v>
      </c>
      <c r="I17" s="350">
        <f t="shared" si="2"/>
        <v>0</v>
      </c>
    </row>
    <row r="18" spans="3:9" x14ac:dyDescent="0.25">
      <c r="C18" s="40" t="s">
        <v>501</v>
      </c>
      <c r="D18" s="156">
        <v>0</v>
      </c>
      <c r="E18" s="156">
        <v>0</v>
      </c>
      <c r="F18" s="350">
        <f t="shared" si="1"/>
        <v>0</v>
      </c>
      <c r="G18" s="156">
        <v>0</v>
      </c>
      <c r="H18" s="156">
        <v>0</v>
      </c>
      <c r="I18" s="350">
        <f t="shared" si="2"/>
        <v>0</v>
      </c>
    </row>
    <row r="19" spans="3:9" x14ac:dyDescent="0.25">
      <c r="C19" s="40" t="s">
        <v>502</v>
      </c>
      <c r="D19" s="143"/>
      <c r="E19" s="143"/>
      <c r="F19" s="143"/>
      <c r="G19" s="143"/>
      <c r="H19" s="143"/>
      <c r="I19" s="143"/>
    </row>
    <row r="20" spans="3:9" x14ac:dyDescent="0.25">
      <c r="C20" s="40" t="s">
        <v>503</v>
      </c>
      <c r="D20" s="143"/>
      <c r="E20" s="143"/>
      <c r="F20" s="143"/>
      <c r="G20" s="143"/>
      <c r="H20" s="143"/>
      <c r="I20" s="143"/>
    </row>
    <row r="21" spans="3:9" x14ac:dyDescent="0.25">
      <c r="C21" s="55" t="s">
        <v>504</v>
      </c>
      <c r="D21" s="156">
        <v>0</v>
      </c>
      <c r="E21" s="156">
        <v>0</v>
      </c>
      <c r="F21" s="350">
        <f t="shared" ref="F21:F23" si="3">D21+E21</f>
        <v>0</v>
      </c>
      <c r="G21" s="156">
        <v>0</v>
      </c>
      <c r="H21" s="156">
        <v>0</v>
      </c>
      <c r="I21" s="350">
        <f t="shared" ref="I21:I23" si="4">F21-G21</f>
        <v>0</v>
      </c>
    </row>
    <row r="22" spans="3:9" x14ac:dyDescent="0.25">
      <c r="C22" s="55" t="s">
        <v>505</v>
      </c>
      <c r="D22" s="156">
        <v>0</v>
      </c>
      <c r="E22" s="156">
        <v>0</v>
      </c>
      <c r="F22" s="350">
        <f t="shared" si="3"/>
        <v>0</v>
      </c>
      <c r="G22" s="156">
        <v>0</v>
      </c>
      <c r="H22" s="156">
        <v>0</v>
      </c>
      <c r="I22" s="350">
        <f t="shared" si="4"/>
        <v>0</v>
      </c>
    </row>
    <row r="23" spans="3:9" x14ac:dyDescent="0.25">
      <c r="C23" s="40" t="s">
        <v>506</v>
      </c>
      <c r="D23" s="156">
        <v>0</v>
      </c>
      <c r="E23" s="156">
        <v>1000000</v>
      </c>
      <c r="F23" s="350">
        <f t="shared" si="3"/>
        <v>1000000</v>
      </c>
      <c r="G23" s="156">
        <v>3013844.17</v>
      </c>
      <c r="H23" s="156">
        <v>3013844.17</v>
      </c>
      <c r="I23" s="350">
        <f t="shared" si="4"/>
        <v>-2013844.17</v>
      </c>
    </row>
    <row r="24" spans="3:9" x14ac:dyDescent="0.25">
      <c r="C24" s="40"/>
      <c r="D24" s="45"/>
      <c r="E24" s="45"/>
      <c r="F24" s="10"/>
      <c r="G24" s="45"/>
      <c r="H24" s="10"/>
      <c r="I24" s="45"/>
    </row>
    <row r="25" spans="3:9" x14ac:dyDescent="0.25">
      <c r="C25" s="56" t="s">
        <v>507</v>
      </c>
      <c r="D25" s="156">
        <f>+D26+D27+D28+D31+D32</f>
        <v>0</v>
      </c>
      <c r="E25" s="156">
        <f t="shared" ref="E25:I25" si="5">+E26+E27+E28+E31+E32</f>
        <v>0</v>
      </c>
      <c r="F25" s="156">
        <f t="shared" si="5"/>
        <v>0</v>
      </c>
      <c r="G25" s="156">
        <f t="shared" si="5"/>
        <v>0</v>
      </c>
      <c r="H25" s="156">
        <f t="shared" si="5"/>
        <v>0</v>
      </c>
      <c r="I25" s="156">
        <f t="shared" si="5"/>
        <v>0</v>
      </c>
    </row>
    <row r="26" spans="3:9" x14ac:dyDescent="0.25">
      <c r="C26" s="40" t="s">
        <v>495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</row>
    <row r="27" spans="3:9" x14ac:dyDescent="0.25">
      <c r="C27" s="40" t="s">
        <v>496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</row>
    <row r="28" spans="3:9" x14ac:dyDescent="0.25">
      <c r="C28" s="40" t="s">
        <v>497</v>
      </c>
      <c r="D28" s="156">
        <v>0</v>
      </c>
      <c r="E28" s="156">
        <v>0</v>
      </c>
      <c r="F28" s="156">
        <v>0</v>
      </c>
      <c r="G28" s="156">
        <v>0</v>
      </c>
      <c r="H28" s="156">
        <v>0</v>
      </c>
      <c r="I28" s="156">
        <v>0</v>
      </c>
    </row>
    <row r="29" spans="3:9" x14ac:dyDescent="0.25">
      <c r="C29" s="40" t="s">
        <v>498</v>
      </c>
      <c r="D29" s="156">
        <v>0</v>
      </c>
      <c r="E29" s="156">
        <v>0</v>
      </c>
      <c r="F29" s="156">
        <v>0</v>
      </c>
      <c r="G29" s="156">
        <v>0</v>
      </c>
      <c r="H29" s="156">
        <v>0</v>
      </c>
      <c r="I29" s="156">
        <v>0</v>
      </c>
    </row>
    <row r="30" spans="3:9" x14ac:dyDescent="0.25">
      <c r="C30" s="40" t="s">
        <v>499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</row>
    <row r="31" spans="3:9" x14ac:dyDescent="0.25">
      <c r="C31" s="40" t="s">
        <v>500</v>
      </c>
      <c r="D31" s="156">
        <v>0</v>
      </c>
      <c r="E31" s="156">
        <v>0</v>
      </c>
      <c r="F31" s="156">
        <v>0</v>
      </c>
      <c r="G31" s="156">
        <v>0</v>
      </c>
      <c r="H31" s="156">
        <v>0</v>
      </c>
      <c r="I31" s="156">
        <v>0</v>
      </c>
    </row>
    <row r="32" spans="3:9" x14ac:dyDescent="0.25">
      <c r="C32" s="40" t="s">
        <v>501</v>
      </c>
      <c r="D32" s="156">
        <f>+D35+D36</f>
        <v>0</v>
      </c>
      <c r="E32" s="156">
        <f t="shared" ref="E32:I32" si="6">+E35+E36</f>
        <v>0</v>
      </c>
      <c r="F32" s="156">
        <f t="shared" si="6"/>
        <v>0</v>
      </c>
      <c r="G32" s="156">
        <f t="shared" si="6"/>
        <v>0</v>
      </c>
      <c r="H32" s="156">
        <f t="shared" si="6"/>
        <v>0</v>
      </c>
      <c r="I32" s="156">
        <f t="shared" si="6"/>
        <v>0</v>
      </c>
    </row>
    <row r="33" spans="3:9" x14ac:dyDescent="0.25">
      <c r="C33" s="40" t="s">
        <v>502</v>
      </c>
      <c r="D33" s="143"/>
      <c r="E33" s="143"/>
      <c r="F33" s="143"/>
      <c r="G33" s="143"/>
      <c r="H33" s="143"/>
      <c r="I33" s="143"/>
    </row>
    <row r="34" spans="3:9" x14ac:dyDescent="0.25">
      <c r="C34" s="40" t="s">
        <v>503</v>
      </c>
      <c r="D34" s="143"/>
      <c r="E34" s="143"/>
      <c r="F34" s="143"/>
      <c r="G34" s="143"/>
      <c r="H34" s="143"/>
      <c r="I34" s="143"/>
    </row>
    <row r="35" spans="3:9" x14ac:dyDescent="0.25">
      <c r="C35" s="55" t="s">
        <v>504</v>
      </c>
      <c r="D35" s="156">
        <v>0</v>
      </c>
      <c r="E35" s="156">
        <v>0</v>
      </c>
      <c r="F35" s="156">
        <v>0</v>
      </c>
      <c r="G35" s="156">
        <v>0</v>
      </c>
      <c r="H35" s="156">
        <v>0</v>
      </c>
      <c r="I35" s="156">
        <v>0</v>
      </c>
    </row>
    <row r="36" spans="3:9" x14ac:dyDescent="0.25">
      <c r="C36" s="55" t="s">
        <v>505</v>
      </c>
      <c r="D36" s="156">
        <v>0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</row>
    <row r="37" spans="3:9" x14ac:dyDescent="0.25">
      <c r="C37" s="40" t="s">
        <v>506</v>
      </c>
      <c r="D37" s="45"/>
      <c r="E37" s="45"/>
      <c r="F37" s="10"/>
      <c r="G37" s="45"/>
      <c r="H37" s="10"/>
      <c r="I37" s="45"/>
    </row>
    <row r="38" spans="3:9" x14ac:dyDescent="0.25">
      <c r="C38" s="56" t="s">
        <v>508</v>
      </c>
      <c r="D38" s="156">
        <f>+D11+D25</f>
        <v>412738732</v>
      </c>
      <c r="E38" s="156">
        <f t="shared" ref="E38:I38" si="7">+E11+E25</f>
        <v>30000000</v>
      </c>
      <c r="F38" s="156">
        <f t="shared" si="7"/>
        <v>442738732</v>
      </c>
      <c r="G38" s="156">
        <f t="shared" si="7"/>
        <v>261116787.58999997</v>
      </c>
      <c r="H38" s="156">
        <f t="shared" si="7"/>
        <v>256609790.26999998</v>
      </c>
      <c r="I38" s="156">
        <f t="shared" si="7"/>
        <v>181621944.41000003</v>
      </c>
    </row>
    <row r="39" spans="3:9" x14ac:dyDescent="0.25">
      <c r="C39" s="56" t="s">
        <v>509</v>
      </c>
      <c r="D39" s="37"/>
      <c r="E39" s="37"/>
      <c r="F39" s="50"/>
      <c r="G39" s="37"/>
      <c r="H39" s="50"/>
      <c r="I39" s="37"/>
    </row>
    <row r="40" spans="3:9" x14ac:dyDescent="0.25">
      <c r="C40" s="51"/>
      <c r="D40" s="54"/>
      <c r="E40" s="54"/>
      <c r="F40" s="52"/>
      <c r="G40" s="54"/>
      <c r="H40" s="52"/>
      <c r="I40" s="54"/>
    </row>
  </sheetData>
  <mergeCells count="12">
    <mergeCell ref="G9:G10"/>
    <mergeCell ref="H9:H10"/>
    <mergeCell ref="C3:I3"/>
    <mergeCell ref="C4:I4"/>
    <mergeCell ref="C5:I5"/>
    <mergeCell ref="C6:I6"/>
    <mergeCell ref="C7:I7"/>
    <mergeCell ref="C8:C10"/>
    <mergeCell ref="D8:H8"/>
    <mergeCell ref="I8:I10"/>
    <mergeCell ref="D9:D10"/>
    <mergeCell ref="F9:F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12</vt:i4>
      </vt:variant>
    </vt:vector>
  </HeadingPairs>
  <TitlesOfParts>
    <vt:vector size="29" baseType="lpstr">
      <vt:lpstr>formato 1</vt:lpstr>
      <vt:lpstr>formato 2</vt:lpstr>
      <vt:lpstr>formato 3</vt:lpstr>
      <vt:lpstr>formato 4</vt:lpstr>
      <vt:lpstr>formato 5</vt:lpstr>
      <vt:lpstr>formato 6 a</vt:lpstr>
      <vt:lpstr>formato 6b</vt:lpstr>
      <vt:lpstr>formato 6 c</vt:lpstr>
      <vt:lpstr>formato 6 d</vt:lpstr>
      <vt:lpstr>formato 7a</vt:lpstr>
      <vt:lpstr>formato7b</vt:lpstr>
      <vt:lpstr>formato 7c</vt:lpstr>
      <vt:lpstr>formato 7d</vt:lpstr>
      <vt:lpstr>GUIA cumplimiento</vt:lpstr>
      <vt:lpstr>art 8</vt:lpstr>
      <vt:lpstr>formato 8</vt:lpstr>
      <vt:lpstr>guia de cumplimiento</vt:lpstr>
      <vt:lpstr>'art 8'!Área_de_impresión</vt:lpstr>
      <vt:lpstr>'formato 1'!Área_de_impresión</vt:lpstr>
      <vt:lpstr>'formato 6 a'!Área_de_impresión</vt:lpstr>
      <vt:lpstr>'formato 6 c'!Área_de_impresión</vt:lpstr>
      <vt:lpstr>'formato 6 d'!Área_de_impresión</vt:lpstr>
      <vt:lpstr>'formato 7a'!Área_de_impresión</vt:lpstr>
      <vt:lpstr>'formato 7c'!Área_de_impresión</vt:lpstr>
      <vt:lpstr>'formato 7d'!Área_de_impresión</vt:lpstr>
      <vt:lpstr>formato7b!Área_de_impresión</vt:lpstr>
      <vt:lpstr>'GUIA cumplimiento'!Área_de_impresión</vt:lpstr>
      <vt:lpstr>'art 8'!Títulos_a_imprimir</vt:lpstr>
      <vt:lpstr>'GUIA cumplimiento'!Títulos_a_imprimir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Jefe de Departemento de Cuenta Publica</cp:lastModifiedBy>
  <cp:lastPrinted>2024-07-10T15:48:15Z</cp:lastPrinted>
  <dcterms:created xsi:type="dcterms:W3CDTF">2016-11-25T14:52:45Z</dcterms:created>
  <dcterms:modified xsi:type="dcterms:W3CDTF">2024-10-10T23:20:20Z</dcterms:modified>
</cp:coreProperties>
</file>