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ITE\"/>
    </mc:Choice>
  </mc:AlternateContent>
  <xr:revisionPtr revIDLastSave="0" documentId="13_ncr:1_{04FBF1EB-D95F-4CBC-A675-EACAE2A33AAE}" xr6:coauthVersionLast="40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5">'FORMATO 6A'!$A$1:$I$166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7" l="1"/>
  <c r="B8" i="7"/>
  <c r="B26" i="7"/>
  <c r="C8" i="7"/>
  <c r="D8" i="7"/>
  <c r="E8" i="7"/>
  <c r="F8" i="7"/>
  <c r="G8" i="7"/>
  <c r="G43" i="5"/>
  <c r="I15" i="5"/>
  <c r="G61" i="4"/>
  <c r="D61" i="4"/>
  <c r="D23" i="4"/>
  <c r="D21" i="4"/>
  <c r="G46" i="1"/>
  <c r="F41" i="1"/>
  <c r="F8" i="4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H16" i="5"/>
  <c r="I16" i="5" s="1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C59" i="1"/>
  <c r="C30" i="1"/>
  <c r="C24" i="1"/>
  <c r="C16" i="1"/>
  <c r="C8" i="1"/>
  <c r="H36" i="5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G80" i="1" l="1"/>
  <c r="E78" i="5"/>
  <c r="F78" i="5"/>
  <c r="G78" i="5"/>
  <c r="H78" i="5"/>
  <c r="I78" i="5"/>
  <c r="D78" i="5"/>
  <c r="F70" i="5"/>
  <c r="D70" i="5"/>
  <c r="I36" i="5" l="1"/>
  <c r="F36" i="5"/>
  <c r="F13" i="4" l="1"/>
  <c r="C10" i="8" l="1"/>
  <c r="D10" i="8"/>
  <c r="G10" i="8"/>
  <c r="F10" i="8"/>
  <c r="F30" i="1"/>
  <c r="H9" i="8" l="1"/>
  <c r="E10" i="8" l="1"/>
  <c r="H10" i="8"/>
  <c r="F17" i="5" l="1"/>
  <c r="F8" i="1" l="1"/>
  <c r="F46" i="1" s="1"/>
  <c r="D9" i="8" l="1"/>
  <c r="F9" i="8"/>
  <c r="G9" i="8"/>
  <c r="C26" i="7" l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E60" i="4" s="1"/>
  <c r="F51" i="4"/>
  <c r="D51" i="4"/>
  <c r="D60" i="4" s="1"/>
  <c r="E38" i="4"/>
  <c r="F38" i="4"/>
  <c r="D38" i="4"/>
  <c r="E41" i="4"/>
  <c r="F41" i="4"/>
  <c r="D41" i="4"/>
  <c r="E17" i="4"/>
  <c r="F17" i="4"/>
  <c r="F21" i="4" s="1"/>
  <c r="E13" i="4"/>
  <c r="D13" i="4"/>
  <c r="E8" i="4"/>
  <c r="D8" i="4"/>
  <c r="D19" i="2"/>
  <c r="E19" i="2"/>
  <c r="F19" i="2"/>
  <c r="H19" i="2"/>
  <c r="I19" i="2"/>
  <c r="C19" i="2"/>
  <c r="E21" i="4" l="1"/>
  <c r="F60" i="4"/>
  <c r="F61" i="4" s="1"/>
  <c r="D45" i="4"/>
  <c r="D32" i="4"/>
  <c r="E45" i="4"/>
  <c r="E61" i="4"/>
  <c r="F45" i="4"/>
  <c r="F22" i="4"/>
  <c r="F23" i="4" s="1"/>
  <c r="F32" i="4" s="1"/>
  <c r="G26" i="7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<sst xmlns="http://schemas.openxmlformats.org/spreadsheetml/2006/main" count="700" uniqueCount="549">
  <si>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</si>
  <si>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</si>
  <si>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</si>
  <si>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</si>
  <si>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</si>
  <si>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</si>
  <si>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</si>
  <si>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</si>
  <si>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</si>
  <si>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</si>
  <si>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</si>
  <si>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</si>
  <si>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</si>
  <si>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</si>
  <si>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</si>
  <si>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</si>
  <si>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</si>
  <si>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</si>
  <si>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</si>
  <si>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</si>
  <si>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</si>
  <si>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</si>
  <si>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</si>
  <si>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</si>
  <si>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</si>
  <si>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</si>
  <si>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</si>
  <si>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</si>
  <si>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</si>
  <si>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</si>
  <si>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</si>
  <si>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</si>
  <si>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</si>
  <si>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</si>
  <si>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</si>
  <si>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</si>
  <si>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</si>
  <si>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</si>
  <si>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</si>
  <si>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</si>
  <si>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</si>
  <si>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</si>
  <si>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</si>
  <si>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</si>
  <si>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</si>
  <si>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</si>
  <si>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</si>
  <si>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</si>
  <si>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</si>
  <si>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</si>
  <si>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</si>
  <si>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</si>
  <si>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</si>
  <si>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</si>
  <si>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</si>
  <si>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</si>
  <si>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</si>
  <si>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</si>
  <si>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</si>
  <si>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</si>
  <si>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</si>
  <si>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</si>
  <si>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</si>
  <si>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</si>
  <si>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</si>
  <si>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</si>
  <si>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</si>
  <si>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</si>
  <si>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</si>
  <si>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</si>
  <si>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</si>
  <si>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</si>
  <si>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</si>
  <si>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</si>
  <si>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</si>
  <si>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</si>
  <si>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</si>
  <si>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</si>
  <si>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</si>
  <si>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</si>
  <si>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</si>
  <si>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</si>
  <si>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</si>
  <si>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</si>
  <si>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</si>
  <si>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</si>
  <si>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</si>
  <si>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</si>
  <si>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</si>
  <si>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</si>
  <si>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</si>
  <si>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</si>
  <si>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</si>
  <si>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</si>
  <si>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</si>
  <si>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</si>
  <si>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</si>
  <si>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</si>
  <si>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</si>
  <si>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</si>
  <si>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</si>
  <si>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</si>
  <si>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</si>
  <si>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</si>
  <si>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</si>
  <si>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</si>
  <si>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</si>
  <si>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</si>
  <si>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</si>
  <si>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</si>
  <si>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</si>
  <si>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</si>
  <si>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</si>
  <si>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</si>
  <si>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</si>
  <si>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</si>
  <si>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</si>
  <si>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</si>
  <si>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</si>
  <si>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</si>
  <si>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</si>
  <si>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</si>
  <si>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</si>
  <si>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</si>
  <si>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</si>
  <si>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</si>
  <si>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</si>
  <si>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</si>
  <si>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</si>
  <si>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</si>
  <si>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</si>
  <si>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</si>
  <si>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</si>
  <si>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</si>
  <si>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</si>
  <si>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</si>
  <si>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</si>
  <si>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</si>
  <si>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</si>
  <si>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</si>
  <si>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</si>
  <si>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</si>
  <si>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</si>
  <si>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</si>
  <si>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</si>
  <si>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</si>
  <si>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</si>
  <si>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</si>
  <si>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</si>
  <si>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</si>
  <si>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</si>
  <si>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</si>
  <si>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</si>
  <si>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</si>
  <si>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</si>
  <si>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</si>
  <si>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</si>
  <si>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</si>
  <si>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</si>
  <si>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</si>
  <si>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</si>
  <si>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</si>
  <si>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</si>
  <si>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</si>
  <si>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</si>
  <si>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</si>
  <si>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</si>
  <si>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</si>
  <si>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</si>
  <si>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</si>
  <si>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</si>
  <si>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</si>
  <si>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</si>
  <si>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</si>
  <si>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</si>
  <si>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</si>
  <si>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</si>
  <si>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</si>
  <si>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</si>
  <si>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</si>
  <si>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</si>
  <si>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</si>
  <si>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</si>
  <si>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</si>
  <si>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</si>
  <si>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</si>
  <si>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</si>
  <si>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</si>
  <si>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</si>
  <si>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</si>
  <si>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</si>
  <si>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</si>
  <si>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</si>
  <si>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</si>
  <si>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</si>
  <si>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</si>
  <si>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</si>
  <si>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</si>
  <si>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</si>
  <si>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</si>
  <si>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</si>
  <si>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</si>
  <si>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</si>
  <si>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</si>
  <si>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</si>
  <si>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</si>
  <si>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</si>
  <si>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</si>
  <si>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</si>
  <si>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</si>
  <si>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</si>
  <si>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</si>
  <si>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</si>
  <si>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</si>
  <si>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</si>
  <si>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</si>
  <si>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</si>
  <si>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</si>
  <si>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</si>
  <si>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</si>
  <si>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</si>
  <si>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</si>
  <si>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</si>
  <si>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</si>
  <si>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</si>
  <si>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</si>
  <si>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</si>
  <si>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</si>
  <si>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</si>
  <si>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</si>
  <si>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</si>
  <si>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</si>
  <si>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</si>
  <si>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</si>
  <si>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</si>
  <si>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</si>
  <si>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</si>
  <si>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</si>
  <si>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</si>
  <si>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</si>
  <si>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</si>
  <si>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</si>
  <si>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</si>
  <si>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</si>
  <si>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</si>
  <si>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</si>
  <si>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</si>
  <si>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</si>
  <si>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</si>
  <si>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</si>
  <si>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</si>
  <si>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</si>
  <si>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</si>
  <si>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</si>
  <si>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</si>
  <si>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</si>
  <si>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</si>
  <si>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</si>
  <si>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</si>
  <si>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</si>
  <si>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</si>
  <si>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</si>
  <si>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</si>
  <si>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</si>
  <si>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</si>
  <si>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</si>
  <si>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</si>
  <si>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</si>
  <si>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</si>
  <si>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</si>
  <si>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</si>
  <si>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</si>
  <si>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</si>
  <si>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</si>
  <si>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</si>
  <si>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</si>
  <si>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</si>
  <si>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</si>
  <si>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</si>
  <si>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</si>
  <si>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</si>
  <si>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</si>
  <si>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</si>
  <si>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</si>
  <si>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</si>
  <si>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</si>
  <si>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</si>
  <si>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</si>
  <si>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</si>
  <si>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</si>
  <si>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</si>
  <si>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</si>
  <si>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</si>
  <si>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</si>
  <si>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</si>
  <si>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</si>
  <si>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</si>
  <si>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</si>
  <si>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</si>
  <si>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</si>
  <si>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</si>
  <si>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</si>
  <si>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</si>
  <si>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</si>
  <si>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</si>
  <si>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</si>
  <si>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</si>
  <si>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</si>
  <si>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</si>
  <si>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</si>
  <si>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</si>
  <si>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</si>
  <si>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</si>
  <si>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</si>
  <si>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</si>
  <si>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</si>
  <si>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</si>
  <si>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</si>
  <si>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</si>
  <si>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</si>
  <si>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</si>
  <si>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</si>
  <si>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</si>
  <si>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</si>
  <si>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</si>
  <si>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</si>
  <si>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</si>
  <si>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</si>
  <si>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</si>
  <si>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</si>
  <si>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</si>
  <si>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</si>
  <si>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</si>
  <si>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</si>
  <si>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</si>
  <si>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</si>
  <si>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</si>
  <si>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</si>
  <si>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</si>
  <si>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</si>
  <si>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</si>
  <si>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</si>
  <si>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</si>
  <si>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</si>
  <si>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</si>
  <si>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</si>
  <si>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</si>
  <si>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</si>
  <si>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</si>
  <si>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</si>
  <si>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</si>
  <si>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</si>
  <si>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</si>
  <si>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</si>
  <si>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</si>
  <si>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</si>
  <si>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</si>
  <si>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</si>
  <si>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</si>
  <si>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</si>
  <si>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</si>
  <si>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</si>
  <si>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</si>
  <si>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</si>
  <si>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</si>
  <si>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</si>
  <si>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</si>
  <si>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</si>
  <si>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</si>
  <si>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</si>
  <si>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</si>
  <si>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</si>
  <si>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</si>
  <si>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</si>
  <si>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</si>
  <si>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</si>
  <si>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</si>
  <si>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</si>
  <si>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</si>
  <si>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</si>
  <si>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</si>
  <si>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</si>
  <si>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</si>
  <si>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</si>
  <si>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</si>
  <si>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</si>
  <si>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</si>
  <si>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</si>
  <si>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</si>
  <si>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</si>
  <si>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</si>
  <si>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</si>
  <si>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</si>
  <si>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</si>
  <si>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</si>
  <si>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</si>
  <si>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</si>
  <si>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</si>
  <si>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</si>
  <si>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</si>
  <si>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</si>
  <si>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</si>
  <si>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</si>
  <si>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</si>
  <si>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</si>
  <si>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</si>
  <si>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</si>
  <si>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</si>
  <si>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</si>
  <si>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</si>
  <si>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</si>
  <si>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</si>
  <si>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</si>
  <si>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</si>
  <si>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</si>
  <si>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</si>
  <si>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</si>
  <si>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</si>
  <si>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</si>
  <si>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</si>
  <si>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</si>
  <si>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</si>
  <si>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</si>
  <si>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</si>
  <si>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</si>
  <si>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</si>
  <si>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</si>
  <si>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</si>
  <si>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</si>
  <si>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</si>
  <si>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</si>
  <si>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</si>
  <si>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</si>
  <si>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</si>
  <si>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</si>
  <si>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</si>
  <si>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</si>
  <si>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</si>
  <si>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</si>
  <si>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</si>
  <si>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</si>
  <si>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</si>
  <si>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</si>
  <si>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</si>
  <si>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</si>
  <si>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</si>
  <si>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</si>
  <si>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</si>
  <si>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</si>
  <si>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</si>
  <si>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</si>
  <si>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</si>
  <si>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</si>
  <si>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</si>
  <si>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</si>
  <si>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</si>
  <si>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</si>
  <si>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</si>
  <si>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</si>
  <si>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</si>
  <si>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</si>
  <si>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</si>
  <si>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</si>
  <si>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</si>
  <si>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</si>
  <si>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</si>
  <si>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</si>
  <si>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</si>
  <si>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</si>
  <si>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</si>
  <si>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</si>
  <si>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</si>
  <si>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</si>
  <si>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</si>
  <si>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</si>
  <si>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</si>
  <si>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</si>
  <si>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</si>
  <si>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</si>
  <si>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</si>
  <si>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</si>
  <si>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</si>
  <si>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</si>
  <si>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</si>
  <si>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</si>
  <si>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</si>
  <si>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</si>
  <si>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</si>
  <si>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</si>
  <si>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</si>
  <si>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</si>
  <si>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</si>
  <si>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</si>
  <si>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</si>
  <si>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</si>
  <si>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</si>
  <si>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</si>
  <si>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</si>
  <si>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</si>
  <si>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</si>
  <si>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</si>
  <si>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</si>
  <si>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</si>
  <si>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</si>
  <si>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</si>
  <si>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</si>
  <si>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</si>
  <si>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</si>
  <si>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</si>
  <si>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</si>
  <si>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</si>
  <si>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</si>
  <si>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</si>
  <si>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</si>
  <si>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</si>
  <si>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</si>
  <si>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</si>
  <si>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</si>
  <si>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</si>
  <si>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</si>
  <si>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</si>
  <si>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</si>
  <si>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</si>
  <si>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</si>
  <si>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</si>
  <si>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</si>
  <si>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</si>
  <si>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</si>
  <si>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</si>
  <si>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</si>
  <si>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</si>
  <si>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</si>
  <si>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</si>
  <si>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</si>
  <si>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</si>
  <si>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</si>
  <si>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del 1 de enero al 31 de marzo de 2024</t>
  </si>
  <si>
    <t>C.P. Maria Paula Escobar Aguirre</t>
  </si>
  <si>
    <t xml:space="preserve">C.P. Maria Paula Escobar Aguirre </t>
  </si>
  <si>
    <t xml:space="preserve">C.P. Maria Paula Escibar Aguirre </t>
  </si>
  <si>
    <t>al 31 de diciembre de 2023 y al 30 de septiembre de 2024</t>
  </si>
  <si>
    <t>del 1 de enero al 30 de septiembre de 2024</t>
  </si>
  <si>
    <t>Monto pagado de la inversión al 30 de septiembre de 2024</t>
  </si>
  <si>
    <t>Monto pagado de la inversión actualizado al 30 de septiembre de 2024</t>
  </si>
  <si>
    <t>Saldo pendiente por pagar de la inversión al 30 de septiembre de 2024</t>
  </si>
  <si>
    <t>del 1 de enero al 30 de septiembre 2024</t>
  </si>
  <si>
    <t>275,689,15</t>
  </si>
  <si>
    <t>del 1 de enero al 30 de septiembre de  2024</t>
  </si>
  <si>
    <t>del 1 de enero al 30 de septiembre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</si>
</sst>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162</xdr:row>
      <xdr:rowOff>189492</xdr:rowOff>
    </xdr:from>
    <xdr:to>
      <xdr:col>6</xdr:col>
      <xdr:colOff>246953</xdr:colOff>
      <xdr:row>163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163</xdr:row>
      <xdr:rowOff>5586</xdr:rowOff>
    </xdr:from>
    <xdr:to>
      <xdr:col>1</xdr:col>
      <xdr:colOff>3483792</xdr:colOff>
      <xdr:row>163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zoomScaleNormal="100" workbookViewId="0">
      <selection activeCell="F80" sqref="F8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10" t="s">
        <v>120</v>
      </c>
      <c r="B1" s="211"/>
      <c r="C1" s="211"/>
      <c r="D1" s="211"/>
      <c r="E1" s="211"/>
      <c r="F1" s="211"/>
      <c r="G1" s="212"/>
      <c r="H1" s="29"/>
      <c r="I1" s="29"/>
    </row>
    <row r="2" spans="1:9" x14ac:dyDescent="0.25">
      <c r="A2" s="213" t="s">
        <v>0</v>
      </c>
      <c r="B2" s="214"/>
      <c r="C2" s="214"/>
      <c r="D2" s="214"/>
      <c r="E2" s="214"/>
      <c r="F2" s="214"/>
      <c r="G2" s="215"/>
      <c r="H2" s="29"/>
      <c r="I2" s="29"/>
    </row>
    <row r="3" spans="1:9" x14ac:dyDescent="0.25">
      <c r="A3" s="213" t="s">
        <v>540</v>
      </c>
      <c r="B3" s="214"/>
      <c r="C3" s="214"/>
      <c r="D3" s="214"/>
      <c r="E3" s="214"/>
      <c r="F3" s="214"/>
      <c r="G3" s="215"/>
      <c r="H3" s="29"/>
      <c r="I3" s="29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8"/>
      <c r="H4" s="29"/>
      <c r="I4" s="29"/>
    </row>
    <row r="5" spans="1:9" ht="15.75" thickBot="1" x14ac:dyDescent="0.3">
      <c r="A5" s="142" t="s">
        <v>429</v>
      </c>
      <c r="B5" s="141">
        <v>2024</v>
      </c>
      <c r="C5" s="141">
        <v>2023</v>
      </c>
      <c r="D5" s="227" t="s">
        <v>429</v>
      </c>
      <c r="E5" s="228"/>
      <c r="F5" s="141">
        <v>2023</v>
      </c>
      <c r="G5" s="141">
        <v>2022</v>
      </c>
      <c r="H5" s="29"/>
      <c r="I5" s="29"/>
    </row>
    <row r="6" spans="1:9" x14ac:dyDescent="0.25">
      <c r="A6" s="31" t="s">
        <v>3</v>
      </c>
      <c r="B6" s="32"/>
      <c r="C6" s="32"/>
      <c r="D6" s="223" t="s">
        <v>4</v>
      </c>
      <c r="E6" s="224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9" t="s">
        <v>6</v>
      </c>
      <c r="E7" s="220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39530463.460000001</v>
      </c>
      <c r="C8" s="32">
        <f>SUM(C9:C15)</f>
        <v>21365887.940000001</v>
      </c>
      <c r="D8" s="221" t="s">
        <v>8</v>
      </c>
      <c r="E8" s="222"/>
      <c r="F8" s="32">
        <f>SUM(F9:F17)</f>
        <v>1176859.77</v>
      </c>
      <c r="G8" s="32">
        <f>SUM(G9:G17)</f>
        <v>2909432.5700000003</v>
      </c>
      <c r="H8" s="29"/>
      <c r="I8" s="29"/>
    </row>
    <row r="9" spans="1:9" ht="15" customHeight="1" x14ac:dyDescent="0.25">
      <c r="A9" s="33" t="s">
        <v>9</v>
      </c>
      <c r="B9" s="18">
        <v>6491.07</v>
      </c>
      <c r="C9" s="18">
        <v>6491.07</v>
      </c>
      <c r="D9" s="221" t="s">
        <v>10</v>
      </c>
      <c r="E9" s="222"/>
      <c r="F9" s="18">
        <v>174300.47</v>
      </c>
      <c r="G9" s="18">
        <v>262317.62</v>
      </c>
      <c r="H9" s="29"/>
      <c r="I9" s="29"/>
    </row>
    <row r="10" spans="1:9" ht="15" customHeight="1" x14ac:dyDescent="0.25">
      <c r="A10" s="33" t="s">
        <v>11</v>
      </c>
      <c r="B10" s="18">
        <v>39428331.109999999</v>
      </c>
      <c r="C10" s="18">
        <v>21322258.27</v>
      </c>
      <c r="D10" s="221" t="s">
        <v>12</v>
      </c>
      <c r="E10" s="222"/>
      <c r="F10" s="18">
        <v>452401.03</v>
      </c>
      <c r="G10" s="18">
        <v>905259.25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21" t="s">
        <v>14</v>
      </c>
      <c r="E11" s="222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21" t="s">
        <v>16</v>
      </c>
      <c r="E12" s="222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21" t="s">
        <v>18</v>
      </c>
      <c r="E13" s="222"/>
      <c r="F13" s="18">
        <v>5197.3900000000003</v>
      </c>
      <c r="G13" s="18">
        <v>5197.3900000000003</v>
      </c>
      <c r="H13" s="29"/>
      <c r="I13" s="29"/>
    </row>
    <row r="14" spans="1:9" ht="20.25" customHeight="1" x14ac:dyDescent="0.25">
      <c r="A14" s="33" t="s">
        <v>19</v>
      </c>
      <c r="B14" s="18">
        <v>87957.68</v>
      </c>
      <c r="C14" s="18">
        <v>29455</v>
      </c>
      <c r="D14" s="221" t="s">
        <v>20</v>
      </c>
      <c r="E14" s="222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21" t="s">
        <v>22</v>
      </c>
      <c r="E15" s="222"/>
      <c r="F15" s="18">
        <v>544958.88</v>
      </c>
      <c r="G15" s="18">
        <v>1736658.31</v>
      </c>
      <c r="H15" s="29"/>
      <c r="I15" s="29"/>
    </row>
    <row r="16" spans="1:9" ht="24" x14ac:dyDescent="0.25">
      <c r="A16" s="17" t="s">
        <v>23</v>
      </c>
      <c r="B16" s="32">
        <f>SUM(B17:B23)</f>
        <v>22184.48</v>
      </c>
      <c r="C16" s="32">
        <f>SUM(C17:C23)</f>
        <v>0</v>
      </c>
      <c r="D16" s="221" t="s">
        <v>24</v>
      </c>
      <c r="E16" s="222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21" t="s">
        <v>26</v>
      </c>
      <c r="E17" s="222"/>
      <c r="F17" s="18">
        <v>2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0</v>
      </c>
      <c r="C18" s="18">
        <v>0</v>
      </c>
      <c r="D18" s="221" t="s">
        <v>28</v>
      </c>
      <c r="E18" s="222"/>
      <c r="F18" s="32">
        <v>0</v>
      </c>
      <c r="G18" s="32">
        <v>0</v>
      </c>
      <c r="H18" s="29"/>
      <c r="I18" s="29"/>
    </row>
    <row r="19" spans="1:9" x14ac:dyDescent="0.25">
      <c r="A19" s="33" t="s">
        <v>29</v>
      </c>
      <c r="B19" s="18">
        <v>22184.48</v>
      </c>
      <c r="C19" s="18">
        <v>0</v>
      </c>
      <c r="D19" s="221" t="s">
        <v>30</v>
      </c>
      <c r="E19" s="222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21" t="s">
        <v>32</v>
      </c>
      <c r="E20" s="222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21" t="s">
        <v>34</v>
      </c>
      <c r="E21" s="222"/>
      <c r="F21" s="18">
        <v>0</v>
      </c>
      <c r="G21" s="18">
        <v>0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21" t="s">
        <v>36</v>
      </c>
      <c r="E22" s="222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21" t="s">
        <v>38</v>
      </c>
      <c r="E23" s="222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76750</v>
      </c>
      <c r="D24" s="221" t="s">
        <v>40</v>
      </c>
      <c r="E24" s="222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76750</v>
      </c>
      <c r="D25" s="221" t="s">
        <v>42</v>
      </c>
      <c r="E25" s="222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21" t="s">
        <v>44</v>
      </c>
      <c r="E26" s="222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21" t="s">
        <v>46</v>
      </c>
      <c r="E27" s="222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21" t="s">
        <v>48</v>
      </c>
      <c r="E28" s="222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21" t="s">
        <v>50</v>
      </c>
      <c r="E29" s="222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21" t="s">
        <v>52</v>
      </c>
      <c r="E30" s="222"/>
      <c r="F30" s="32">
        <f>+F32</f>
        <v>1773375.03</v>
      </c>
      <c r="G30" s="32">
        <f>+G32</f>
        <v>1003291.88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21" t="s">
        <v>54</v>
      </c>
      <c r="E31" s="222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21" t="s">
        <v>56</v>
      </c>
      <c r="E32" s="222"/>
      <c r="F32" s="18">
        <v>1773375.03</v>
      </c>
      <c r="G32" s="18">
        <v>1003291.88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21" t="s">
        <v>58</v>
      </c>
      <c r="E33" s="222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21" t="s">
        <v>60</v>
      </c>
      <c r="E34" s="222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21" t="s">
        <v>62</v>
      </c>
      <c r="E35" s="222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0</v>
      </c>
      <c r="D36" s="221" t="s">
        <v>64</v>
      </c>
      <c r="E36" s="222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21" t="s">
        <v>66</v>
      </c>
      <c r="E37" s="222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21" t="s">
        <v>68</v>
      </c>
      <c r="E38" s="222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21" t="s">
        <v>70</v>
      </c>
      <c r="E39" s="222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21" t="s">
        <v>72</v>
      </c>
      <c r="E40" s="222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21" t="s">
        <v>74</v>
      </c>
      <c r="E41" s="222"/>
      <c r="F41" s="32">
        <f>SUM(F42:F44)</f>
        <v>416898.23</v>
      </c>
      <c r="G41" s="32">
        <f>SUM(G42:G44)</f>
        <v>404985.37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21" t="s">
        <v>76</v>
      </c>
      <c r="E42" s="222"/>
      <c r="F42" s="18">
        <v>416898.23</v>
      </c>
      <c r="G42" s="18">
        <v>404985.37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21" t="s">
        <v>78</v>
      </c>
      <c r="E43" s="222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5" t="s">
        <v>80</v>
      </c>
      <c r="E44" s="226"/>
      <c r="F44" s="38">
        <v>0</v>
      </c>
      <c r="G44" s="38">
        <v>0</v>
      </c>
      <c r="H44" s="29"/>
      <c r="I44" s="29"/>
    </row>
    <row r="45" spans="1:9" x14ac:dyDescent="0.25">
      <c r="A45" s="33"/>
      <c r="B45" s="18"/>
      <c r="C45" s="18"/>
      <c r="D45" s="221"/>
      <c r="E45" s="222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39629397.939999998</v>
      </c>
      <c r="C46" s="32">
        <f>+C8+C16+C24+C30+C36+C37+C40</f>
        <v>21442637.940000001</v>
      </c>
      <c r="D46" s="219" t="s">
        <v>82</v>
      </c>
      <c r="E46" s="220"/>
      <c r="F46" s="32">
        <f>+F41+F37+F30+F25+F22+F18+F8</f>
        <v>3367133.03</v>
      </c>
      <c r="G46" s="32">
        <f>+G41+G37+G30+G25+G22+G18+G8</f>
        <v>4317709.82</v>
      </c>
      <c r="H46" s="29"/>
      <c r="I46" s="29"/>
    </row>
    <row r="47" spans="1:9" x14ac:dyDescent="0.25">
      <c r="A47" s="31"/>
      <c r="B47" s="18"/>
      <c r="C47" s="18"/>
      <c r="D47" s="221"/>
      <c r="E47" s="222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9" t="s">
        <v>84</v>
      </c>
      <c r="E48" s="220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21" t="s">
        <v>86</v>
      </c>
      <c r="E49" s="222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49648.27</v>
      </c>
      <c r="C50" s="18">
        <v>0</v>
      </c>
      <c r="D50" s="221" t="s">
        <v>88</v>
      </c>
      <c r="E50" s="222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21" t="s">
        <v>90</v>
      </c>
      <c r="E51" s="222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36117008.899999999</v>
      </c>
      <c r="C52" s="18">
        <v>31334925.460000001</v>
      </c>
      <c r="D52" s="221" t="s">
        <v>92</v>
      </c>
      <c r="E52" s="222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527371.41</v>
      </c>
      <c r="C53" s="18">
        <v>527371.41</v>
      </c>
      <c r="D53" s="221" t="s">
        <v>94</v>
      </c>
      <c r="E53" s="222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-328317.8</v>
      </c>
      <c r="D54" s="221" t="s">
        <v>96</v>
      </c>
      <c r="E54" s="222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9"/>
      <c r="E55" s="220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9" t="s">
        <v>99</v>
      </c>
      <c r="E56" s="220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21"/>
      <c r="E57" s="222"/>
      <c r="F57" s="18"/>
      <c r="G57" s="18"/>
      <c r="H57" s="29"/>
      <c r="I57" s="29"/>
    </row>
    <row r="58" spans="1:9" x14ac:dyDescent="0.25">
      <c r="A58" s="33"/>
      <c r="B58" s="18"/>
      <c r="C58" s="18"/>
      <c r="D58" s="219" t="s">
        <v>101</v>
      </c>
      <c r="E58" s="220"/>
      <c r="F58" s="32">
        <f>+F56+F46</f>
        <v>3411119.53</v>
      </c>
      <c r="G58" s="32">
        <f>+G56+G46</f>
        <v>4361696.32</v>
      </c>
      <c r="H58" s="29"/>
      <c r="I58" s="29"/>
    </row>
    <row r="59" spans="1:9" ht="24" x14ac:dyDescent="0.25">
      <c r="A59" s="31" t="s">
        <v>102</v>
      </c>
      <c r="B59" s="32">
        <f>SUM(B49:B58)</f>
        <v>36365710.780000001</v>
      </c>
      <c r="C59" s="32">
        <f>SUM(C49:C58)</f>
        <v>31533979.07</v>
      </c>
      <c r="D59" s="221"/>
      <c r="E59" s="222"/>
      <c r="F59" s="18"/>
      <c r="G59" s="18"/>
      <c r="H59" s="29"/>
      <c r="I59" s="29"/>
    </row>
    <row r="60" spans="1:9" x14ac:dyDescent="0.25">
      <c r="A60" s="33"/>
      <c r="B60" s="18"/>
      <c r="C60" s="18"/>
      <c r="D60" s="219" t="s">
        <v>103</v>
      </c>
      <c r="E60" s="220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75995108.719999999</v>
      </c>
      <c r="C61" s="32">
        <f>+C59+C46</f>
        <v>52976617.010000005</v>
      </c>
      <c r="D61" s="221"/>
      <c r="E61" s="222"/>
      <c r="F61" s="18"/>
      <c r="G61" s="18"/>
      <c r="H61" s="29"/>
      <c r="I61" s="29"/>
    </row>
    <row r="62" spans="1:9" x14ac:dyDescent="0.25">
      <c r="A62" s="33"/>
      <c r="B62" s="18"/>
      <c r="C62" s="18"/>
      <c r="D62" s="219" t="s">
        <v>105</v>
      </c>
      <c r="E62" s="220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21" t="s">
        <v>106</v>
      </c>
      <c r="E63" s="222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21" t="s">
        <v>107</v>
      </c>
      <c r="E64" s="222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21" t="s">
        <v>108</v>
      </c>
      <c r="E65" s="222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21"/>
      <c r="E66" s="222"/>
      <c r="F66" s="18"/>
      <c r="G66" s="18"/>
      <c r="H66" s="29"/>
      <c r="I66" s="29"/>
    </row>
    <row r="67" spans="1:9" x14ac:dyDescent="0.25">
      <c r="A67" s="33"/>
      <c r="B67" s="18"/>
      <c r="C67" s="18"/>
      <c r="D67" s="219" t="s">
        <v>109</v>
      </c>
      <c r="E67" s="220"/>
      <c r="F67" s="32">
        <f>+F68+F69</f>
        <v>55665803.700000003</v>
      </c>
      <c r="G67" s="32">
        <f>+G68+G69</f>
        <v>31696735.200000003</v>
      </c>
      <c r="H67" s="29"/>
      <c r="I67" s="29"/>
    </row>
    <row r="68" spans="1:9" x14ac:dyDescent="0.25">
      <c r="A68" s="33"/>
      <c r="B68" s="18"/>
      <c r="C68" s="18"/>
      <c r="D68" s="221" t="s">
        <v>110</v>
      </c>
      <c r="E68" s="222"/>
      <c r="F68" s="18">
        <v>23968659.710000001</v>
      </c>
      <c r="G68" s="18">
        <v>5090466.67</v>
      </c>
      <c r="H68" s="29"/>
      <c r="I68" s="29"/>
    </row>
    <row r="69" spans="1:9" x14ac:dyDescent="0.25">
      <c r="A69" s="33"/>
      <c r="B69" s="18"/>
      <c r="C69" s="18"/>
      <c r="D69" s="221" t="s">
        <v>111</v>
      </c>
      <c r="E69" s="222"/>
      <c r="F69" s="18">
        <v>31697143.989999998</v>
      </c>
      <c r="G69" s="18">
        <v>26606268.530000001</v>
      </c>
      <c r="H69" s="29"/>
      <c r="I69" s="29"/>
    </row>
    <row r="70" spans="1:9" x14ac:dyDescent="0.25">
      <c r="A70" s="33"/>
      <c r="B70" s="18"/>
      <c r="C70" s="18"/>
      <c r="D70" s="221" t="s">
        <v>112</v>
      </c>
      <c r="E70" s="222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21" t="s">
        <v>113</v>
      </c>
      <c r="E71" s="222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21" t="s">
        <v>114</v>
      </c>
      <c r="E72" s="222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21"/>
      <c r="E73" s="222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9" t="s">
        <v>115</v>
      </c>
      <c r="E74" s="220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21" t="s">
        <v>116</v>
      </c>
      <c r="E75" s="222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21" t="s">
        <v>117</v>
      </c>
      <c r="E76" s="222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9" t="s">
        <v>118</v>
      </c>
      <c r="E78" s="220"/>
      <c r="F78" s="32">
        <f>+F62+F67+F74</f>
        <v>72583989.189999998</v>
      </c>
      <c r="G78" s="32">
        <f>+G62+G67+G74</f>
        <v>48614920.689999998</v>
      </c>
      <c r="H78" s="29"/>
      <c r="I78" s="29"/>
    </row>
    <row r="79" spans="1:9" x14ac:dyDescent="0.25">
      <c r="A79" s="33"/>
      <c r="B79" s="18"/>
      <c r="C79" s="18"/>
      <c r="D79" s="221"/>
      <c r="E79" s="222"/>
      <c r="F79" s="32"/>
      <c r="G79" s="32"/>
      <c r="H79" s="29"/>
      <c r="I79" s="29"/>
    </row>
    <row r="80" spans="1:9" x14ac:dyDescent="0.25">
      <c r="A80" s="33"/>
      <c r="B80" s="18"/>
      <c r="C80" s="18"/>
      <c r="D80" s="219" t="s">
        <v>119</v>
      </c>
      <c r="E80" s="220"/>
      <c r="F80" s="32">
        <f>+F58+F78</f>
        <v>75995108.719999999</v>
      </c>
      <c r="G80" s="32">
        <f>+G58+G78</f>
        <v>52976617.009999998</v>
      </c>
      <c r="H80" s="29"/>
      <c r="I80" s="29"/>
    </row>
    <row r="81" spans="1:9" ht="15.75" thickBot="1" x14ac:dyDescent="0.3">
      <c r="A81" s="37"/>
      <c r="B81" s="38"/>
      <c r="C81" s="38"/>
      <c r="D81" s="225"/>
      <c r="E81" s="226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7" t="s">
        <v>430</v>
      </c>
      <c r="B83" s="207"/>
      <c r="C83" s="207"/>
      <c r="D83" s="207"/>
      <c r="E83" s="207"/>
      <c r="F83" s="207"/>
      <c r="G83" s="207"/>
      <c r="H83" s="207"/>
      <c r="I83" s="20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20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8"/>
      <c r="C87" s="208"/>
      <c r="D87" s="21"/>
      <c r="E87" s="43"/>
      <c r="F87" s="43"/>
      <c r="G87" s="20"/>
      <c r="H87" s="21"/>
      <c r="I87" s="21"/>
    </row>
    <row r="88" spans="1:9" x14ac:dyDescent="0.25">
      <c r="A88" s="24"/>
      <c r="B88" s="209" t="s">
        <v>526</v>
      </c>
      <c r="C88" s="209"/>
      <c r="D88" s="21"/>
      <c r="E88" s="42" t="s">
        <v>535</v>
      </c>
      <c r="F88" s="42"/>
      <c r="G88" s="20"/>
      <c r="H88" s="25"/>
      <c r="I88" s="21"/>
    </row>
    <row r="89" spans="1:9" ht="15" customHeight="1" x14ac:dyDescent="0.25">
      <c r="A89" s="26"/>
      <c r="B89" s="206" t="s">
        <v>527</v>
      </c>
      <c r="C89" s="206"/>
      <c r="D89" s="27"/>
      <c r="E89" s="41" t="s">
        <v>514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zoomScaleNormal="100" workbookViewId="0">
      <selection activeCell="D47" sqref="D47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13" t="s">
        <v>121</v>
      </c>
      <c r="B2" s="214"/>
      <c r="C2" s="214"/>
      <c r="D2" s="214"/>
      <c r="E2" s="214"/>
      <c r="F2" s="214"/>
      <c r="G2" s="214"/>
      <c r="H2" s="214"/>
      <c r="I2" s="215"/>
    </row>
    <row r="3" spans="1:9" x14ac:dyDescent="0.25">
      <c r="A3" s="213" t="s">
        <v>540</v>
      </c>
      <c r="B3" s="214"/>
      <c r="C3" s="214"/>
      <c r="D3" s="214"/>
      <c r="E3" s="214"/>
      <c r="F3" s="214"/>
      <c r="G3" s="214"/>
      <c r="H3" s="214"/>
      <c r="I3" s="215"/>
    </row>
    <row r="4" spans="1:9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9" ht="24" customHeight="1" x14ac:dyDescent="0.25">
      <c r="A5" s="213" t="s">
        <v>122</v>
      </c>
      <c r="B5" s="215"/>
      <c r="C5" s="139" t="s">
        <v>123</v>
      </c>
      <c r="D5" s="233" t="s">
        <v>124</v>
      </c>
      <c r="E5" s="233" t="s">
        <v>125</v>
      </c>
      <c r="F5" s="233" t="s">
        <v>126</v>
      </c>
      <c r="G5" s="140" t="s">
        <v>127</v>
      </c>
      <c r="H5" s="233" t="s">
        <v>129</v>
      </c>
      <c r="I5" s="233" t="s">
        <v>130</v>
      </c>
    </row>
    <row r="6" spans="1:9" ht="70.5" customHeight="1" thickBot="1" x14ac:dyDescent="0.3">
      <c r="A6" s="216"/>
      <c r="B6" s="218"/>
      <c r="C6" s="141" t="s">
        <v>524</v>
      </c>
      <c r="D6" s="234"/>
      <c r="E6" s="234"/>
      <c r="F6" s="234"/>
      <c r="G6" s="141" t="s">
        <v>128</v>
      </c>
      <c r="H6" s="234"/>
      <c r="I6" s="234"/>
    </row>
    <row r="7" spans="1:9" x14ac:dyDescent="0.25">
      <c r="A7" s="237"/>
      <c r="B7" s="238"/>
      <c r="C7" s="48"/>
      <c r="D7" s="48"/>
      <c r="E7" s="48"/>
      <c r="F7" s="48"/>
      <c r="G7" s="48"/>
      <c r="H7" s="48"/>
      <c r="I7" s="48"/>
    </row>
    <row r="8" spans="1:9" x14ac:dyDescent="0.25">
      <c r="A8" s="239" t="s">
        <v>131</v>
      </c>
      <c r="B8" s="24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9" t="s">
        <v>132</v>
      </c>
      <c r="B9" s="24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1" t="s">
        <v>136</v>
      </c>
      <c r="B13" s="242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9" t="s">
        <v>140</v>
      </c>
      <c r="B17" s="240"/>
      <c r="C17" s="32">
        <v>4361696.32</v>
      </c>
      <c r="D17" s="32">
        <v>0</v>
      </c>
      <c r="E17" s="32">
        <v>0</v>
      </c>
      <c r="F17" s="32">
        <v>0</v>
      </c>
      <c r="G17" s="32">
        <v>3411119.53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9" t="s">
        <v>141</v>
      </c>
      <c r="B19" s="220"/>
      <c r="C19" s="32">
        <f>+C8+C17</f>
        <v>4361696.32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3411119.53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9"/>
      <c r="B20" s="24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9" t="s">
        <v>515</v>
      </c>
      <c r="B21" s="24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43" t="s">
        <v>142</v>
      </c>
      <c r="B22" s="244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43" t="s">
        <v>143</v>
      </c>
      <c r="B23" s="244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43" t="s">
        <v>144</v>
      </c>
      <c r="B24" s="244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5"/>
      <c r="B25" s="236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9" t="s">
        <v>145</v>
      </c>
      <c r="B26" s="24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43" t="s">
        <v>146</v>
      </c>
      <c r="B27" s="244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43" t="s">
        <v>147</v>
      </c>
      <c r="B28" s="244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43" t="s">
        <v>148</v>
      </c>
      <c r="B29" s="244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8"/>
      <c r="B30" s="249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50" t="s">
        <v>149</v>
      </c>
      <c r="B32" s="251"/>
      <c r="C32" s="56" t="s">
        <v>150</v>
      </c>
      <c r="D32" s="56" t="s">
        <v>152</v>
      </c>
      <c r="E32" s="56" t="s">
        <v>155</v>
      </c>
      <c r="F32" s="245" t="s">
        <v>157</v>
      </c>
      <c r="G32" s="56" t="s">
        <v>158</v>
      </c>
      <c r="H32" s="55"/>
      <c r="I32" s="55"/>
    </row>
    <row r="33" spans="1:10" x14ac:dyDescent="0.25">
      <c r="A33" s="252"/>
      <c r="B33" s="253"/>
      <c r="C33" s="46" t="s">
        <v>151</v>
      </c>
      <c r="D33" s="46" t="s">
        <v>153</v>
      </c>
      <c r="E33" s="46" t="s">
        <v>156</v>
      </c>
      <c r="F33" s="246"/>
      <c r="G33" s="46" t="s">
        <v>159</v>
      </c>
      <c r="H33" s="55"/>
      <c r="I33" s="55"/>
    </row>
    <row r="34" spans="1:10" ht="15.75" thickBot="1" x14ac:dyDescent="0.3">
      <c r="A34" s="254"/>
      <c r="B34" s="255"/>
      <c r="C34" s="57"/>
      <c r="D34" s="47" t="s">
        <v>154</v>
      </c>
      <c r="E34" s="57"/>
      <c r="F34" s="247"/>
      <c r="G34" s="57"/>
      <c r="H34" s="55"/>
      <c r="I34" s="55"/>
    </row>
    <row r="35" spans="1:10" ht="29.25" customHeight="1" x14ac:dyDescent="0.25">
      <c r="A35" s="223" t="s">
        <v>160</v>
      </c>
      <c r="B35" s="224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9" t="s">
        <v>430</v>
      </c>
      <c r="C40" s="229"/>
      <c r="D40" s="229"/>
      <c r="E40" s="229"/>
      <c r="F40" s="229"/>
      <c r="G40" s="229"/>
      <c r="H40" s="229"/>
      <c r="I40" s="229"/>
      <c r="J40" s="19"/>
    </row>
    <row r="41" spans="1:10" x14ac:dyDescent="0.25">
      <c r="B41" s="229"/>
      <c r="C41" s="229"/>
      <c r="D41" s="229"/>
      <c r="E41" s="229"/>
      <c r="F41" s="229"/>
      <c r="G41" s="229"/>
      <c r="H41" s="229"/>
      <c r="I41" s="229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30"/>
      <c r="D43" s="230"/>
      <c r="E43" s="3"/>
      <c r="I43" s="21"/>
      <c r="J43" s="21"/>
    </row>
    <row r="44" spans="1:10" x14ac:dyDescent="0.25">
      <c r="B44" s="62"/>
      <c r="C44" s="231" t="s">
        <v>526</v>
      </c>
      <c r="D44" s="231"/>
      <c r="E44" s="3"/>
      <c r="F44" s="231" t="s">
        <v>535</v>
      </c>
      <c r="G44" s="231"/>
      <c r="H44" s="231"/>
      <c r="I44" s="25"/>
      <c r="J44" s="21"/>
    </row>
    <row r="45" spans="1:10" x14ac:dyDescent="0.25">
      <c r="B45" s="63"/>
      <c r="C45" s="232" t="s">
        <v>528</v>
      </c>
      <c r="D45" s="232"/>
      <c r="E45" s="64"/>
      <c r="F45" s="232" t="s">
        <v>514</v>
      </c>
      <c r="G45" s="232"/>
      <c r="H45" s="232"/>
      <c r="I45" s="25"/>
      <c r="J45" s="21"/>
    </row>
    <row r="46" spans="1:10" x14ac:dyDescent="0.25">
      <c r="B46" s="232"/>
      <c r="C46" s="232"/>
      <c r="D46" s="15"/>
      <c r="E46" s="15"/>
      <c r="F46" s="232"/>
      <c r="G46" s="232"/>
      <c r="H46" s="232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opLeftCell="A13" zoomScale="115" zoomScaleNormal="115" workbookViewId="0">
      <selection activeCell="L8" sqref="L8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</row>
    <row r="2" spans="1:11" x14ac:dyDescent="0.25">
      <c r="A2" s="213" t="s">
        <v>164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x14ac:dyDescent="0.25">
      <c r="A3" s="213" t="s">
        <v>541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108.75" thickBot="1" x14ac:dyDescent="0.3">
      <c r="A5" s="143" t="s">
        <v>165</v>
      </c>
      <c r="B5" s="141" t="s">
        <v>518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542</v>
      </c>
      <c r="J5" s="141" t="s">
        <v>543</v>
      </c>
      <c r="K5" s="141" t="s">
        <v>544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7" t="s">
        <v>430</v>
      </c>
      <c r="C22" s="207"/>
      <c r="D22" s="207"/>
      <c r="E22" s="207"/>
      <c r="F22" s="207"/>
      <c r="G22" s="207"/>
      <c r="H22" s="207"/>
      <c r="I22" s="207"/>
      <c r="J22" s="20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30"/>
      <c r="D27" s="230"/>
      <c r="E27" s="3"/>
      <c r="I27" s="21"/>
      <c r="J27" s="21"/>
    </row>
    <row r="28" spans="1:11" x14ac:dyDescent="0.25">
      <c r="B28" s="231" t="s">
        <v>529</v>
      </c>
      <c r="C28" s="231"/>
      <c r="D28" s="231"/>
      <c r="E28" s="231"/>
      <c r="F28" s="231" t="s">
        <v>537</v>
      </c>
      <c r="G28" s="231"/>
      <c r="H28" s="231"/>
      <c r="I28" s="25"/>
      <c r="J28" s="21"/>
    </row>
    <row r="29" spans="1:11" ht="15" customHeight="1" x14ac:dyDescent="0.25">
      <c r="B29" s="63"/>
      <c r="C29" s="232" t="s">
        <v>527</v>
      </c>
      <c r="D29" s="232"/>
      <c r="E29" s="64"/>
      <c r="F29" s="232" t="s">
        <v>514</v>
      </c>
      <c r="G29" s="232"/>
      <c r="H29" s="232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workbookViewId="0">
      <selection activeCell="F59" sqref="F59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10" t="s">
        <v>120</v>
      </c>
      <c r="B1" s="211"/>
      <c r="C1" s="211"/>
      <c r="D1" s="211"/>
      <c r="E1" s="211"/>
      <c r="F1" s="212"/>
    </row>
    <row r="2" spans="1:6" x14ac:dyDescent="0.25">
      <c r="A2" s="277" t="s">
        <v>183</v>
      </c>
      <c r="B2" s="278"/>
      <c r="C2" s="278"/>
      <c r="D2" s="278"/>
      <c r="E2" s="278"/>
      <c r="F2" s="279"/>
    </row>
    <row r="3" spans="1:6" x14ac:dyDescent="0.25">
      <c r="A3" s="277" t="s">
        <v>541</v>
      </c>
      <c r="B3" s="278"/>
      <c r="C3" s="278"/>
      <c r="D3" s="278"/>
      <c r="E3" s="278"/>
      <c r="F3" s="279"/>
    </row>
    <row r="4" spans="1:6" ht="15.75" thickBot="1" x14ac:dyDescent="0.3">
      <c r="A4" s="280" t="s">
        <v>1</v>
      </c>
      <c r="B4" s="281"/>
      <c r="C4" s="281"/>
      <c r="D4" s="281"/>
      <c r="E4" s="281"/>
      <c r="F4" s="282"/>
    </row>
    <row r="5" spans="1:6" x14ac:dyDescent="0.25">
      <c r="A5" s="270" t="s">
        <v>2</v>
      </c>
      <c r="B5" s="271"/>
      <c r="C5" s="272"/>
      <c r="D5" s="144" t="s">
        <v>184</v>
      </c>
      <c r="E5" s="276" t="s">
        <v>186</v>
      </c>
      <c r="F5" s="144" t="s">
        <v>187</v>
      </c>
    </row>
    <row r="6" spans="1:6" ht="24.75" customHeight="1" thickBot="1" x14ac:dyDescent="0.3">
      <c r="A6" s="273"/>
      <c r="B6" s="274"/>
      <c r="C6" s="275"/>
      <c r="D6" s="141" t="s">
        <v>185</v>
      </c>
      <c r="E6" s="234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9" t="s">
        <v>189</v>
      </c>
      <c r="B8" s="263"/>
      <c r="C8" s="220"/>
      <c r="D8" s="72">
        <f>+D9+D10+D11</f>
        <v>275699371.43000001</v>
      </c>
      <c r="E8" s="72">
        <f t="shared" ref="E8:F8" si="0">+E9+E10+E11</f>
        <v>248502673.84999999</v>
      </c>
      <c r="F8" s="72">
        <f t="shared" si="0"/>
        <v>248502673.84999999</v>
      </c>
    </row>
    <row r="9" spans="1:6" x14ac:dyDescent="0.25">
      <c r="A9" s="69"/>
      <c r="B9" s="256" t="s">
        <v>190</v>
      </c>
      <c r="C9" s="222"/>
      <c r="D9" s="73">
        <v>275699371.43000001</v>
      </c>
      <c r="E9" s="73">
        <v>248502673.84999999</v>
      </c>
      <c r="F9" s="73">
        <v>248502673.84999999</v>
      </c>
    </row>
    <row r="10" spans="1:6" x14ac:dyDescent="0.25">
      <c r="A10" s="69"/>
      <c r="B10" s="307" t="s">
        <v>191</v>
      </c>
      <c r="C10" s="308"/>
      <c r="D10" s="73">
        <v>0</v>
      </c>
      <c r="E10" s="73">
        <v>0</v>
      </c>
      <c r="F10" s="73">
        <v>0</v>
      </c>
    </row>
    <row r="11" spans="1:6" x14ac:dyDescent="0.25">
      <c r="A11" s="69"/>
      <c r="B11" s="256" t="s">
        <v>192</v>
      </c>
      <c r="C11" s="257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9" t="s">
        <v>516</v>
      </c>
      <c r="B13" s="263"/>
      <c r="C13" s="220"/>
      <c r="D13" s="72">
        <f>+D14+D15</f>
        <v>275689154</v>
      </c>
      <c r="E13" s="72">
        <f t="shared" ref="E13" si="1">+E14+E15</f>
        <v>229316096.38</v>
      </c>
      <c r="F13" s="72">
        <f>+F14+F15</f>
        <v>228972525.43000001</v>
      </c>
    </row>
    <row r="14" spans="1:6" ht="22.5" customHeight="1" x14ac:dyDescent="0.25">
      <c r="A14" s="69"/>
      <c r="B14" s="256" t="s">
        <v>193</v>
      </c>
      <c r="C14" s="257"/>
      <c r="D14" s="73">
        <v>275689154</v>
      </c>
      <c r="E14" s="73">
        <v>229316096.38</v>
      </c>
      <c r="F14" s="73">
        <v>228972525.43000001</v>
      </c>
    </row>
    <row r="15" spans="1:6" ht="23.25" customHeight="1" x14ac:dyDescent="0.25">
      <c r="A15" s="69"/>
      <c r="B15" s="256" t="s">
        <v>194</v>
      </c>
      <c r="C15" s="257"/>
      <c r="D15" s="73">
        <v>0</v>
      </c>
      <c r="E15" s="73">
        <v>0</v>
      </c>
      <c r="F15" s="73">
        <v>0</v>
      </c>
    </row>
    <row r="16" spans="1:6" x14ac:dyDescent="0.25">
      <c r="A16" s="69"/>
      <c r="B16" s="256"/>
      <c r="C16" s="257"/>
      <c r="D16" s="71"/>
      <c r="E16" s="71"/>
      <c r="F16" s="71"/>
    </row>
    <row r="17" spans="1:6" ht="23.25" customHeight="1" x14ac:dyDescent="0.25">
      <c r="A17" s="219" t="s">
        <v>195</v>
      </c>
      <c r="B17" s="263"/>
      <c r="C17" s="220"/>
      <c r="D17" s="72">
        <f t="shared" ref="D17:F17" si="2">+D18+D19</f>
        <v>0</v>
      </c>
      <c r="E17" s="72">
        <f t="shared" si="2"/>
        <v>2318696.81</v>
      </c>
      <c r="F17" s="72">
        <f t="shared" si="2"/>
        <v>2318696.81</v>
      </c>
    </row>
    <row r="18" spans="1:6" ht="21" customHeight="1" x14ac:dyDescent="0.25">
      <c r="A18" s="69"/>
      <c r="B18" s="256" t="s">
        <v>196</v>
      </c>
      <c r="C18" s="257"/>
      <c r="D18" s="73">
        <v>0</v>
      </c>
      <c r="E18" s="73">
        <v>2318696.81</v>
      </c>
      <c r="F18" s="73">
        <v>2318696.81</v>
      </c>
    </row>
    <row r="19" spans="1:6" ht="24.75" customHeight="1" x14ac:dyDescent="0.25">
      <c r="A19" s="69"/>
      <c r="B19" s="256" t="s">
        <v>197</v>
      </c>
      <c r="C19" s="257"/>
      <c r="D19" s="71">
        <v>0</v>
      </c>
      <c r="E19" s="71">
        <v>0</v>
      </c>
      <c r="F19" s="71">
        <v>0</v>
      </c>
    </row>
    <row r="20" spans="1:6" x14ac:dyDescent="0.25">
      <c r="A20" s="69"/>
      <c r="B20" s="256"/>
      <c r="C20" s="257"/>
      <c r="D20" s="71"/>
      <c r="E20" s="71"/>
      <c r="F20" s="71"/>
    </row>
    <row r="21" spans="1:6" x14ac:dyDescent="0.25">
      <c r="A21" s="219" t="s">
        <v>198</v>
      </c>
      <c r="B21" s="263"/>
      <c r="C21" s="220"/>
      <c r="D21" s="72">
        <f>D8-(D13+D17)</f>
        <v>10217.430000007153</v>
      </c>
      <c r="E21" s="72">
        <f>E8-E13+E17</f>
        <v>21505274.279999997</v>
      </c>
      <c r="F21" s="72">
        <f>F8-F13+F17</f>
        <v>21848845.229999986</v>
      </c>
    </row>
    <row r="22" spans="1:6" ht="26.25" customHeight="1" x14ac:dyDescent="0.25">
      <c r="A22" s="219" t="s">
        <v>199</v>
      </c>
      <c r="B22" s="263"/>
      <c r="C22" s="220"/>
      <c r="D22" s="72">
        <v>10217.43</v>
      </c>
      <c r="E22" s="72">
        <f t="shared" ref="E22:F22" si="3">+E21-E11</f>
        <v>21505274.279999997</v>
      </c>
      <c r="F22" s="72">
        <f t="shared" si="3"/>
        <v>21848845.229999986</v>
      </c>
    </row>
    <row r="23" spans="1:6" ht="20.25" customHeight="1" x14ac:dyDescent="0.25">
      <c r="A23" s="219" t="s">
        <v>200</v>
      </c>
      <c r="B23" s="263"/>
      <c r="C23" s="220"/>
      <c r="D23" s="72">
        <f>+D22-D17</f>
        <v>10217.43</v>
      </c>
      <c r="E23" s="72">
        <f>+E22-E17</f>
        <v>19186577.469999999</v>
      </c>
      <c r="F23" s="72">
        <f t="shared" ref="F23" si="4">+F22-F17</f>
        <v>19530148.419999987</v>
      </c>
    </row>
    <row r="24" spans="1:6" ht="15.75" thickBot="1" x14ac:dyDescent="0.3">
      <c r="A24" s="74"/>
      <c r="B24" s="266"/>
      <c r="C24" s="267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8" t="s">
        <v>201</v>
      </c>
      <c r="B26" s="299"/>
      <c r="C26" s="300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8"/>
      <c r="C27" s="269"/>
      <c r="D27" s="71"/>
      <c r="E27" s="71"/>
      <c r="F27" s="71"/>
    </row>
    <row r="28" spans="1:6" ht="22.5" customHeight="1" x14ac:dyDescent="0.25">
      <c r="A28" s="219" t="s">
        <v>204</v>
      </c>
      <c r="B28" s="263"/>
      <c r="C28" s="220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6" t="s">
        <v>205</v>
      </c>
      <c r="C29" s="257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6" t="s">
        <v>206</v>
      </c>
      <c r="C30" s="257"/>
      <c r="D30" s="71">
        <v>0</v>
      </c>
      <c r="E30" s="71">
        <v>0</v>
      </c>
      <c r="F30" s="71">
        <v>0</v>
      </c>
    </row>
    <row r="31" spans="1:6" x14ac:dyDescent="0.25">
      <c r="A31" s="69"/>
      <c r="B31" s="256"/>
      <c r="C31" s="257"/>
      <c r="D31" s="71"/>
      <c r="E31" s="71"/>
      <c r="F31" s="71"/>
    </row>
    <row r="32" spans="1:6" x14ac:dyDescent="0.25">
      <c r="A32" s="219" t="s">
        <v>207</v>
      </c>
      <c r="B32" s="263"/>
      <c r="C32" s="220"/>
      <c r="D32" s="72">
        <f>+D23+D28</f>
        <v>10217.43</v>
      </c>
      <c r="E32" s="72">
        <f t="shared" ref="E32" si="5">+E23+E28</f>
        <v>19186577.469999999</v>
      </c>
      <c r="F32" s="72">
        <f>+F23+F28</f>
        <v>19530148.419999987</v>
      </c>
    </row>
    <row r="33" spans="1:6" x14ac:dyDescent="0.25">
      <c r="A33" s="101"/>
      <c r="B33" s="258"/>
      <c r="C33" s="259"/>
      <c r="D33" s="102"/>
      <c r="E33" s="102"/>
      <c r="F33" s="102"/>
    </row>
    <row r="34" spans="1:6" x14ac:dyDescent="0.25">
      <c r="A34" s="55"/>
      <c r="B34" s="310"/>
      <c r="C34" s="310"/>
      <c r="D34" s="55"/>
      <c r="E34" s="55"/>
      <c r="F34" s="55"/>
    </row>
    <row r="35" spans="1:6" x14ac:dyDescent="0.25">
      <c r="A35" s="301" t="s">
        <v>201</v>
      </c>
      <c r="B35" s="302"/>
      <c r="C35" s="303"/>
      <c r="D35" s="264" t="s">
        <v>208</v>
      </c>
      <c r="E35" s="283" t="s">
        <v>186</v>
      </c>
      <c r="F35" s="103" t="s">
        <v>187</v>
      </c>
    </row>
    <row r="36" spans="1:6" x14ac:dyDescent="0.25">
      <c r="A36" s="304"/>
      <c r="B36" s="305"/>
      <c r="C36" s="306"/>
      <c r="D36" s="265"/>
      <c r="E36" s="284"/>
      <c r="F36" s="104" t="s">
        <v>203</v>
      </c>
    </row>
    <row r="37" spans="1:6" x14ac:dyDescent="0.25">
      <c r="A37" s="78"/>
      <c r="B37" s="256"/>
      <c r="C37" s="257"/>
      <c r="D37" s="79"/>
      <c r="E37" s="79"/>
      <c r="F37" s="79"/>
    </row>
    <row r="38" spans="1:6" x14ac:dyDescent="0.25">
      <c r="A38" s="241" t="s">
        <v>209</v>
      </c>
      <c r="B38" s="309"/>
      <c r="C38" s="242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6" t="s">
        <v>210</v>
      </c>
      <c r="C39" s="257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6" t="s">
        <v>211</v>
      </c>
      <c r="C40" s="257"/>
      <c r="D40" s="73">
        <v>0</v>
      </c>
      <c r="E40" s="73">
        <v>0</v>
      </c>
      <c r="F40" s="73">
        <v>0</v>
      </c>
    </row>
    <row r="41" spans="1:6" x14ac:dyDescent="0.25">
      <c r="A41" s="241" t="s">
        <v>212</v>
      </c>
      <c r="B41" s="309"/>
      <c r="C41" s="242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6" t="s">
        <v>213</v>
      </c>
      <c r="C42" s="257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6" t="s">
        <v>214</v>
      </c>
      <c r="C43" s="257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7" t="s">
        <v>201</v>
      </c>
      <c r="B48" s="288"/>
      <c r="C48" s="289"/>
      <c r="D48" s="77" t="s">
        <v>184</v>
      </c>
      <c r="E48" s="293" t="s">
        <v>186</v>
      </c>
      <c r="F48" s="77" t="s">
        <v>187</v>
      </c>
    </row>
    <row r="49" spans="1:7" ht="15.75" thickBot="1" x14ac:dyDescent="0.3">
      <c r="A49" s="290"/>
      <c r="B49" s="291"/>
      <c r="C49" s="292"/>
      <c r="D49" s="61" t="s">
        <v>202</v>
      </c>
      <c r="E49" s="294"/>
      <c r="F49" s="61" t="s">
        <v>203</v>
      </c>
    </row>
    <row r="50" spans="1:7" x14ac:dyDescent="0.25">
      <c r="A50" s="295"/>
      <c r="B50" s="296"/>
      <c r="C50" s="297"/>
      <c r="D50" s="79"/>
      <c r="E50" s="79"/>
      <c r="F50" s="79"/>
    </row>
    <row r="51" spans="1:7" ht="25.5" customHeight="1" x14ac:dyDescent="0.25">
      <c r="A51" s="78"/>
      <c r="B51" s="256" t="s">
        <v>216</v>
      </c>
      <c r="C51" s="222"/>
      <c r="D51" s="87">
        <f>+D9</f>
        <v>275699371.43000001</v>
      </c>
      <c r="E51" s="87">
        <f t="shared" ref="E51:F51" si="9">+E9</f>
        <v>248502673.84999999</v>
      </c>
      <c r="F51" s="87">
        <f t="shared" si="9"/>
        <v>248502673.84999999</v>
      </c>
    </row>
    <row r="52" spans="1:7" ht="21.75" customHeight="1" x14ac:dyDescent="0.25">
      <c r="A52" s="78"/>
      <c r="B52" s="256" t="s">
        <v>217</v>
      </c>
      <c r="C52" s="222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7" ht="26.25" customHeight="1" x14ac:dyDescent="0.25">
      <c r="A53" s="78"/>
      <c r="B53" s="256" t="s">
        <v>210</v>
      </c>
      <c r="C53" s="222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7" ht="21" customHeight="1" x14ac:dyDescent="0.25">
      <c r="A54" s="78"/>
      <c r="B54" s="256" t="s">
        <v>213</v>
      </c>
      <c r="C54" s="257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7" x14ac:dyDescent="0.25">
      <c r="A55" s="78"/>
      <c r="B55" s="81"/>
      <c r="C55" s="93"/>
      <c r="D55" s="79"/>
      <c r="E55" s="79"/>
      <c r="F55" s="79"/>
    </row>
    <row r="56" spans="1:7" ht="26.25" customHeight="1" x14ac:dyDescent="0.25">
      <c r="A56" s="78"/>
      <c r="B56" s="256" t="s">
        <v>193</v>
      </c>
      <c r="C56" s="257"/>
      <c r="D56" s="86">
        <v>275689154</v>
      </c>
      <c r="E56" s="86">
        <v>229316096.38</v>
      </c>
      <c r="F56" s="86">
        <v>228972525.43000001</v>
      </c>
    </row>
    <row r="57" spans="1:7" x14ac:dyDescent="0.25">
      <c r="A57" s="78"/>
      <c r="B57" s="81"/>
      <c r="C57" s="93"/>
      <c r="D57" s="79"/>
      <c r="E57" s="79"/>
      <c r="F57" s="79"/>
    </row>
    <row r="58" spans="1:7" ht="21" customHeight="1" x14ac:dyDescent="0.25">
      <c r="A58" s="78"/>
      <c r="B58" s="256" t="s">
        <v>196</v>
      </c>
      <c r="C58" s="257"/>
      <c r="D58" s="86">
        <v>0</v>
      </c>
      <c r="E58" s="86">
        <v>2318696.81</v>
      </c>
      <c r="F58" s="86">
        <v>2318696.81</v>
      </c>
    </row>
    <row r="59" spans="1:7" x14ac:dyDescent="0.25">
      <c r="A59" s="78"/>
      <c r="B59" s="81"/>
      <c r="C59" s="93"/>
      <c r="D59" s="79"/>
      <c r="E59" s="79"/>
      <c r="F59" s="79"/>
    </row>
    <row r="60" spans="1:7" ht="26.25" customHeight="1" x14ac:dyDescent="0.25">
      <c r="A60" s="219" t="s">
        <v>218</v>
      </c>
      <c r="B60" s="263"/>
      <c r="C60" s="220"/>
      <c r="D60" s="87">
        <f t="shared" ref="D60:E60" si="13">+D51+D52-D56+D58</f>
        <v>10217.430000007153</v>
      </c>
      <c r="E60" s="87">
        <f t="shared" si="13"/>
        <v>21505274.279999997</v>
      </c>
      <c r="F60" s="87">
        <f>+F51+F52-F56+F58</f>
        <v>21848845.229999986</v>
      </c>
    </row>
    <row r="61" spans="1:7" ht="23.25" customHeight="1" x14ac:dyDescent="0.25">
      <c r="A61" s="219" t="s">
        <v>219</v>
      </c>
      <c r="B61" s="263"/>
      <c r="C61" s="220"/>
      <c r="D61" s="86">
        <f t="shared" ref="D61:G61" si="14">+D60-D52</f>
        <v>10217.430000007153</v>
      </c>
      <c r="E61" s="86">
        <f t="shared" si="14"/>
        <v>21505274.279999997</v>
      </c>
      <c r="F61" s="86">
        <f t="shared" si="14"/>
        <v>21848845.229999986</v>
      </c>
      <c r="G61" s="86">
        <f t="shared" si="14"/>
        <v>0</v>
      </c>
    </row>
    <row r="62" spans="1:7" ht="15.75" thickBot="1" x14ac:dyDescent="0.3">
      <c r="A62" s="88"/>
      <c r="B62" s="89"/>
      <c r="C62" s="96"/>
      <c r="D62" s="90"/>
      <c r="E62" s="90"/>
      <c r="F62" s="90"/>
    </row>
    <row r="63" spans="1:7" ht="15.75" thickBot="1" x14ac:dyDescent="0.3">
      <c r="A63" s="55"/>
      <c r="B63" s="55"/>
      <c r="C63" s="94"/>
      <c r="D63" s="55"/>
      <c r="E63" s="55"/>
      <c r="F63" s="55"/>
    </row>
    <row r="64" spans="1:7" x14ac:dyDescent="0.25">
      <c r="A64" s="287" t="s">
        <v>201</v>
      </c>
      <c r="B64" s="288"/>
      <c r="C64" s="289"/>
      <c r="D64" s="293" t="s">
        <v>208</v>
      </c>
      <c r="E64" s="293" t="s">
        <v>186</v>
      </c>
      <c r="F64" s="77" t="s">
        <v>187</v>
      </c>
    </row>
    <row r="65" spans="1:9" ht="15.75" thickBot="1" x14ac:dyDescent="0.3">
      <c r="A65" s="290"/>
      <c r="B65" s="291"/>
      <c r="C65" s="292"/>
      <c r="D65" s="294"/>
      <c r="E65" s="294"/>
      <c r="F65" s="61" t="s">
        <v>203</v>
      </c>
    </row>
    <row r="66" spans="1:9" x14ac:dyDescent="0.25">
      <c r="A66" s="295"/>
      <c r="B66" s="296"/>
      <c r="C66" s="297"/>
      <c r="D66" s="79"/>
      <c r="E66" s="79"/>
      <c r="F66" s="79"/>
    </row>
    <row r="67" spans="1:9" x14ac:dyDescent="0.25">
      <c r="A67" s="78"/>
      <c r="B67" s="256" t="s">
        <v>191</v>
      </c>
      <c r="C67" s="257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56" t="s">
        <v>220</v>
      </c>
      <c r="C68" s="257"/>
      <c r="D68" s="86">
        <v>0</v>
      </c>
      <c r="E68" s="79"/>
      <c r="F68" s="79"/>
    </row>
    <row r="69" spans="1:9" ht="25.5" customHeight="1" x14ac:dyDescent="0.25">
      <c r="A69" s="78"/>
      <c r="B69" s="256" t="s">
        <v>211</v>
      </c>
      <c r="C69" s="257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56" t="s">
        <v>214</v>
      </c>
      <c r="C70" s="257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6" t="s">
        <v>221</v>
      </c>
      <c r="C72" s="257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6" t="s">
        <v>197</v>
      </c>
      <c r="C74" s="257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9" t="s">
        <v>222</v>
      </c>
      <c r="B76" s="263"/>
      <c r="C76" s="220"/>
      <c r="D76" s="80">
        <v>0</v>
      </c>
      <c r="E76" s="80">
        <v>0</v>
      </c>
      <c r="F76" s="80">
        <v>0</v>
      </c>
    </row>
    <row r="77" spans="1:9" ht="40.5" customHeight="1" x14ac:dyDescent="0.25">
      <c r="A77" s="219" t="s">
        <v>223</v>
      </c>
      <c r="B77" s="263"/>
      <c r="C77" s="220"/>
      <c r="D77" s="261">
        <v>0</v>
      </c>
      <c r="E77" s="261">
        <v>0</v>
      </c>
      <c r="F77" s="261">
        <v>0</v>
      </c>
    </row>
    <row r="78" spans="1:9" ht="15.75" thickBot="1" x14ac:dyDescent="0.3">
      <c r="A78" s="91"/>
      <c r="B78" s="92"/>
      <c r="C78" s="97"/>
      <c r="D78" s="262"/>
      <c r="E78" s="262"/>
      <c r="F78" s="262"/>
    </row>
    <row r="80" spans="1:9" s="14" customFormat="1" ht="15" customHeight="1" x14ac:dyDescent="0.25">
      <c r="A80" s="260" t="s">
        <v>430</v>
      </c>
      <c r="B80" s="260"/>
      <c r="C80" s="260"/>
      <c r="D80" s="260"/>
      <c r="E80" s="260"/>
      <c r="F80" s="260"/>
      <c r="G80" s="19"/>
      <c r="H80" s="19"/>
      <c r="I80" s="19"/>
    </row>
    <row r="81" spans="1:9" s="14" customFormat="1" ht="15" customHeight="1" x14ac:dyDescent="0.25">
      <c r="A81" s="260"/>
      <c r="B81" s="260"/>
      <c r="C81" s="260"/>
      <c r="D81" s="260"/>
      <c r="E81" s="260"/>
      <c r="F81" s="260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30"/>
      <c r="C85" s="230"/>
      <c r="D85" s="3"/>
      <c r="H85" s="21"/>
      <c r="I85" s="21"/>
    </row>
    <row r="86" spans="1:9" x14ac:dyDescent="0.25">
      <c r="A86" s="62"/>
      <c r="B86" s="231" t="s">
        <v>529</v>
      </c>
      <c r="C86" s="231"/>
      <c r="D86" s="231" t="s">
        <v>538</v>
      </c>
      <c r="E86" s="231"/>
      <c r="F86" s="231"/>
      <c r="G86" s="231"/>
      <c r="H86" s="25"/>
      <c r="I86" s="21"/>
    </row>
    <row r="87" spans="1:9" ht="15" customHeight="1" x14ac:dyDescent="0.25">
      <c r="A87" s="63"/>
      <c r="B87" s="232" t="s">
        <v>528</v>
      </c>
      <c r="C87" s="232"/>
      <c r="D87" s="232" t="s">
        <v>517</v>
      </c>
      <c r="E87" s="232"/>
      <c r="F87" s="232"/>
      <c r="G87" s="232"/>
      <c r="H87" s="25"/>
      <c r="I87" s="21"/>
    </row>
    <row r="88" spans="1:9" ht="15" customHeight="1" x14ac:dyDescent="0.25">
      <c r="C88" s="99"/>
      <c r="D88" s="12"/>
      <c r="E88" s="232"/>
      <c r="F88" s="232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zoomScaleSheetLayoutView="130" workbookViewId="0">
      <selection activeCell="G83" sqref="G83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1"/>
      <c r="I1" s="212"/>
    </row>
    <row r="2" spans="1:9" x14ac:dyDescent="0.25">
      <c r="A2" s="277" t="s">
        <v>224</v>
      </c>
      <c r="B2" s="278"/>
      <c r="C2" s="278"/>
      <c r="D2" s="278"/>
      <c r="E2" s="278"/>
      <c r="F2" s="278"/>
      <c r="G2" s="278"/>
      <c r="H2" s="278"/>
      <c r="I2" s="279"/>
    </row>
    <row r="3" spans="1:9" x14ac:dyDescent="0.25">
      <c r="A3" s="277" t="s">
        <v>545</v>
      </c>
      <c r="B3" s="278"/>
      <c r="C3" s="278"/>
      <c r="D3" s="278"/>
      <c r="E3" s="278"/>
      <c r="F3" s="278"/>
      <c r="G3" s="278"/>
      <c r="H3" s="278"/>
      <c r="I3" s="279"/>
    </row>
    <row r="4" spans="1:9" ht="15.75" thickBot="1" x14ac:dyDescent="0.3">
      <c r="A4" s="280" t="s">
        <v>1</v>
      </c>
      <c r="B4" s="281"/>
      <c r="C4" s="281"/>
      <c r="D4" s="281"/>
      <c r="E4" s="281"/>
      <c r="F4" s="281"/>
      <c r="G4" s="281"/>
      <c r="H4" s="281"/>
      <c r="I4" s="282"/>
    </row>
    <row r="5" spans="1:9" ht="15.75" thickBot="1" x14ac:dyDescent="0.3">
      <c r="A5" s="210"/>
      <c r="B5" s="211"/>
      <c r="C5" s="212"/>
      <c r="D5" s="311" t="s">
        <v>225</v>
      </c>
      <c r="E5" s="312"/>
      <c r="F5" s="312"/>
      <c r="G5" s="312"/>
      <c r="H5" s="313"/>
      <c r="I5" s="314" t="s">
        <v>226</v>
      </c>
    </row>
    <row r="6" spans="1:9" x14ac:dyDescent="0.25">
      <c r="A6" s="277" t="s">
        <v>201</v>
      </c>
      <c r="B6" s="278"/>
      <c r="C6" s="279"/>
      <c r="D6" s="276" t="s">
        <v>228</v>
      </c>
      <c r="E6" s="276" t="s">
        <v>525</v>
      </c>
      <c r="F6" s="276" t="s">
        <v>230</v>
      </c>
      <c r="G6" s="276" t="s">
        <v>186</v>
      </c>
      <c r="H6" s="276" t="s">
        <v>231</v>
      </c>
      <c r="I6" s="315"/>
    </row>
    <row r="7" spans="1:9" ht="34.5" customHeight="1" thickBot="1" x14ac:dyDescent="0.3">
      <c r="A7" s="280" t="s">
        <v>227</v>
      </c>
      <c r="B7" s="281"/>
      <c r="C7" s="282"/>
      <c r="D7" s="234"/>
      <c r="E7" s="234"/>
      <c r="F7" s="234"/>
      <c r="G7" s="234"/>
      <c r="H7" s="234"/>
      <c r="I7" s="316"/>
    </row>
    <row r="8" spans="1:9" x14ac:dyDescent="0.25">
      <c r="A8" s="318"/>
      <c r="B8" s="319"/>
      <c r="C8" s="320"/>
      <c r="D8" s="105"/>
      <c r="E8" s="105"/>
      <c r="F8" s="105"/>
      <c r="G8" s="105"/>
      <c r="H8" s="105"/>
      <c r="I8" s="105"/>
    </row>
    <row r="9" spans="1:9" x14ac:dyDescent="0.25">
      <c r="A9" s="241" t="s">
        <v>232</v>
      </c>
      <c r="B9" s="309"/>
      <c r="C9" s="242"/>
      <c r="D9" s="105"/>
      <c r="E9" s="105"/>
      <c r="F9" s="105"/>
      <c r="G9" s="105"/>
      <c r="H9" s="105"/>
      <c r="I9" s="105"/>
    </row>
    <row r="10" spans="1:9" x14ac:dyDescent="0.25">
      <c r="A10" s="106"/>
      <c r="B10" s="307" t="s">
        <v>233</v>
      </c>
      <c r="C10" s="317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7" t="s">
        <v>234</v>
      </c>
      <c r="C11" s="317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7" t="s">
        <v>235</v>
      </c>
      <c r="C12" s="317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7" t="s">
        <v>236</v>
      </c>
      <c r="C13" s="317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7" t="s">
        <v>237</v>
      </c>
      <c r="C14" s="317"/>
      <c r="D14" s="107">
        <v>217.43</v>
      </c>
      <c r="E14" s="107">
        <v>5.33</v>
      </c>
      <c r="F14" s="107">
        <v>222.76</v>
      </c>
      <c r="G14" s="107">
        <v>593617.84</v>
      </c>
      <c r="H14" s="107">
        <v>593617.84</v>
      </c>
      <c r="I14" s="107">
        <f>+H14-D14</f>
        <v>593400.40999999992</v>
      </c>
    </row>
    <row r="15" spans="1:9" x14ac:dyDescent="0.25">
      <c r="A15" s="106"/>
      <c r="B15" s="307" t="s">
        <v>238</v>
      </c>
      <c r="C15" s="317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f t="shared" ref="I15:I16" si="0">+H15-D15</f>
        <v>0</v>
      </c>
    </row>
    <row r="16" spans="1:9" x14ac:dyDescent="0.25">
      <c r="A16" s="106"/>
      <c r="B16" s="307" t="s">
        <v>239</v>
      </c>
      <c r="C16" s="317"/>
      <c r="D16" s="107">
        <v>10000</v>
      </c>
      <c r="E16" s="107">
        <v>130000.01</v>
      </c>
      <c r="F16" s="107">
        <v>140000.01</v>
      </c>
      <c r="G16" s="107">
        <v>514370.01</v>
      </c>
      <c r="H16" s="107">
        <f>G16</f>
        <v>514370.01</v>
      </c>
      <c r="I16" s="107">
        <f t="shared" si="0"/>
        <v>504370.01</v>
      </c>
    </row>
    <row r="17" spans="1:9" x14ac:dyDescent="0.25">
      <c r="A17" s="321"/>
      <c r="B17" s="307" t="s">
        <v>240</v>
      </c>
      <c r="C17" s="317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21"/>
      <c r="B18" s="307" t="s">
        <v>241</v>
      </c>
      <c r="C18" s="317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7" t="s">
        <v>253</v>
      </c>
      <c r="C30" s="317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7" t="s">
        <v>259</v>
      </c>
      <c r="C36" s="317"/>
      <c r="D36" s="162">
        <v>275689154</v>
      </c>
      <c r="E36" s="162">
        <v>2027930</v>
      </c>
      <c r="F36" s="162">
        <f>+D36+E36</f>
        <v>277717084</v>
      </c>
      <c r="G36" s="162">
        <v>247394686</v>
      </c>
      <c r="H36" s="162">
        <f>+G36</f>
        <v>247394686</v>
      </c>
      <c r="I36" s="162">
        <f>+H36-D36</f>
        <v>-28294468</v>
      </c>
    </row>
    <row r="37" spans="1:9" x14ac:dyDescent="0.25">
      <c r="A37" s="106"/>
      <c r="B37" s="307" t="s">
        <v>260</v>
      </c>
      <c r="C37" s="317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7" t="s">
        <v>262</v>
      </c>
      <c r="C39" s="317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1" t="s">
        <v>265</v>
      </c>
      <c r="B43" s="309"/>
      <c r="C43" s="322"/>
      <c r="D43" s="166">
        <f>+D10+D11+D12+D13+D14+D15+D16+D17+D30+D36+D37+D39</f>
        <v>275699371.43000001</v>
      </c>
      <c r="E43" s="166">
        <f t="shared" ref="E43:H43" si="1">+E10+E11+E12+E13+E14+E15+E16+E17+E30+E36+E37+E39</f>
        <v>2157935.34</v>
      </c>
      <c r="F43" s="166">
        <f t="shared" si="1"/>
        <v>277857306.76999998</v>
      </c>
      <c r="G43" s="166">
        <f t="shared" si="1"/>
        <v>248502673.84999999</v>
      </c>
      <c r="H43" s="166">
        <f t="shared" si="1"/>
        <v>248502673.84999999</v>
      </c>
      <c r="I43" s="166">
        <f>+H43-D43</f>
        <v>-27196697.580000013</v>
      </c>
    </row>
    <row r="44" spans="1:9" x14ac:dyDescent="0.25">
      <c r="A44" s="241" t="s">
        <v>266</v>
      </c>
      <c r="B44" s="309"/>
      <c r="C44" s="322"/>
      <c r="D44" s="167"/>
      <c r="E44" s="168"/>
      <c r="F44" s="168"/>
      <c r="G44" s="168"/>
      <c r="H44" s="168"/>
      <c r="I44" s="168"/>
    </row>
    <row r="45" spans="1:9" x14ac:dyDescent="0.25">
      <c r="A45" s="241" t="s">
        <v>267</v>
      </c>
      <c r="B45" s="309"/>
      <c r="C45" s="322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1" t="s">
        <v>268</v>
      </c>
      <c r="B47" s="309"/>
      <c r="C47" s="322"/>
      <c r="D47" s="165"/>
      <c r="E47" s="165"/>
      <c r="F47" s="165"/>
      <c r="G47" s="165"/>
      <c r="H47" s="165"/>
      <c r="I47" s="165"/>
    </row>
    <row r="48" spans="1:9" x14ac:dyDescent="0.25">
      <c r="A48" s="106"/>
      <c r="B48" s="307" t="s">
        <v>269</v>
      </c>
      <c r="C48" s="317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7" t="s">
        <v>278</v>
      </c>
      <c r="C57" s="317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7" t="s">
        <v>283</v>
      </c>
      <c r="C62" s="317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7" t="s">
        <v>286</v>
      </c>
      <c r="C65" s="317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7" t="s">
        <v>287</v>
      </c>
      <c r="C66" s="317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23"/>
      <c r="C67" s="324"/>
      <c r="D67" s="165"/>
      <c r="E67" s="165"/>
      <c r="F67" s="165"/>
      <c r="G67" s="165"/>
      <c r="H67" s="165"/>
      <c r="I67" s="165"/>
    </row>
    <row r="68" spans="1:11" ht="28.5" customHeight="1" x14ac:dyDescent="0.25">
      <c r="A68" s="219" t="s">
        <v>288</v>
      </c>
      <c r="B68" s="263"/>
      <c r="C68" s="327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23"/>
      <c r="C69" s="324"/>
      <c r="D69" s="165"/>
      <c r="E69" s="165"/>
      <c r="F69" s="165"/>
      <c r="G69" s="165"/>
      <c r="H69" s="165"/>
      <c r="I69" s="165"/>
    </row>
    <row r="70" spans="1:11" x14ac:dyDescent="0.25">
      <c r="A70" s="241" t="s">
        <v>289</v>
      </c>
      <c r="B70" s="309"/>
      <c r="C70" s="322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7" t="s">
        <v>290</v>
      </c>
      <c r="C71" s="317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23"/>
      <c r="C72" s="324"/>
      <c r="D72" s="165"/>
      <c r="E72" s="165"/>
      <c r="F72" s="165"/>
      <c r="G72" s="165"/>
      <c r="H72" s="165"/>
      <c r="I72" s="165"/>
    </row>
    <row r="73" spans="1:11" x14ac:dyDescent="0.25">
      <c r="A73" s="241" t="s">
        <v>291</v>
      </c>
      <c r="B73" s="309"/>
      <c r="C73" s="322"/>
      <c r="D73" s="162">
        <f>+D70+D68+D43</f>
        <v>275699371.43000001</v>
      </c>
      <c r="E73" s="162">
        <f t="shared" ref="E73:G73" si="2">+E70+E68+E43</f>
        <v>2157935.34</v>
      </c>
      <c r="F73" s="162">
        <f t="shared" si="2"/>
        <v>277857306.76999998</v>
      </c>
      <c r="G73" s="162">
        <f t="shared" si="2"/>
        <v>248502673.84999999</v>
      </c>
      <c r="H73" s="162">
        <f>+H70+H68+H43</f>
        <v>248502673.84999999</v>
      </c>
      <c r="I73" s="162">
        <f>+I70+I68+I43</f>
        <v>-27196697.580000013</v>
      </c>
      <c r="K73" s="153"/>
    </row>
    <row r="74" spans="1:11" x14ac:dyDescent="0.25">
      <c r="A74" s="114"/>
      <c r="B74" s="323"/>
      <c r="C74" s="324"/>
      <c r="D74" s="165"/>
      <c r="E74" s="165"/>
      <c r="F74" s="165"/>
      <c r="G74" s="165"/>
      <c r="H74" s="165"/>
      <c r="I74" s="165"/>
    </row>
    <row r="75" spans="1:11" x14ac:dyDescent="0.25">
      <c r="A75" s="106"/>
      <c r="B75" s="309" t="s">
        <v>292</v>
      </c>
      <c r="C75" s="322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6" t="s">
        <v>293</v>
      </c>
      <c r="C76" s="328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6" t="s">
        <v>294</v>
      </c>
      <c r="C77" s="328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9" t="s">
        <v>295</v>
      </c>
      <c r="C78" s="322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5"/>
      <c r="C79" s="326"/>
      <c r="D79" s="169"/>
      <c r="E79" s="169"/>
      <c r="F79" s="169"/>
      <c r="G79" s="169"/>
      <c r="H79" s="169"/>
      <c r="I79" s="169"/>
    </row>
    <row r="81" spans="1:11" ht="15" customHeight="1" x14ac:dyDescent="0.25">
      <c r="A81" s="1"/>
      <c r="B81" s="229" t="s">
        <v>430</v>
      </c>
      <c r="C81" s="229"/>
      <c r="D81" s="229"/>
      <c r="E81" s="229"/>
      <c r="F81" s="229"/>
      <c r="G81" s="229"/>
      <c r="H81" s="229"/>
      <c r="I81" s="229"/>
    </row>
    <row r="82" spans="1:11" x14ac:dyDescent="0.25">
      <c r="B82" s="229"/>
      <c r="C82" s="229"/>
      <c r="D82" s="229"/>
      <c r="E82" s="229"/>
      <c r="F82" s="229"/>
      <c r="G82" s="229"/>
      <c r="H82" s="229"/>
      <c r="I82" s="229"/>
    </row>
    <row r="83" spans="1:11" x14ac:dyDescent="0.25">
      <c r="B83" s="45"/>
      <c r="C83" s="45"/>
      <c r="D83" s="45"/>
      <c r="E83" s="45"/>
      <c r="F83" s="45"/>
      <c r="G83" s="45"/>
      <c r="H83" s="45"/>
    </row>
    <row r="86" spans="1:11" x14ac:dyDescent="0.25">
      <c r="D86" s="229"/>
      <c r="E86" s="229"/>
      <c r="F86" s="229"/>
      <c r="G86" s="229"/>
      <c r="H86" s="229"/>
      <c r="I86" s="229"/>
      <c r="J86" s="229"/>
      <c r="K86" s="229"/>
    </row>
    <row r="87" spans="1:11" x14ac:dyDescent="0.25">
      <c r="C87" t="s">
        <v>529</v>
      </c>
      <c r="D87" s="229"/>
      <c r="E87" s="229"/>
      <c r="F87" s="229" t="s">
        <v>538</v>
      </c>
      <c r="G87" s="229"/>
      <c r="H87" s="229"/>
      <c r="I87" s="229"/>
      <c r="J87" s="229"/>
      <c r="K87" s="229"/>
    </row>
    <row r="88" spans="1:11" ht="15" customHeight="1" x14ac:dyDescent="0.25">
      <c r="C88" t="s">
        <v>527</v>
      </c>
      <c r="F88" t="s">
        <v>517</v>
      </c>
    </row>
    <row r="90" spans="1:11" ht="15" customHeight="1" x14ac:dyDescent="0.25"/>
  </sheetData>
  <mergeCells count="5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A17:A18"/>
    <mergeCell ref="B17:C17"/>
    <mergeCell ref="B18:C18"/>
    <mergeCell ref="B37:C37"/>
    <mergeCell ref="B39:C39"/>
    <mergeCell ref="B12:C12"/>
    <mergeCell ref="B13:C13"/>
    <mergeCell ref="B14:C14"/>
    <mergeCell ref="B30:C30"/>
    <mergeCell ref="B36:C36"/>
    <mergeCell ref="B16:C16"/>
    <mergeCell ref="H6:H7"/>
    <mergeCell ref="A8:C8"/>
    <mergeCell ref="A9:C9"/>
    <mergeCell ref="B10:C10"/>
    <mergeCell ref="B11:C11"/>
    <mergeCell ref="D86:K87"/>
    <mergeCell ref="B81:I8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6"/>
  <sheetViews>
    <sheetView topLeftCell="C83" zoomScale="115" zoomScaleNormal="115" zoomScaleSheetLayoutView="130" workbookViewId="0">
      <selection activeCell="G83" sqref="G83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10" t="s">
        <v>120</v>
      </c>
      <c r="B1" s="211"/>
      <c r="C1" s="211"/>
      <c r="D1" s="211"/>
      <c r="E1" s="211"/>
      <c r="F1" s="211"/>
      <c r="G1" s="211"/>
      <c r="H1" s="212"/>
    </row>
    <row r="2" spans="1:9" x14ac:dyDescent="0.25">
      <c r="A2" s="277" t="s">
        <v>296</v>
      </c>
      <c r="B2" s="278"/>
      <c r="C2" s="278"/>
      <c r="D2" s="278"/>
      <c r="E2" s="278"/>
      <c r="F2" s="278"/>
      <c r="G2" s="278"/>
      <c r="H2" s="279"/>
    </row>
    <row r="3" spans="1:9" x14ac:dyDescent="0.25">
      <c r="A3" s="149"/>
      <c r="B3" s="278" t="s">
        <v>519</v>
      </c>
      <c r="C3" s="278"/>
      <c r="D3" s="278"/>
      <c r="E3" s="278"/>
      <c r="F3" s="278"/>
      <c r="G3" s="278"/>
      <c r="H3" s="150"/>
    </row>
    <row r="4" spans="1:9" x14ac:dyDescent="0.25">
      <c r="A4" s="277" t="s">
        <v>536</v>
      </c>
      <c r="B4" s="278"/>
      <c r="C4" s="278"/>
      <c r="D4" s="278"/>
      <c r="E4" s="278"/>
      <c r="F4" s="278"/>
      <c r="G4" s="278"/>
      <c r="H4" s="279"/>
    </row>
    <row r="5" spans="1:9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282"/>
    </row>
    <row r="6" spans="1:9" ht="15.75" thickBot="1" x14ac:dyDescent="0.3">
      <c r="A6" s="210" t="s">
        <v>2</v>
      </c>
      <c r="B6" s="212"/>
      <c r="C6" s="311" t="s">
        <v>297</v>
      </c>
      <c r="D6" s="312"/>
      <c r="E6" s="312"/>
      <c r="F6" s="312"/>
      <c r="G6" s="313"/>
      <c r="H6" s="276" t="s">
        <v>298</v>
      </c>
    </row>
    <row r="7" spans="1:9" ht="48.75" thickBot="1" x14ac:dyDescent="0.3">
      <c r="A7" s="277"/>
      <c r="B7" s="279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33"/>
    </row>
    <row r="8" spans="1:9" ht="15" customHeight="1" x14ac:dyDescent="0.25">
      <c r="A8" s="337" t="s">
        <v>301</v>
      </c>
      <c r="B8" s="338"/>
      <c r="C8" s="205">
        <f>C158</f>
        <v>275689154</v>
      </c>
      <c r="D8" s="205">
        <f t="shared" ref="D8:H8" si="0">D158</f>
        <v>5735235.6500000004</v>
      </c>
      <c r="E8" s="205">
        <f t="shared" si="0"/>
        <v>281424389.65000004</v>
      </c>
      <c r="F8" s="205">
        <f t="shared" si="0"/>
        <v>229316096.38</v>
      </c>
      <c r="G8" s="205">
        <f t="shared" si="0"/>
        <v>228972525.43000004</v>
      </c>
      <c r="H8" s="205">
        <f t="shared" si="0"/>
        <v>52108293.269999996</v>
      </c>
      <c r="I8" s="185"/>
    </row>
    <row r="9" spans="1:9" ht="15" customHeight="1" x14ac:dyDescent="0.25">
      <c r="A9" s="329" t="s">
        <v>428</v>
      </c>
      <c r="B9" s="330"/>
      <c r="C9" s="188">
        <f>C10+C11+C12+C13+C14+C15+C16</f>
        <v>72609245</v>
      </c>
      <c r="D9" s="188">
        <f t="shared" ref="D9:G9" si="1">D10+D11+D12+D13+D14+D15+D16</f>
        <v>86880.83</v>
      </c>
      <c r="E9" s="188">
        <f t="shared" si="1"/>
        <v>72696125.829999998</v>
      </c>
      <c r="F9" s="188">
        <f t="shared" si="1"/>
        <v>50983216.75</v>
      </c>
      <c r="G9" s="188">
        <f t="shared" si="1"/>
        <v>50981072.020000003</v>
      </c>
      <c r="H9" s="126">
        <f>H10+H11+H12+H13+H14+H15+H16</f>
        <v>21712909.079999998</v>
      </c>
    </row>
    <row r="10" spans="1:9" x14ac:dyDescent="0.25">
      <c r="A10" s="155"/>
      <c r="B10" s="154" t="s">
        <v>431</v>
      </c>
      <c r="C10" s="186">
        <v>23375292</v>
      </c>
      <c r="D10" s="130">
        <v>0</v>
      </c>
      <c r="E10" s="187">
        <v>23375292</v>
      </c>
      <c r="F10" s="130">
        <v>17519342.66</v>
      </c>
      <c r="G10" s="130">
        <v>17519342.66</v>
      </c>
      <c r="H10" s="18">
        <v>5855949.3399999999</v>
      </c>
    </row>
    <row r="11" spans="1:9" x14ac:dyDescent="0.25">
      <c r="A11" s="155"/>
      <c r="B11" s="154" t="s">
        <v>432</v>
      </c>
      <c r="C11" s="186">
        <v>21286639</v>
      </c>
      <c r="D11" s="130">
        <v>-2435206.56</v>
      </c>
      <c r="E11" s="187">
        <v>18851432.440000001</v>
      </c>
      <c r="F11" s="130">
        <v>16011996.5</v>
      </c>
      <c r="G11" s="130">
        <v>16011996.5</v>
      </c>
      <c r="H11" s="18">
        <v>2839435.94</v>
      </c>
    </row>
    <row r="12" spans="1:9" x14ac:dyDescent="0.25">
      <c r="A12" s="155"/>
      <c r="B12" s="154" t="s">
        <v>433</v>
      </c>
      <c r="C12" s="186">
        <v>16145195</v>
      </c>
      <c r="D12" s="130">
        <v>2435206.56</v>
      </c>
      <c r="E12" s="187">
        <v>18580401.559999999</v>
      </c>
      <c r="F12" s="130">
        <v>10719642.68</v>
      </c>
      <c r="G12" s="130">
        <v>10719642.68</v>
      </c>
      <c r="H12" s="18">
        <v>7860758.8799999999</v>
      </c>
    </row>
    <row r="13" spans="1:9" x14ac:dyDescent="0.25">
      <c r="A13" s="155"/>
      <c r="B13" s="154" t="s">
        <v>434</v>
      </c>
      <c r="C13" s="186">
        <v>0</v>
      </c>
      <c r="D13" s="130">
        <v>0</v>
      </c>
      <c r="E13" s="187">
        <v>0</v>
      </c>
      <c r="F13" s="193">
        <v>0</v>
      </c>
      <c r="G13" s="193">
        <v>0</v>
      </c>
      <c r="H13" s="18">
        <v>0</v>
      </c>
    </row>
    <row r="14" spans="1:9" x14ac:dyDescent="0.25">
      <c r="A14" s="155"/>
      <c r="B14" s="154" t="s">
        <v>435</v>
      </c>
      <c r="C14" s="186">
        <v>11541298</v>
      </c>
      <c r="D14" s="130">
        <v>86880.83</v>
      </c>
      <c r="E14" s="187">
        <v>11628178.83</v>
      </c>
      <c r="F14" s="130">
        <v>6732234.9100000001</v>
      </c>
      <c r="G14" s="130">
        <v>6730090.1799999997</v>
      </c>
      <c r="H14" s="18">
        <v>4895943.92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260821</v>
      </c>
      <c r="D16" s="130">
        <v>0</v>
      </c>
      <c r="E16" s="187">
        <v>260821</v>
      </c>
      <c r="F16" s="130">
        <v>0</v>
      </c>
      <c r="G16" s="130">
        <v>0</v>
      </c>
      <c r="H16" s="18">
        <v>260821</v>
      </c>
    </row>
    <row r="17" spans="1:9" ht="15" customHeight="1" x14ac:dyDescent="0.25">
      <c r="A17" s="329" t="s">
        <v>438</v>
      </c>
      <c r="B17" s="330"/>
      <c r="C17" s="188">
        <f>C18+C19+C20+C21+C22+C23+C24+C25+C26</f>
        <v>11943910</v>
      </c>
      <c r="D17" s="188">
        <f t="shared" ref="D17:H17" si="2">D18+D19+D20+D21+D22+D23+D24+D25+D26</f>
        <v>42198.89</v>
      </c>
      <c r="E17" s="188">
        <f t="shared" si="2"/>
        <v>11986108.890000001</v>
      </c>
      <c r="F17" s="188">
        <f t="shared" si="2"/>
        <v>12343849.749999998</v>
      </c>
      <c r="G17" s="188">
        <f t="shared" si="2"/>
        <v>12193831.859999999</v>
      </c>
      <c r="H17" s="188">
        <f t="shared" si="2"/>
        <v>-357740.86</v>
      </c>
      <c r="I17" s="185"/>
    </row>
    <row r="18" spans="1:9" ht="24" x14ac:dyDescent="0.25">
      <c r="A18" s="155"/>
      <c r="B18" s="154" t="s">
        <v>439</v>
      </c>
      <c r="C18" s="186">
        <v>6497281</v>
      </c>
      <c r="D18" s="186">
        <v>-186875.85</v>
      </c>
      <c r="E18" s="194">
        <v>6310405.1500000004</v>
      </c>
      <c r="F18" s="130">
        <v>5229834.47</v>
      </c>
      <c r="G18" s="130">
        <v>5226126.91</v>
      </c>
      <c r="H18" s="18">
        <v>1080570.68</v>
      </c>
    </row>
    <row r="19" spans="1:9" x14ac:dyDescent="0.25">
      <c r="A19" s="155"/>
      <c r="B19" s="154" t="s">
        <v>440</v>
      </c>
      <c r="C19" s="186">
        <v>2199465</v>
      </c>
      <c r="D19" s="130">
        <v>0</v>
      </c>
      <c r="E19" s="195">
        <v>2199465</v>
      </c>
      <c r="F19" s="130">
        <v>4514233.46</v>
      </c>
      <c r="G19" s="130">
        <v>4374577.42</v>
      </c>
      <c r="H19" s="18">
        <v>-2314768.46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211130</v>
      </c>
      <c r="D21" s="186">
        <v>178947.97</v>
      </c>
      <c r="E21" s="197">
        <v>390077.97</v>
      </c>
      <c r="F21" s="18">
        <v>345247.74</v>
      </c>
      <c r="G21" s="130">
        <v>344913.74</v>
      </c>
      <c r="H21" s="18">
        <v>44830.23</v>
      </c>
    </row>
    <row r="22" spans="1:9" x14ac:dyDescent="0.25">
      <c r="A22" s="155"/>
      <c r="B22" s="154" t="s">
        <v>523</v>
      </c>
      <c r="C22" s="186">
        <v>0</v>
      </c>
      <c r="D22" s="130">
        <v>71087.990000000005</v>
      </c>
      <c r="E22" s="55">
        <v>71087.990000000005</v>
      </c>
      <c r="F22" s="130">
        <v>71087.990000000005</v>
      </c>
      <c r="G22" s="130">
        <v>71087.990000000005</v>
      </c>
      <c r="H22" s="18">
        <v>0</v>
      </c>
    </row>
    <row r="23" spans="1:9" x14ac:dyDescent="0.25">
      <c r="A23" s="155"/>
      <c r="B23" s="154" t="s">
        <v>443</v>
      </c>
      <c r="C23" s="186">
        <v>1863635</v>
      </c>
      <c r="D23" s="186">
        <v>0</v>
      </c>
      <c r="E23" s="198">
        <v>1863635</v>
      </c>
      <c r="F23" s="130">
        <v>1548842.45</v>
      </c>
      <c r="G23" s="130">
        <v>1548842.45</v>
      </c>
      <c r="H23" s="18">
        <v>314792.55</v>
      </c>
    </row>
    <row r="24" spans="1:9" x14ac:dyDescent="0.25">
      <c r="A24" s="155"/>
      <c r="B24" t="s">
        <v>444</v>
      </c>
      <c r="C24" s="186">
        <v>842389</v>
      </c>
      <c r="D24" s="186">
        <v>-39845.550000000003</v>
      </c>
      <c r="E24" s="198">
        <v>802543.45</v>
      </c>
      <c r="F24" s="130">
        <v>300142.45</v>
      </c>
      <c r="G24" s="130">
        <v>300142.45</v>
      </c>
      <c r="H24" s="18">
        <v>502401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330010</v>
      </c>
      <c r="D26" s="130">
        <v>18884.330000000002</v>
      </c>
      <c r="E26" s="195">
        <v>348894.33</v>
      </c>
      <c r="F26" s="130">
        <v>334461.19</v>
      </c>
      <c r="G26" s="130">
        <v>328140.90000000002</v>
      </c>
      <c r="H26" s="18">
        <v>14433.14</v>
      </c>
    </row>
    <row r="27" spans="1:9" ht="15" customHeight="1" x14ac:dyDescent="0.25">
      <c r="A27" s="329" t="s">
        <v>447</v>
      </c>
      <c r="B27" s="330"/>
      <c r="C27" s="188">
        <f t="shared" ref="C27:H27" si="3">C28+C29+C30+C31+C32+C33+C34+C35+C36</f>
        <v>75077104</v>
      </c>
      <c r="D27" s="188">
        <f t="shared" si="3"/>
        <v>1680833.9699999997</v>
      </c>
      <c r="E27" s="188">
        <f t="shared" si="3"/>
        <v>76757937.970000014</v>
      </c>
      <c r="F27" s="188">
        <f t="shared" si="3"/>
        <v>70174925.690000013</v>
      </c>
      <c r="G27" s="188">
        <f t="shared" si="3"/>
        <v>70018993.460000023</v>
      </c>
      <c r="H27" s="188">
        <f t="shared" si="3"/>
        <v>6583012.2799999993</v>
      </c>
      <c r="I27" s="185"/>
    </row>
    <row r="28" spans="1:9" x14ac:dyDescent="0.25">
      <c r="A28" s="155"/>
      <c r="B28" s="154" t="s">
        <v>448</v>
      </c>
      <c r="C28" s="186">
        <v>1799107</v>
      </c>
      <c r="D28" s="130">
        <v>-329831.2</v>
      </c>
      <c r="E28" s="187">
        <v>1469275.8</v>
      </c>
      <c r="F28" s="130">
        <v>983185.55</v>
      </c>
      <c r="G28" s="130">
        <v>981359.61</v>
      </c>
      <c r="H28" s="18">
        <v>486090.25</v>
      </c>
    </row>
    <row r="29" spans="1:9" x14ac:dyDescent="0.25">
      <c r="A29" s="155"/>
      <c r="B29" s="154" t="s">
        <v>449</v>
      </c>
      <c r="C29" s="186">
        <v>5177610</v>
      </c>
      <c r="D29" s="130">
        <v>605452.63</v>
      </c>
      <c r="E29" s="187">
        <v>5783062.6299999999</v>
      </c>
      <c r="F29" s="130">
        <v>4178516.68</v>
      </c>
      <c r="G29" s="130">
        <v>4081774.77</v>
      </c>
      <c r="H29" s="18">
        <v>1604545.95</v>
      </c>
    </row>
    <row r="30" spans="1:9" x14ac:dyDescent="0.25">
      <c r="A30" s="155"/>
      <c r="B30" s="154" t="s">
        <v>450</v>
      </c>
      <c r="C30" s="186">
        <v>61289846</v>
      </c>
      <c r="D30" s="130">
        <v>1678758.27</v>
      </c>
      <c r="E30" s="187">
        <v>62968604.270000003</v>
      </c>
      <c r="F30" s="130">
        <v>61015348.340000004</v>
      </c>
      <c r="G30" s="130">
        <v>61015348.340000004</v>
      </c>
      <c r="H30" s="18">
        <v>1953255.93</v>
      </c>
    </row>
    <row r="31" spans="1:9" x14ac:dyDescent="0.25">
      <c r="A31" s="155"/>
      <c r="B31" s="154" t="s">
        <v>451</v>
      </c>
      <c r="C31" s="186">
        <v>553200</v>
      </c>
      <c r="D31" s="130">
        <v>-79244.3</v>
      </c>
      <c r="E31" s="187">
        <v>473955.7</v>
      </c>
      <c r="F31" s="130">
        <v>407470.88</v>
      </c>
      <c r="G31" s="130">
        <v>407470.88</v>
      </c>
      <c r="H31" s="18">
        <v>66484.820000000007</v>
      </c>
    </row>
    <row r="32" spans="1:9" x14ac:dyDescent="0.25">
      <c r="A32" s="155"/>
      <c r="B32" s="154" t="s">
        <v>452</v>
      </c>
      <c r="C32" s="186">
        <v>1185740</v>
      </c>
      <c r="D32" s="130">
        <v>-40301.800000000003</v>
      </c>
      <c r="E32" s="187">
        <v>1145438.2</v>
      </c>
      <c r="F32" s="130">
        <v>656540.91</v>
      </c>
      <c r="G32" s="130">
        <v>651445.32999999996</v>
      </c>
      <c r="H32" s="18">
        <v>488897.29</v>
      </c>
    </row>
    <row r="33" spans="1:8" ht="15.75" thickBot="1" x14ac:dyDescent="0.3">
      <c r="A33" s="155"/>
      <c r="B33" s="157" t="s">
        <v>453</v>
      </c>
      <c r="C33" s="199">
        <v>1300000</v>
      </c>
      <c r="D33" s="44">
        <v>0</v>
      </c>
      <c r="E33" s="200">
        <v>1300000</v>
      </c>
      <c r="F33" s="44">
        <v>431770.01</v>
      </c>
      <c r="G33" s="44">
        <v>381770.01</v>
      </c>
      <c r="H33" s="38">
        <v>868229.99</v>
      </c>
    </row>
    <row r="34" spans="1:8" x14ac:dyDescent="0.25">
      <c r="A34" s="170"/>
      <c r="B34" s="171" t="s">
        <v>454</v>
      </c>
      <c r="C34" s="201">
        <v>182300</v>
      </c>
      <c r="D34" s="202">
        <v>34683.980000000003</v>
      </c>
      <c r="E34" s="203">
        <v>216983.98</v>
      </c>
      <c r="F34" s="202">
        <v>193267.77</v>
      </c>
      <c r="G34" s="202">
        <v>192251.12</v>
      </c>
      <c r="H34" s="204">
        <v>23716.21</v>
      </c>
    </row>
    <row r="35" spans="1:8" x14ac:dyDescent="0.25">
      <c r="A35" s="155"/>
      <c r="B35" s="154" t="s">
        <v>455</v>
      </c>
      <c r="C35" s="186">
        <v>879688</v>
      </c>
      <c r="D35" s="130">
        <v>0</v>
      </c>
      <c r="E35" s="187">
        <v>879688</v>
      </c>
      <c r="F35" s="130">
        <v>219773.55</v>
      </c>
      <c r="G35" s="130">
        <v>218680.4</v>
      </c>
      <c r="H35" s="18">
        <v>659914.44999999995</v>
      </c>
    </row>
    <row r="36" spans="1:8" ht="15" customHeight="1" x14ac:dyDescent="0.25">
      <c r="A36" s="155"/>
      <c r="B36" s="154" t="s">
        <v>456</v>
      </c>
      <c r="C36" s="186">
        <v>2709613</v>
      </c>
      <c r="D36" s="130">
        <v>-188683.61</v>
      </c>
      <c r="E36" s="187">
        <v>2520929.39</v>
      </c>
      <c r="F36" s="130">
        <v>2089052</v>
      </c>
      <c r="G36" s="130">
        <v>2088893</v>
      </c>
      <c r="H36" s="18">
        <v>431877.39</v>
      </c>
    </row>
    <row r="37" spans="1:8" ht="15" customHeight="1" x14ac:dyDescent="0.25">
      <c r="A37" s="329" t="s">
        <v>457</v>
      </c>
      <c r="B37" s="330"/>
      <c r="C37" s="188">
        <f>C38+C39+C40+C41+C42+C43+C44+C45+C46</f>
        <v>114101955</v>
      </c>
      <c r="D37" s="188">
        <f t="shared" ref="D37:H37" si="4">D38+D39+D40+D41+D42+D43+D44+D45+D46</f>
        <v>375403.49</v>
      </c>
      <c r="E37" s="188">
        <f t="shared" si="4"/>
        <v>114477358.48999999</v>
      </c>
      <c r="F37" s="188">
        <f t="shared" si="4"/>
        <v>91032020.75</v>
      </c>
      <c r="G37" s="188">
        <f t="shared" si="4"/>
        <v>90996544.650000006</v>
      </c>
      <c r="H37" s="188">
        <f t="shared" si="4"/>
        <v>23445337.739999998</v>
      </c>
    </row>
    <row r="38" spans="1:8" x14ac:dyDescent="0.25">
      <c r="A38" s="155"/>
      <c r="B38" s="154" t="s">
        <v>458</v>
      </c>
      <c r="C38" s="186">
        <v>98426939</v>
      </c>
      <c r="D38" s="130">
        <v>375403.49</v>
      </c>
      <c r="E38" s="187">
        <v>98802342.489999995</v>
      </c>
      <c r="F38" s="130">
        <v>79266532.180000007</v>
      </c>
      <c r="G38" s="130">
        <v>79266532.180000007</v>
      </c>
      <c r="H38" s="18">
        <v>19535810.309999999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15675016</v>
      </c>
      <c r="D41" s="130">
        <v>0</v>
      </c>
      <c r="E41" s="187">
        <v>15675016</v>
      </c>
      <c r="F41" s="130">
        <v>11765488.57</v>
      </c>
      <c r="G41" s="130">
        <v>11730012.470000001</v>
      </c>
      <c r="H41" s="18">
        <v>3909527.43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29" t="s">
        <v>467</v>
      </c>
      <c r="B47" s="330"/>
      <c r="C47" s="184">
        <f>C48+C49+C50+C51+C52+C53+C54+C55+C56</f>
        <v>1956940</v>
      </c>
      <c r="D47" s="184">
        <f t="shared" ref="D47:H47" si="5">D48+D49+D50+D51+D52+D53+D54+D55+D56</f>
        <v>3549918.47</v>
      </c>
      <c r="E47" s="184">
        <f t="shared" si="5"/>
        <v>5506858.4700000007</v>
      </c>
      <c r="F47" s="184">
        <f t="shared" si="5"/>
        <v>4782083.4399999995</v>
      </c>
      <c r="G47" s="184">
        <f t="shared" si="5"/>
        <v>4782083.4399999995</v>
      </c>
      <c r="H47" s="184">
        <f t="shared" si="5"/>
        <v>724775.03</v>
      </c>
    </row>
    <row r="48" spans="1:8" x14ac:dyDescent="0.25">
      <c r="A48" s="155"/>
      <c r="B48" s="154" t="s">
        <v>468</v>
      </c>
      <c r="C48" s="186">
        <v>1931940</v>
      </c>
      <c r="D48" s="130">
        <v>0</v>
      </c>
      <c r="E48" s="187">
        <v>1931940</v>
      </c>
      <c r="F48" s="130">
        <v>1047983.44</v>
      </c>
      <c r="G48" s="130">
        <v>1047983.44</v>
      </c>
      <c r="H48" s="18">
        <v>883956.56</v>
      </c>
    </row>
    <row r="49" spans="1:8" x14ac:dyDescent="0.25">
      <c r="A49" s="155"/>
      <c r="B49" s="154" t="s">
        <v>469</v>
      </c>
      <c r="C49" s="186">
        <v>0</v>
      </c>
      <c r="D49" s="130">
        <v>0</v>
      </c>
      <c r="E49" s="187">
        <v>0</v>
      </c>
      <c r="F49" s="130">
        <v>0</v>
      </c>
      <c r="G49" s="130">
        <v>0</v>
      </c>
      <c r="H49" s="18">
        <v>0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3549918.47</v>
      </c>
      <c r="E51" s="187">
        <v>3549918.47</v>
      </c>
      <c r="F51" s="130">
        <v>3734100</v>
      </c>
      <c r="G51" s="130">
        <v>3734100</v>
      </c>
      <c r="H51" s="18">
        <v>-184181.53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25000</v>
      </c>
      <c r="D53" s="130">
        <v>0</v>
      </c>
      <c r="E53" s="187">
        <v>25000</v>
      </c>
      <c r="F53" s="130">
        <v>0</v>
      </c>
      <c r="G53" s="130">
        <v>0</v>
      </c>
      <c r="H53" s="18">
        <v>25000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0</v>
      </c>
      <c r="D56" s="130">
        <v>0</v>
      </c>
      <c r="E56" s="187">
        <v>0</v>
      </c>
      <c r="F56" s="130">
        <v>0</v>
      </c>
      <c r="G56" s="130">
        <v>0</v>
      </c>
      <c r="H56" s="18">
        <v>0</v>
      </c>
    </row>
    <row r="57" spans="1:8" ht="15" customHeight="1" x14ac:dyDescent="0.25">
      <c r="A57" s="329" t="s">
        <v>477</v>
      </c>
      <c r="B57" s="330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31" t="s">
        <v>481</v>
      </c>
      <c r="B61" s="332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29" t="s">
        <v>489</v>
      </c>
      <c r="B69" s="330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29" t="s">
        <v>493</v>
      </c>
      <c r="B73" s="330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275689154</v>
      </c>
      <c r="D81" s="183">
        <f t="shared" si="6"/>
        <v>5735235.6500000004</v>
      </c>
      <c r="E81" s="183">
        <f t="shared" si="6"/>
        <v>281424389.65000004</v>
      </c>
      <c r="F81" s="183">
        <f t="shared" si="6"/>
        <v>229316096.38</v>
      </c>
      <c r="G81" s="183">
        <f t="shared" si="6"/>
        <v>228972525.43000004</v>
      </c>
      <c r="H81" s="183">
        <f t="shared" si="6"/>
        <v>52108293.269999996</v>
      </c>
    </row>
    <row r="82" spans="1:8" ht="15.75" thickBot="1" x14ac:dyDescent="0.3">
      <c r="A82" s="339"/>
      <c r="B82" s="340"/>
      <c r="H82" s="160"/>
    </row>
    <row r="83" spans="1:8" x14ac:dyDescent="0.25">
      <c r="A83" s="337" t="s">
        <v>375</v>
      </c>
      <c r="B83" s="341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21" t="s">
        <v>302</v>
      </c>
      <c r="B84" s="308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21" t="s">
        <v>310</v>
      </c>
      <c r="B92" s="308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21" t="s">
        <v>320</v>
      </c>
      <c r="B102" s="308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21" t="s">
        <v>330</v>
      </c>
      <c r="B112" s="308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21" t="s">
        <v>340</v>
      </c>
      <c r="B122" s="308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21" t="s">
        <v>350</v>
      </c>
      <c r="B132" s="308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21" t="s">
        <v>354</v>
      </c>
      <c r="B136" s="308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4" t="s">
        <v>363</v>
      </c>
      <c r="B145" s="335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21" t="s">
        <v>367</v>
      </c>
      <c r="B149" s="308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1" t="s">
        <v>376</v>
      </c>
      <c r="B158" s="242"/>
      <c r="C158" s="124">
        <f>C81</f>
        <v>275689154</v>
      </c>
      <c r="D158" s="124">
        <f t="shared" ref="D158:H158" si="7">D81</f>
        <v>5735235.6500000004</v>
      </c>
      <c r="E158" s="124">
        <f t="shared" si="7"/>
        <v>281424389.65000004</v>
      </c>
      <c r="F158" s="124">
        <f t="shared" si="7"/>
        <v>229316096.38</v>
      </c>
      <c r="G158" s="124">
        <f t="shared" si="7"/>
        <v>228972525.43000004</v>
      </c>
      <c r="H158" s="124">
        <f t="shared" si="7"/>
        <v>52108293.269999996</v>
      </c>
    </row>
    <row r="160" spans="1:8" x14ac:dyDescent="0.25">
      <c r="A160" s="229" t="s">
        <v>430</v>
      </c>
      <c r="B160" s="229"/>
      <c r="C160" s="229"/>
      <c r="D160" s="229"/>
      <c r="E160" s="229"/>
      <c r="F160" s="229"/>
      <c r="G160" s="229"/>
      <c r="H160" s="229"/>
    </row>
    <row r="161" spans="1:7" x14ac:dyDescent="0.25">
      <c r="A161" s="45"/>
      <c r="B161" s="45"/>
      <c r="C161" s="45"/>
      <c r="D161" s="45"/>
      <c r="E161" s="45"/>
      <c r="F161" s="45"/>
      <c r="G161" s="45"/>
    </row>
    <row r="162" spans="1:7" x14ac:dyDescent="0.25">
      <c r="A162" s="19"/>
      <c r="B162" s="20"/>
      <c r="C162" s="21"/>
      <c r="D162" s="21"/>
      <c r="E162" s="22"/>
      <c r="F162" s="23"/>
      <c r="G162" s="20"/>
    </row>
    <row r="163" spans="1:7" x14ac:dyDescent="0.25">
      <c r="A163" s="1"/>
      <c r="B163" s="230"/>
      <c r="C163" s="230"/>
      <c r="D163" s="3"/>
    </row>
    <row r="164" spans="1:7" x14ac:dyDescent="0.25">
      <c r="A164" s="62"/>
      <c r="B164" s="231" t="s">
        <v>529</v>
      </c>
      <c r="C164" s="231"/>
      <c r="D164" s="3"/>
      <c r="E164" s="333" t="s">
        <v>538</v>
      </c>
      <c r="F164" s="333"/>
      <c r="G164" s="333"/>
    </row>
    <row r="165" spans="1:7" x14ac:dyDescent="0.25">
      <c r="A165" s="63"/>
      <c r="B165" s="232" t="s">
        <v>527</v>
      </c>
      <c r="C165" s="232"/>
      <c r="D165" s="64"/>
      <c r="E165" s="336" t="s">
        <v>517</v>
      </c>
      <c r="F165" s="336"/>
      <c r="G165" s="336"/>
    </row>
    <row r="166" spans="1:7" x14ac:dyDescent="0.25">
      <c r="B166" s="16"/>
      <c r="D166" s="10"/>
      <c r="E166" s="231"/>
      <c r="F166" s="231"/>
      <c r="G166" s="231"/>
    </row>
  </sheetData>
  <mergeCells count="37">
    <mergeCell ref="B165:C165"/>
    <mergeCell ref="E165:G165"/>
    <mergeCell ref="E166:G166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0"/>
    <mergeCell ref="B163:C163"/>
    <mergeCell ref="B164:C164"/>
    <mergeCell ref="E164:G164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rowBreaks count="2" manualBreakCount="2">
    <brk id="102" max="8" man="1"/>
    <brk id="13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E11" sqref="E11"/>
    </sheetView>
  </sheetViews>
  <sheetFormatPr baseColWidth="10" defaultRowHeight="15" x14ac:dyDescent="0.25"/>
  <cols>
    <col min="1" max="1" width="20.5703125" bestFit="1" customWidth="1"/>
    <col min="2" max="2" width="12.42578125" customWidth="1"/>
    <col min="3" max="3" width="16" customWidth="1"/>
  </cols>
  <sheetData>
    <row r="1" spans="1:9" x14ac:dyDescent="0.25">
      <c r="A1" s="345" t="s">
        <v>120</v>
      </c>
      <c r="B1" s="346"/>
      <c r="C1" s="346"/>
      <c r="D1" s="346"/>
      <c r="E1" s="346"/>
      <c r="F1" s="346"/>
      <c r="G1" s="347"/>
    </row>
    <row r="2" spans="1:9" x14ac:dyDescent="0.25">
      <c r="A2" s="213" t="s">
        <v>296</v>
      </c>
      <c r="B2" s="214"/>
      <c r="C2" s="214"/>
      <c r="D2" s="214"/>
      <c r="E2" s="214"/>
      <c r="F2" s="214"/>
      <c r="G2" s="215"/>
    </row>
    <row r="3" spans="1:9" x14ac:dyDescent="0.25">
      <c r="A3" s="213" t="s">
        <v>520</v>
      </c>
      <c r="B3" s="214"/>
      <c r="C3" s="214"/>
      <c r="D3" s="214"/>
      <c r="E3" s="214"/>
      <c r="F3" s="214"/>
      <c r="G3" s="215"/>
    </row>
    <row r="4" spans="1:9" x14ac:dyDescent="0.25">
      <c r="A4" s="213" t="s">
        <v>547</v>
      </c>
      <c r="B4" s="214"/>
      <c r="C4" s="214"/>
      <c r="D4" s="214"/>
      <c r="E4" s="214"/>
      <c r="F4" s="214"/>
      <c r="G4" s="215"/>
    </row>
    <row r="5" spans="1:9" ht="15.75" thickBot="1" x14ac:dyDescent="0.3">
      <c r="A5" s="216" t="s">
        <v>1</v>
      </c>
      <c r="B5" s="217"/>
      <c r="C5" s="217"/>
      <c r="D5" s="217"/>
      <c r="E5" s="217"/>
      <c r="F5" s="217"/>
      <c r="G5" s="218"/>
    </row>
    <row r="6" spans="1:9" ht="15.75" thickBot="1" x14ac:dyDescent="0.3">
      <c r="A6" s="276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9" ht="24.75" thickBot="1" x14ac:dyDescent="0.3">
      <c r="A7" s="234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33"/>
    </row>
    <row r="8" spans="1:9" ht="16.5" customHeight="1" x14ac:dyDescent="0.25">
      <c r="A8" s="50" t="s">
        <v>377</v>
      </c>
      <c r="B8" s="342" t="str">
        <f>B11</f>
        <v>275,689,15</v>
      </c>
      <c r="C8" s="342">
        <f t="shared" ref="C8:G8" si="0">C10+C11+C12+C13+C14+C15+C16+C17+C18+C19+C20+C21+C22+C23</f>
        <v>5735235.6499999994</v>
      </c>
      <c r="D8" s="342">
        <f t="shared" si="0"/>
        <v>281424389.65000004</v>
      </c>
      <c r="E8" s="342">
        <f t="shared" si="0"/>
        <v>229316096.38000003</v>
      </c>
      <c r="F8" s="342">
        <f t="shared" si="0"/>
        <v>228972525.43000004</v>
      </c>
      <c r="G8" s="342">
        <f t="shared" si="0"/>
        <v>52108293.269999981</v>
      </c>
    </row>
    <row r="9" spans="1:9" x14ac:dyDescent="0.25">
      <c r="A9" s="50" t="s">
        <v>378</v>
      </c>
      <c r="B9" s="343"/>
      <c r="C9" s="343"/>
      <c r="D9" s="343"/>
      <c r="E9" s="343"/>
      <c r="F9" s="343"/>
      <c r="G9" s="343"/>
    </row>
    <row r="10" spans="1:9" x14ac:dyDescent="0.25">
      <c r="A10" s="40" t="s">
        <v>502</v>
      </c>
      <c r="B10" s="146"/>
      <c r="C10" s="146">
        <v>0</v>
      </c>
      <c r="D10" s="146">
        <v>0</v>
      </c>
      <c r="E10" s="146">
        <v>36254842.869999997</v>
      </c>
      <c r="F10" s="146">
        <v>36014476.32</v>
      </c>
      <c r="G10" s="146">
        <v>-36254842.869999997</v>
      </c>
    </row>
    <row r="11" spans="1:9" ht="36" x14ac:dyDescent="0.25">
      <c r="A11" s="40" t="s">
        <v>503</v>
      </c>
      <c r="B11" s="123" t="s">
        <v>546</v>
      </c>
      <c r="C11" s="112">
        <v>5729967.8499999996</v>
      </c>
      <c r="D11" s="112">
        <v>281419121.85000002</v>
      </c>
      <c r="E11" s="112">
        <v>136207658.97</v>
      </c>
      <c r="F11" s="112">
        <v>136164203.65000001</v>
      </c>
      <c r="G11" s="112">
        <v>145211462.88</v>
      </c>
      <c r="I11" s="153"/>
    </row>
    <row r="12" spans="1:9" x14ac:dyDescent="0.25">
      <c r="A12" s="40" t="s">
        <v>533</v>
      </c>
      <c r="B12" s="146"/>
      <c r="C12" s="146">
        <v>0</v>
      </c>
      <c r="D12" s="146">
        <v>0</v>
      </c>
      <c r="E12" s="146">
        <v>2818078.08</v>
      </c>
      <c r="F12" s="146">
        <v>2815986.68</v>
      </c>
      <c r="G12" s="146">
        <v>-2818078.08</v>
      </c>
    </row>
    <row r="13" spans="1:9" x14ac:dyDescent="0.25">
      <c r="A13" s="40" t="s">
        <v>504</v>
      </c>
      <c r="B13" s="146"/>
      <c r="C13" s="146">
        <v>0</v>
      </c>
      <c r="D13" s="146">
        <v>0</v>
      </c>
      <c r="E13" s="146">
        <v>2382575.34</v>
      </c>
      <c r="F13" s="146">
        <v>2382575.34</v>
      </c>
      <c r="G13" s="146">
        <v>-2382575.34</v>
      </c>
    </row>
    <row r="14" spans="1:9" x14ac:dyDescent="0.25">
      <c r="A14" s="40" t="s">
        <v>505</v>
      </c>
      <c r="B14" s="146"/>
      <c r="C14" s="146">
        <v>0</v>
      </c>
      <c r="D14" s="146">
        <v>0</v>
      </c>
      <c r="E14" s="146">
        <v>1910239.61</v>
      </c>
      <c r="F14" s="146">
        <v>1910239.61</v>
      </c>
      <c r="G14" s="146">
        <v>-1910239.61</v>
      </c>
    </row>
    <row r="15" spans="1:9" x14ac:dyDescent="0.25">
      <c r="A15" s="40" t="s">
        <v>506</v>
      </c>
      <c r="B15" s="146"/>
      <c r="C15" s="146">
        <v>0</v>
      </c>
      <c r="D15" s="146">
        <v>0</v>
      </c>
      <c r="E15" s="146">
        <v>1629037.13</v>
      </c>
      <c r="F15" s="146">
        <v>1629037.13</v>
      </c>
      <c r="G15" s="146">
        <v>-1629037.13</v>
      </c>
    </row>
    <row r="16" spans="1:9" x14ac:dyDescent="0.25">
      <c r="A16" s="40" t="s">
        <v>507</v>
      </c>
      <c r="B16" s="146"/>
      <c r="C16" s="146">
        <v>0</v>
      </c>
      <c r="D16" s="146">
        <v>0</v>
      </c>
      <c r="E16" s="146">
        <v>5502609.3899999997</v>
      </c>
      <c r="F16" s="146">
        <v>5495656.3600000003</v>
      </c>
      <c r="G16" s="146">
        <v>-5502609.3899999997</v>
      </c>
    </row>
    <row r="17" spans="1:12" x14ac:dyDescent="0.25">
      <c r="A17" s="40" t="s">
        <v>508</v>
      </c>
      <c r="B17" s="146"/>
      <c r="C17" s="146">
        <v>0</v>
      </c>
      <c r="D17" s="146">
        <v>0</v>
      </c>
      <c r="E17" s="146">
        <v>2177381.7599999998</v>
      </c>
      <c r="F17" s="146">
        <v>2177381.7599999998</v>
      </c>
      <c r="G17" s="146">
        <v>-2177381.7599999998</v>
      </c>
    </row>
    <row r="18" spans="1:12" x14ac:dyDescent="0.25">
      <c r="A18" s="40" t="s">
        <v>509</v>
      </c>
      <c r="B18" s="146"/>
      <c r="C18" s="146">
        <v>5267.8</v>
      </c>
      <c r="D18" s="146">
        <v>5267.8</v>
      </c>
      <c r="E18" s="146">
        <v>3126797.2</v>
      </c>
      <c r="F18" s="146">
        <v>3076797.2</v>
      </c>
      <c r="G18" s="146">
        <v>-3121529.4</v>
      </c>
    </row>
    <row r="19" spans="1:12" x14ac:dyDescent="0.25">
      <c r="A19" s="40" t="s">
        <v>510</v>
      </c>
      <c r="B19" s="146"/>
      <c r="C19" s="146">
        <v>0</v>
      </c>
      <c r="D19" s="146">
        <v>0</v>
      </c>
      <c r="E19" s="146">
        <v>30200634.140000001</v>
      </c>
      <c r="F19" s="146">
        <v>30199929.489999998</v>
      </c>
      <c r="G19" s="146">
        <v>-30200634.140000001</v>
      </c>
    </row>
    <row r="20" spans="1:12" x14ac:dyDescent="0.25">
      <c r="A20" s="40" t="s">
        <v>511</v>
      </c>
      <c r="B20" s="146"/>
      <c r="C20" s="146">
        <v>0</v>
      </c>
      <c r="D20" s="146">
        <v>0</v>
      </c>
      <c r="E20" s="146">
        <v>956854.08</v>
      </c>
      <c r="F20" s="146">
        <v>956854.08</v>
      </c>
      <c r="G20" s="146">
        <v>-956854.08</v>
      </c>
    </row>
    <row r="21" spans="1:12" x14ac:dyDescent="0.25">
      <c r="A21" s="40" t="s">
        <v>512</v>
      </c>
      <c r="B21" s="146"/>
      <c r="C21" s="146">
        <v>0</v>
      </c>
      <c r="D21" s="146">
        <v>0</v>
      </c>
      <c r="E21" s="146">
        <v>4161983.06</v>
      </c>
      <c r="F21" s="146">
        <v>4161983.06</v>
      </c>
      <c r="G21" s="146">
        <v>-4161983.06</v>
      </c>
    </row>
    <row r="22" spans="1:12" x14ac:dyDescent="0.25">
      <c r="A22" s="40" t="s">
        <v>513</v>
      </c>
      <c r="B22" s="146"/>
      <c r="C22" s="146">
        <v>0</v>
      </c>
      <c r="D22" s="146">
        <v>0</v>
      </c>
      <c r="E22" s="146">
        <v>1269246.27</v>
      </c>
      <c r="F22" s="146">
        <v>1269246.27</v>
      </c>
      <c r="G22" s="146">
        <v>-1269246.27</v>
      </c>
    </row>
    <row r="23" spans="1:12" x14ac:dyDescent="0.25">
      <c r="A23" s="40" t="s">
        <v>530</v>
      </c>
      <c r="B23" s="146"/>
      <c r="C23" s="146">
        <v>0</v>
      </c>
      <c r="D23" s="146">
        <v>0</v>
      </c>
      <c r="E23" s="146">
        <v>718158.48</v>
      </c>
      <c r="F23" s="146">
        <v>718158.48</v>
      </c>
      <c r="G23" s="146">
        <v>-718158.48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534</v>
      </c>
    </row>
    <row r="26" spans="1:12" ht="24" x14ac:dyDescent="0.25">
      <c r="A26" s="50" t="s">
        <v>376</v>
      </c>
      <c r="B26" s="126" t="str">
        <f>B11</f>
        <v>275,689,15</v>
      </c>
      <c r="C26" s="126">
        <f>+C8+C24</f>
        <v>5735235.6499999994</v>
      </c>
      <c r="D26" s="126">
        <f>D11+D18</f>
        <v>281424389.65000004</v>
      </c>
      <c r="E26" s="126">
        <f t="shared" ref="E26:G26" si="1">+E8+E24</f>
        <v>229316096.38000003</v>
      </c>
      <c r="F26" s="126">
        <f t="shared" si="1"/>
        <v>228972525.43000004</v>
      </c>
      <c r="G26" s="126">
        <f t="shared" si="1"/>
        <v>52108293.269999981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4" t="s">
        <v>430</v>
      </c>
      <c r="B28" s="344"/>
      <c r="C28" s="344"/>
      <c r="D28" s="344"/>
      <c r="E28" s="344"/>
      <c r="F28" s="344"/>
      <c r="G28" s="344"/>
    </row>
    <row r="29" spans="1:12" ht="15" customHeight="1" x14ac:dyDescent="0.25">
      <c r="A29" s="229"/>
      <c r="B29" s="229"/>
      <c r="C29" s="229"/>
      <c r="D29" s="229"/>
      <c r="E29" s="229"/>
      <c r="F29" s="229"/>
      <c r="G29" s="229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30"/>
      <c r="C34" s="230"/>
      <c r="D34" s="3"/>
    </row>
    <row r="35" spans="1:7" x14ac:dyDescent="0.25">
      <c r="A35" s="62"/>
      <c r="B35" s="10" t="s">
        <v>531</v>
      </c>
      <c r="C35" s="10"/>
      <c r="D35" s="3"/>
      <c r="E35" s="333" t="s">
        <v>538</v>
      </c>
      <c r="F35" s="333"/>
      <c r="G35" s="333"/>
    </row>
    <row r="36" spans="1:7" x14ac:dyDescent="0.25">
      <c r="A36" s="63"/>
      <c r="B36" s="232" t="s">
        <v>527</v>
      </c>
      <c r="C36" s="232"/>
      <c r="D36" s="64"/>
      <c r="E36" s="336" t="s">
        <v>517</v>
      </c>
      <c r="F36" s="336"/>
      <c r="G36" s="336"/>
    </row>
    <row r="37" spans="1:7" x14ac:dyDescent="0.25">
      <c r="B37" s="16"/>
      <c r="D37" s="10"/>
      <c r="E37" s="231"/>
      <c r="F37" s="231"/>
      <c r="G37" s="231"/>
    </row>
    <row r="38" spans="1:7" x14ac:dyDescent="0.25">
      <c r="B38" s="15"/>
      <c r="D38" s="12"/>
      <c r="E38" s="232"/>
      <c r="F38" s="232"/>
      <c r="G38" s="232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ignoredErrors>
    <ignoredError sqref="D2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B22" sqref="B22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10" t="s">
        <v>120</v>
      </c>
      <c r="B1" s="211"/>
      <c r="C1" s="211"/>
      <c r="D1" s="211"/>
      <c r="E1" s="211"/>
      <c r="F1" s="211"/>
      <c r="G1" s="211"/>
      <c r="H1" s="352"/>
    </row>
    <row r="2" spans="1:8" x14ac:dyDescent="0.25">
      <c r="A2" s="277" t="s">
        <v>296</v>
      </c>
      <c r="B2" s="278"/>
      <c r="C2" s="278"/>
      <c r="D2" s="278"/>
      <c r="E2" s="278"/>
      <c r="F2" s="278"/>
      <c r="G2" s="278"/>
      <c r="H2" s="351"/>
    </row>
    <row r="3" spans="1:8" x14ac:dyDescent="0.25">
      <c r="A3" s="277" t="s">
        <v>521</v>
      </c>
      <c r="B3" s="278"/>
      <c r="C3" s="278"/>
      <c r="D3" s="278"/>
      <c r="E3" s="278"/>
      <c r="F3" s="278"/>
      <c r="G3" s="278"/>
      <c r="H3" s="351"/>
    </row>
    <row r="4" spans="1:8" x14ac:dyDescent="0.25">
      <c r="A4" s="277" t="s">
        <v>548</v>
      </c>
      <c r="B4" s="278"/>
      <c r="C4" s="278"/>
      <c r="D4" s="278"/>
      <c r="E4" s="278"/>
      <c r="F4" s="278"/>
      <c r="G4" s="278"/>
      <c r="H4" s="351"/>
    </row>
    <row r="5" spans="1:8" ht="15.75" thickBot="1" x14ac:dyDescent="0.3">
      <c r="A5" s="280" t="s">
        <v>1</v>
      </c>
      <c r="B5" s="281"/>
      <c r="C5" s="281"/>
      <c r="D5" s="281"/>
      <c r="E5" s="281"/>
      <c r="F5" s="281"/>
      <c r="G5" s="281"/>
      <c r="H5" s="353"/>
    </row>
    <row r="6" spans="1:8" ht="15.75" thickBot="1" x14ac:dyDescent="0.3">
      <c r="A6" s="210" t="s">
        <v>2</v>
      </c>
      <c r="B6" s="212"/>
      <c r="C6" s="348" t="s">
        <v>297</v>
      </c>
      <c r="D6" s="349"/>
      <c r="E6" s="349"/>
      <c r="F6" s="349"/>
      <c r="G6" s="350"/>
      <c r="H6" s="276" t="s">
        <v>298</v>
      </c>
    </row>
    <row r="7" spans="1:8" ht="48.75" thickBot="1" x14ac:dyDescent="0.3">
      <c r="A7" s="280"/>
      <c r="B7" s="282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4"/>
    </row>
    <row r="8" spans="1:8" x14ac:dyDescent="0.25">
      <c r="A8" s="237"/>
      <c r="B8" s="356"/>
      <c r="C8" s="137"/>
      <c r="D8" s="137"/>
      <c r="E8" s="137"/>
      <c r="F8" s="137"/>
      <c r="G8" s="137"/>
      <c r="H8" s="137"/>
    </row>
    <row r="9" spans="1:8" x14ac:dyDescent="0.25">
      <c r="A9" s="219" t="s">
        <v>380</v>
      </c>
      <c r="B9" s="327"/>
      <c r="C9" s="32">
        <f>+C10</f>
        <v>275689154</v>
      </c>
      <c r="D9" s="32">
        <f t="shared" ref="D9:G9" si="0">+D10</f>
        <v>5735235.6500000004</v>
      </c>
      <c r="E9" s="32">
        <f t="shared" si="0"/>
        <v>281424389.64999998</v>
      </c>
      <c r="F9" s="32">
        <f t="shared" si="0"/>
        <v>229316096.38</v>
      </c>
      <c r="G9" s="32">
        <f t="shared" si="0"/>
        <v>228972525.43000001</v>
      </c>
      <c r="H9" s="32">
        <f>+H13</f>
        <v>52108293.270000003</v>
      </c>
    </row>
    <row r="10" spans="1:8" x14ac:dyDescent="0.25">
      <c r="A10" s="241" t="s">
        <v>381</v>
      </c>
      <c r="B10" s="242"/>
      <c r="C10" s="107">
        <f>+C13</f>
        <v>275689154</v>
      </c>
      <c r="D10" s="107">
        <f t="shared" ref="D10:H10" si="1">+D13</f>
        <v>5735235.6500000004</v>
      </c>
      <c r="E10" s="107">
        <f t="shared" si="1"/>
        <v>281424389.64999998</v>
      </c>
      <c r="F10" s="107">
        <f t="shared" si="1"/>
        <v>229316096.38</v>
      </c>
      <c r="G10" s="107">
        <f t="shared" si="1"/>
        <v>228972525.43000001</v>
      </c>
      <c r="H10" s="107">
        <f t="shared" si="1"/>
        <v>52108293.270000003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275689154</v>
      </c>
      <c r="D13" s="123">
        <v>5735235.6500000004</v>
      </c>
      <c r="E13" s="123">
        <v>281424389.64999998</v>
      </c>
      <c r="F13" s="123">
        <v>229316096.38</v>
      </c>
      <c r="G13" s="123">
        <v>228972525.43000001</v>
      </c>
      <c r="H13" s="123">
        <v>52108293.270000003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1" t="s">
        <v>390</v>
      </c>
      <c r="B20" s="242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1" t="s">
        <v>398</v>
      </c>
      <c r="B29" s="242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1" t="s">
        <v>408</v>
      </c>
      <c r="B40" s="242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1" t="s">
        <v>413</v>
      </c>
      <c r="B46" s="242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1" t="s">
        <v>381</v>
      </c>
      <c r="B47" s="242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7" t="s">
        <v>390</v>
      </c>
      <c r="B57" s="341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1" t="s">
        <v>398</v>
      </c>
      <c r="B66" s="242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1" t="s">
        <v>408</v>
      </c>
      <c r="B77" s="242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275689154</v>
      </c>
      <c r="D82" s="182">
        <f t="shared" ref="D82:H82" si="2">+D10+D46</f>
        <v>5735235.6500000004</v>
      </c>
      <c r="E82" s="182">
        <f t="shared" si="2"/>
        <v>281424389.64999998</v>
      </c>
      <c r="F82" s="182">
        <f t="shared" si="2"/>
        <v>229316096.38</v>
      </c>
      <c r="G82" s="182">
        <f t="shared" si="2"/>
        <v>228972525.43000001</v>
      </c>
      <c r="H82" s="182">
        <f t="shared" si="2"/>
        <v>52108293.270000003</v>
      </c>
    </row>
    <row r="84" spans="1:8" x14ac:dyDescent="0.25">
      <c r="A84" s="229" t="s">
        <v>430</v>
      </c>
      <c r="B84" s="229"/>
      <c r="C84" s="229"/>
      <c r="D84" s="229"/>
      <c r="E84" s="229"/>
      <c r="F84" s="229"/>
      <c r="G84" s="229"/>
    </row>
    <row r="85" spans="1:8" x14ac:dyDescent="0.25">
      <c r="A85" s="229"/>
      <c r="B85" s="229"/>
      <c r="C85" s="229"/>
      <c r="D85" s="229"/>
      <c r="E85" s="229"/>
      <c r="F85" s="229"/>
      <c r="G85" s="229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30"/>
      <c r="C90" s="230"/>
      <c r="D90" s="3"/>
    </row>
    <row r="91" spans="1:8" x14ac:dyDescent="0.25">
      <c r="A91" s="62"/>
      <c r="B91" s="231" t="s">
        <v>532</v>
      </c>
      <c r="C91" s="231"/>
      <c r="D91" s="3"/>
      <c r="E91" s="333" t="s">
        <v>539</v>
      </c>
      <c r="F91" s="333"/>
      <c r="G91" s="333"/>
    </row>
    <row r="92" spans="1:8" x14ac:dyDescent="0.25">
      <c r="A92" s="63"/>
      <c r="B92" s="232" t="s">
        <v>527</v>
      </c>
      <c r="C92" s="232"/>
      <c r="D92" s="64"/>
      <c r="E92" s="336" t="s">
        <v>517</v>
      </c>
      <c r="F92" s="336"/>
      <c r="G92" s="336"/>
    </row>
    <row r="93" spans="1:8" x14ac:dyDescent="0.25">
      <c r="B93" s="15"/>
      <c r="D93" s="12"/>
      <c r="E93" s="232"/>
      <c r="F93" s="232"/>
      <c r="G93" s="232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F26" sqref="F26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10" t="s">
        <v>120</v>
      </c>
      <c r="B1" s="211"/>
      <c r="C1" s="211"/>
      <c r="D1" s="211"/>
      <c r="E1" s="211"/>
      <c r="F1" s="211"/>
      <c r="G1" s="352"/>
    </row>
    <row r="2" spans="1:7" x14ac:dyDescent="0.25">
      <c r="A2" s="277" t="s">
        <v>296</v>
      </c>
      <c r="B2" s="278"/>
      <c r="C2" s="278"/>
      <c r="D2" s="278"/>
      <c r="E2" s="278"/>
      <c r="F2" s="278"/>
      <c r="G2" s="351"/>
    </row>
    <row r="3" spans="1:7" x14ac:dyDescent="0.25">
      <c r="A3" s="277" t="s">
        <v>522</v>
      </c>
      <c r="B3" s="278"/>
      <c r="C3" s="278"/>
      <c r="D3" s="278"/>
      <c r="E3" s="278"/>
      <c r="F3" s="278"/>
      <c r="G3" s="351"/>
    </row>
    <row r="4" spans="1:7" x14ac:dyDescent="0.25">
      <c r="A4" s="277" t="s">
        <v>545</v>
      </c>
      <c r="B4" s="278"/>
      <c r="C4" s="278"/>
      <c r="D4" s="278"/>
      <c r="E4" s="278"/>
      <c r="F4" s="278"/>
      <c r="G4" s="351"/>
    </row>
    <row r="5" spans="1:7" ht="15.75" thickBot="1" x14ac:dyDescent="0.3">
      <c r="A5" s="280" t="s">
        <v>1</v>
      </c>
      <c r="B5" s="281"/>
      <c r="C5" s="281"/>
      <c r="D5" s="281"/>
      <c r="E5" s="281"/>
      <c r="F5" s="281"/>
      <c r="G5" s="353"/>
    </row>
    <row r="6" spans="1:7" ht="15.75" thickBot="1" x14ac:dyDescent="0.3">
      <c r="A6" s="314" t="s">
        <v>2</v>
      </c>
      <c r="B6" s="348" t="s">
        <v>297</v>
      </c>
      <c r="C6" s="349"/>
      <c r="D6" s="349"/>
      <c r="E6" s="349"/>
      <c r="F6" s="350"/>
      <c r="G6" s="276" t="s">
        <v>298</v>
      </c>
    </row>
    <row r="7" spans="1:7" ht="48.75" thickBot="1" x14ac:dyDescent="0.3">
      <c r="A7" s="316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4"/>
    </row>
    <row r="8" spans="1:7" x14ac:dyDescent="0.25">
      <c r="A8" s="129" t="s">
        <v>415</v>
      </c>
      <c r="B8" s="126">
        <f>+B9</f>
        <v>0</v>
      </c>
      <c r="C8" s="126">
        <f t="shared" ref="C8:G8" si="0">+C9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40" t="s">
        <v>416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0</v>
      </c>
      <c r="C31" s="126">
        <f t="shared" ref="C31:G31" si="1">+C8</f>
        <v>0</v>
      </c>
      <c r="D31" s="126">
        <f t="shared" si="1"/>
        <v>0</v>
      </c>
      <c r="E31" s="126">
        <f t="shared" si="1"/>
        <v>0</v>
      </c>
      <c r="F31" s="126">
        <f t="shared" si="1"/>
        <v>0</v>
      </c>
      <c r="G31" s="126">
        <f t="shared" si="1"/>
        <v>0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9" t="s">
        <v>430</v>
      </c>
      <c r="B34" s="229"/>
      <c r="C34" s="229"/>
      <c r="D34" s="229"/>
      <c r="E34" s="229"/>
      <c r="F34" s="229"/>
      <c r="G34" s="229"/>
    </row>
    <row r="35" spans="1:7" x14ac:dyDescent="0.25">
      <c r="A35" s="229"/>
      <c r="B35" s="229"/>
      <c r="C35" s="229"/>
      <c r="D35" s="229"/>
      <c r="E35" s="229"/>
      <c r="F35" s="229"/>
      <c r="G35" s="229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30"/>
      <c r="C40" s="230"/>
      <c r="D40" s="3"/>
    </row>
    <row r="41" spans="1:7" x14ac:dyDescent="0.25">
      <c r="A41" s="16" t="s">
        <v>529</v>
      </c>
      <c r="B41" s="16"/>
      <c r="D41" s="3"/>
      <c r="E41" s="10" t="s">
        <v>537</v>
      </c>
      <c r="F41" s="10"/>
      <c r="G41" s="10"/>
    </row>
    <row r="42" spans="1:7" ht="15" customHeight="1" x14ac:dyDescent="0.25">
      <c r="A42" s="15" t="s">
        <v>527</v>
      </c>
      <c r="B42" s="15"/>
      <c r="D42" s="64"/>
      <c r="E42" s="336" t="s">
        <v>517</v>
      </c>
      <c r="F42" s="336"/>
      <c r="G42" s="336"/>
    </row>
    <row r="43" spans="1:7" x14ac:dyDescent="0.25">
      <c r="B43" s="15"/>
      <c r="D43" s="12"/>
      <c r="E43" s="232"/>
      <c r="F43" s="232"/>
      <c r="G43" s="23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 O</cp:lastModifiedBy>
  <cp:lastPrinted>2024-04-30T17:14:51Z</cp:lastPrinted>
  <dcterms:created xsi:type="dcterms:W3CDTF">2017-01-13T15:28:41Z</dcterms:created>
  <dcterms:modified xsi:type="dcterms:W3CDTF">2024-10-23T17:54:17Z</dcterms:modified>
</cp:coreProperties>
</file>