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CC LABORAL\"/>
    </mc:Choice>
  </mc:AlternateContent>
  <xr:revisionPtr revIDLastSave="0" documentId="13_ncr:1_{741DD11E-1623-4467-AAB1-E55CACC9A842}" xr6:coauthVersionLast="40" xr6:coauthVersionMax="47" xr10:uidLastSave="{00000000-0000-0000-0000-000000000000}"/>
  <bookViews>
    <workbookView xWindow="-120" yWindow="-120" windowWidth="29040" windowHeight="15720" tabRatio="772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6B'!$A$1:$G$28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2" l="1"/>
  <c r="E27" i="12" s="1"/>
  <c r="E9" i="9"/>
  <c r="C9" i="11"/>
  <c r="G17" i="11"/>
  <c r="F17" i="11"/>
  <c r="E17" i="11"/>
  <c r="D17" i="11"/>
  <c r="C17" i="11"/>
  <c r="G39" i="10"/>
  <c r="H39" i="10"/>
  <c r="B16" i="1"/>
  <c r="H56" i="11"/>
  <c r="H55" i="11"/>
  <c r="H54" i="11"/>
  <c r="H53" i="11"/>
  <c r="H52" i="11"/>
  <c r="H51" i="11"/>
  <c r="H50" i="11"/>
  <c r="H49" i="11"/>
  <c r="H48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6" i="11"/>
  <c r="H15" i="11"/>
  <c r="H14" i="11"/>
  <c r="H13" i="11"/>
  <c r="H12" i="11"/>
  <c r="H11" i="11"/>
  <c r="H10" i="11"/>
  <c r="D37" i="11"/>
  <c r="D9" i="11"/>
  <c r="E39" i="10"/>
  <c r="D39" i="10"/>
  <c r="I16" i="10"/>
  <c r="F16" i="10"/>
  <c r="F18" i="1"/>
  <c r="E18" i="1"/>
  <c r="F67" i="1"/>
  <c r="F78" i="1" s="1"/>
  <c r="C40" i="1"/>
  <c r="B40" i="1"/>
  <c r="C36" i="1"/>
  <c r="B36" i="1"/>
  <c r="B24" i="1"/>
  <c r="C30" i="1"/>
  <c r="B30" i="1"/>
  <c r="C8" i="1"/>
  <c r="C16" i="1"/>
  <c r="D9" i="14"/>
  <c r="G9" i="14" s="1"/>
  <c r="B8" i="1"/>
  <c r="G37" i="11"/>
  <c r="F37" i="11"/>
  <c r="C37" i="11"/>
  <c r="C27" i="11"/>
  <c r="D27" i="11"/>
  <c r="F9" i="11"/>
  <c r="G47" i="11"/>
  <c r="F47" i="11"/>
  <c r="D47" i="11"/>
  <c r="C47" i="11"/>
  <c r="G27" i="11"/>
  <c r="F27" i="11"/>
  <c r="F41" i="10"/>
  <c r="F39" i="10" s="1"/>
  <c r="F14" i="10"/>
  <c r="C8" i="12"/>
  <c r="G9" i="11"/>
  <c r="E57" i="9"/>
  <c r="D57" i="9"/>
  <c r="C57" i="9"/>
  <c r="E52" i="9"/>
  <c r="D52" i="9"/>
  <c r="C52" i="9"/>
  <c r="D8" i="11" l="1"/>
  <c r="H17" i="11"/>
  <c r="E47" i="11"/>
  <c r="B46" i="1"/>
  <c r="E27" i="11"/>
  <c r="E9" i="11"/>
  <c r="H9" i="11"/>
  <c r="C59" i="1" l="1"/>
  <c r="E46" i="1" l="1"/>
  <c r="E58" i="1" s="1"/>
  <c r="I41" i="10" l="1"/>
  <c r="I40" i="10"/>
  <c r="I39" i="10" l="1"/>
  <c r="B8" i="14"/>
  <c r="F16" i="12" l="1"/>
  <c r="G25" i="12"/>
  <c r="G24" i="12"/>
  <c r="G23" i="12"/>
  <c r="G22" i="12"/>
  <c r="G21" i="12"/>
  <c r="G20" i="12"/>
  <c r="G19" i="12"/>
  <c r="G18" i="12"/>
  <c r="E16" i="12"/>
  <c r="D16" i="12"/>
  <c r="G11" i="12"/>
  <c r="C16" i="12"/>
  <c r="B16" i="12"/>
  <c r="B8" i="12"/>
  <c r="G16" i="12" l="1"/>
  <c r="G14" i="12"/>
  <c r="G13" i="12"/>
  <c r="G12" i="12"/>
  <c r="G10" i="12"/>
  <c r="F8" i="12"/>
  <c r="D8" i="12"/>
  <c r="B27" i="12"/>
  <c r="I14" i="10"/>
  <c r="G8" i="12" l="1"/>
  <c r="C8" i="14" l="1"/>
  <c r="F8" i="11" l="1"/>
  <c r="E39" i="11"/>
  <c r="E38" i="11"/>
  <c r="E40" i="11" l="1"/>
  <c r="E41" i="11"/>
  <c r="E42" i="11"/>
  <c r="E43" i="11"/>
  <c r="E44" i="11"/>
  <c r="E45" i="11"/>
  <c r="E4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F58" i="1" s="1"/>
  <c r="F80" i="1" s="1"/>
  <c r="C14" i="9"/>
  <c r="E37" i="11" l="1"/>
  <c r="C9" i="9"/>
  <c r="E67" i="1"/>
  <c r="E78" i="1" s="1"/>
  <c r="B59" i="1"/>
  <c r="H47" i="11" l="1"/>
  <c r="E8" i="11"/>
  <c r="G8" i="11"/>
  <c r="G164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17" i="10" l="1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19" i="3"/>
  <c r="F19" i="3"/>
  <c r="G8" i="3"/>
  <c r="G19" i="3" s="1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27" i="12"/>
  <c r="F27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C57" i="11"/>
  <c r="E57" i="11" s="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G7" i="5"/>
  <c r="H7" i="5"/>
  <c r="I7" i="5"/>
  <c r="J7" i="5"/>
  <c r="K7" i="5"/>
  <c r="B7" i="5"/>
  <c r="C8" i="13" l="1"/>
  <c r="C82" i="13" s="1"/>
  <c r="D164" i="11"/>
  <c r="F31" i="14"/>
  <c r="G17" i="5"/>
  <c r="F17" i="5"/>
  <c r="F43" i="10"/>
  <c r="F73" i="10" s="1"/>
  <c r="H37" i="11"/>
  <c r="F164" i="11"/>
  <c r="E164" i="11"/>
  <c r="C164" i="11"/>
  <c r="C8" i="11"/>
  <c r="K17" i="5"/>
  <c r="C17" i="5"/>
  <c r="J17" i="5"/>
  <c r="G10" i="14"/>
  <c r="G8" i="14" s="1"/>
  <c r="G31" i="14" s="1"/>
  <c r="D8" i="14"/>
  <c r="D31" i="14" s="1"/>
  <c r="G43" i="10"/>
  <c r="G73" i="10" s="1"/>
  <c r="E43" i="10"/>
  <c r="E73" i="10" s="1"/>
  <c r="I37" i="10"/>
  <c r="H27" i="1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E31" i="14"/>
  <c r="E80" i="1"/>
  <c r="D46" i="9"/>
  <c r="H28" i="13"/>
  <c r="E39" i="13"/>
  <c r="I17" i="5"/>
  <c r="E17" i="5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G8" i="13"/>
  <c r="G82" i="13" s="1"/>
  <c r="E9" i="13"/>
  <c r="H9" i="13"/>
  <c r="H39" i="13"/>
  <c r="H19" i="13"/>
  <c r="H74" i="11"/>
  <c r="H61" i="11"/>
  <c r="E22" i="9"/>
  <c r="C22" i="9"/>
  <c r="C23" i="9" s="1"/>
  <c r="C24" i="9" s="1"/>
  <c r="C33" i="9" s="1"/>
  <c r="C46" i="1"/>
  <c r="H164" i="11" l="1"/>
  <c r="H8" i="11"/>
  <c r="E23" i="9"/>
  <c r="E24" i="9" s="1"/>
  <c r="E33" i="9" s="1"/>
  <c r="I43" i="10"/>
  <c r="I73" i="10" s="1"/>
  <c r="C61" i="1"/>
  <c r="E8" i="13"/>
  <c r="E82" i="13" s="1"/>
  <c r="B61" i="1"/>
  <c r="H8" i="13"/>
  <c r="H82" i="13" s="1"/>
  <c r="G27" i="12"/>
  <c r="D27" i="12"/>
</calcChain>
</file>

<file path=xl/sharedStrings.xml><?xml version="1.0" encoding="utf-8"?>
<sst xmlns="http://schemas.openxmlformats.org/spreadsheetml/2006/main" count="640" uniqueCount="441">
  <si>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</si>
  <si>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</si>
  <si>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</si>
  <si>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</si>
  <si>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</si>
  <si>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</si>
  <si>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</si>
  <si>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</si>
  <si>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</si>
  <si>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</si>
  <si>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</si>
  <si>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</si>
  <si>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</si>
  <si>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</si>
  <si>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</si>
  <si>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</si>
  <si>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</si>
  <si>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</si>
  <si>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</si>
  <si>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</si>
  <si>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</si>
  <si>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</si>
  <si>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</si>
  <si>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</si>
  <si>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</si>
  <si>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</si>
  <si>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</si>
  <si>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</si>
  <si>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</si>
  <si>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</si>
  <si>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</si>
  <si>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</si>
  <si>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</si>
  <si>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</si>
  <si>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</si>
  <si>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</si>
  <si>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</si>
  <si>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</si>
  <si>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</si>
  <si>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</si>
  <si>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</si>
  <si>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</si>
  <si>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</si>
  <si>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</si>
  <si>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</si>
  <si>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</si>
  <si>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</si>
  <si>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</si>
  <si>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</si>
  <si>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</si>
  <si>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</si>
  <si>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</si>
  <si>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</si>
  <si>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</si>
  <si>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</si>
  <si>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</si>
  <si>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</si>
  <si>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</si>
  <si>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</si>
  <si>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</si>
  <si>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</si>
  <si>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</si>
  <si>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</si>
  <si>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</si>
  <si>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</si>
  <si>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</si>
  <si>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</si>
  <si>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</si>
  <si>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</si>
  <si>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</si>
  <si>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</si>
  <si>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</si>
  <si>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</si>
  <si>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</si>
  <si>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</si>
  <si>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</si>
  <si>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</si>
  <si>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</si>
  <si>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</si>
  <si>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</si>
  <si>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</si>
  <si>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</si>
  <si>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</si>
  <si>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</si>
  <si>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</si>
  <si>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</si>
  <si>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</si>
  <si>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</si>
  <si>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</si>
  <si>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</si>
  <si>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</si>
  <si>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</si>
  <si>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</si>
  <si>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</si>
  <si>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</si>
  <si>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</si>
  <si>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</si>
  <si>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</si>
  <si>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</si>
  <si>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</si>
  <si>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</si>
  <si>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</si>
  <si>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</si>
  <si>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</si>
  <si>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</si>
  <si>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</si>
  <si>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</si>
  <si>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</si>
  <si>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</si>
  <si>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</si>
  <si>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</si>
  <si>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</si>
  <si>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</si>
  <si>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</si>
  <si>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</si>
  <si>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</si>
  <si>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</si>
  <si>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</si>
  <si>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</si>
  <si>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</si>
  <si>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</si>
  <si>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</si>
  <si>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</si>
  <si>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</si>
  <si>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</si>
  <si>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</si>
  <si>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</si>
  <si>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</si>
  <si>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</si>
  <si>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</si>
  <si>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</si>
  <si>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</si>
  <si>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</si>
  <si>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</si>
  <si>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</si>
  <si>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</si>
  <si>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</si>
  <si>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</si>
  <si>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</si>
  <si>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</si>
  <si>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</si>
  <si>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</si>
  <si>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</si>
  <si>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</si>
  <si>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</si>
  <si>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</si>
  <si>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</si>
  <si>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</si>
  <si>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</si>
  <si>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</si>
  <si>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</si>
  <si>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</si>
  <si>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</si>
  <si>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</si>
  <si>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</si>
  <si>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</si>
  <si>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</si>
  <si>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</si>
  <si>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</si>
  <si>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</si>
  <si>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</si>
  <si>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</si>
  <si>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</si>
  <si>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</si>
  <si>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</si>
  <si>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</si>
  <si>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</si>
  <si>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</si>
  <si>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</si>
  <si>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</si>
  <si>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</si>
  <si>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</si>
  <si>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</si>
  <si>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</si>
  <si>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</si>
  <si>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</si>
  <si>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</si>
  <si>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</si>
  <si>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</si>
  <si>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</si>
  <si>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</si>
  <si>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</si>
  <si>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</si>
  <si>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</si>
  <si>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</si>
  <si>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</si>
  <si>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</si>
  <si>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</si>
  <si>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</si>
  <si>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</si>
  <si>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</si>
  <si>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</si>
  <si>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</si>
  <si>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</si>
  <si>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</si>
  <si>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</si>
  <si>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</si>
  <si>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</si>
  <si>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</si>
  <si>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</si>
  <si>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</si>
  <si>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</si>
  <si>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</si>
  <si>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</si>
  <si>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</si>
  <si>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</si>
  <si>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</si>
  <si>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</si>
  <si>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</si>
  <si>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</si>
  <si>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</si>
  <si>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</si>
  <si>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</si>
  <si>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</si>
  <si>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</si>
  <si>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</si>
  <si>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</si>
  <si>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</si>
  <si>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</si>
  <si>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</si>
  <si>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</si>
  <si>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</si>
  <si>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</si>
  <si>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</si>
  <si>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</si>
  <si>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</si>
  <si>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</si>
  <si>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</si>
  <si>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</si>
  <si>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</si>
  <si>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</si>
  <si>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</si>
  <si>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</si>
  <si>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</si>
  <si>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</si>
  <si>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</si>
  <si>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</si>
  <si>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</si>
  <si>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</si>
  <si>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</si>
  <si>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</si>
  <si>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</si>
  <si>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</si>
  <si>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</si>
  <si>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</si>
  <si>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</si>
  <si>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</si>
  <si>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</si>
  <si>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</si>
  <si>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</si>
  <si>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</si>
  <si>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</si>
  <si>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</si>
  <si>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</si>
  <si>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</si>
  <si>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</si>
  <si>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</si>
  <si>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</si>
  <si>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</si>
  <si>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</si>
  <si>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</si>
  <si>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</si>
  <si>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</si>
  <si>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</si>
  <si>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</si>
  <si>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</si>
  <si>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</si>
  <si>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</si>
  <si>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</si>
  <si>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</si>
  <si>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</si>
  <si>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</si>
  <si>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</si>
  <si>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</si>
  <si>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</si>
  <si>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</si>
  <si>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</si>
  <si>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</si>
  <si>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</si>
  <si>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</si>
  <si>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</si>
  <si>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</si>
  <si>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</si>
  <si>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</si>
  <si>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</si>
  <si>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</si>
  <si>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</si>
  <si>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</si>
  <si>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</si>
  <si>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</si>
  <si>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</si>
  <si>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</si>
  <si>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</si>
  <si>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</si>
  <si>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</si>
  <si>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</si>
  <si>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</si>
  <si>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</si>
  <si>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</si>
  <si>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</si>
  <si>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</si>
  <si>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</si>
  <si>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</si>
  <si>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</si>
  <si>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</si>
  <si>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</si>
  <si>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</si>
  <si>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</si>
  <si>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</si>
  <si>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</si>
  <si>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</si>
  <si>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</si>
  <si>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</si>
  <si>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</si>
  <si>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</si>
  <si>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</si>
  <si>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</si>
  <si>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</si>
  <si>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</si>
  <si>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</si>
  <si>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</si>
  <si>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</si>
  <si>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</si>
  <si>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</si>
  <si>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</si>
  <si>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</si>
  <si>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</si>
  <si>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</si>
  <si>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</si>
  <si>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</si>
  <si>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</si>
  <si>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</si>
  <si>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</si>
  <si>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</si>
  <si>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</si>
  <si>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</si>
  <si>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</si>
  <si>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</si>
  <si>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</si>
  <si>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</si>
  <si>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</si>
  <si>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</si>
  <si>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</si>
  <si>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</si>
  <si>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</si>
  <si>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</si>
  <si>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</si>
  <si>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</si>
  <si>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</si>
  <si>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</si>
  <si>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</si>
  <si>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</si>
  <si>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</si>
  <si>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</si>
  <si>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</si>
  <si>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</si>
  <si>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</si>
  <si>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</si>
  <si>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</si>
  <si>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</si>
  <si>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</si>
  <si>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</si>
  <si>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</si>
  <si>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</si>
  <si>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</si>
  <si>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</si>
  <si>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</si>
  <si>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</si>
  <si>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</si>
  <si>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</si>
  <si>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</si>
  <si>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</si>
  <si>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</si>
  <si>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</si>
  <si>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</si>
  <si>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</si>
  <si>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</si>
  <si>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</si>
  <si>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</si>
  <si>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</si>
  <si>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</si>
  <si>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</si>
  <si>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</si>
  <si>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</si>
  <si>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</si>
  <si>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</si>
  <si>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</si>
  <si>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</si>
  <si>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</si>
  <si>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</si>
  <si>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</si>
  <si>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</si>
  <si>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</si>
  <si>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</si>
  <si>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</si>
  <si>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</si>
  <si>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</si>
  <si>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</si>
  <si>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</si>
  <si>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</si>
  <si>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</si>
  <si>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</si>
  <si>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</si>
  <si>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</si>
  <si>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</si>
  <si>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</si>
  <si>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</si>
  <si>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</si>
  <si>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</si>
  <si>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</si>
  <si>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</si>
  <si>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</si>
  <si>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</si>
  <si>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</si>
  <si>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</si>
  <si>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</si>
  <si>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</si>
  <si>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</si>
  <si>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</si>
  <si>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</si>
  <si>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</si>
  <si>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</si>
  <si>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</si>
  <si>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</si>
  <si>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</si>
  <si>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</si>
  <si>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</si>
  <si>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</si>
  <si>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</si>
  <si>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</si>
  <si>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</si>
  <si>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OFICINA DE ORIENTACIÓN Y ASUNTOS JURÍDICOS</t>
  </si>
  <si>
    <t>COORDINACIÓN DE CONCILIADORES</t>
  </si>
  <si>
    <t>2024 (d)</t>
  </si>
  <si>
    <t>31 de diciembre de 2023 (e)</t>
  </si>
  <si>
    <t>31 de diciembre de 2023 €</t>
  </si>
  <si>
    <t>Al 31 de Diciembre de 2023 y al 30 de Septiembre de 2024</t>
  </si>
  <si>
    <t>al 31 de Diciembre de 2023 (d)</t>
  </si>
  <si>
    <t>del 1 de Enero al 30 de Septiembre de 2024.</t>
  </si>
  <si>
    <t>Del 1 de Enero al 30 de Septiembre de 2024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</si>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</sst>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  <numFmt numFmtId="170" formatCode="#,##0.00000000000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4" fillId="0" borderId="1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41" fontId="15" fillId="0" borderId="5" xfId="1" applyNumberFormat="1" applyFont="1" applyFill="1" applyBorder="1" applyAlignment="1">
      <alignment horizontal="center"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16" fillId="0" borderId="5" xfId="1" applyNumberFormat="1" applyFont="1" applyBorder="1" applyAlignment="1">
      <alignment horizontal="center" vertical="center"/>
    </xf>
    <xf numFmtId="41" fontId="16" fillId="0" borderId="7" xfId="1" applyNumberFormat="1" applyFont="1" applyBorder="1" applyAlignment="1">
      <alignment horizontal="center" vertical="center"/>
    </xf>
    <xf numFmtId="41" fontId="16" fillId="0" borderId="5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70" fontId="0" fillId="0" borderId="0" xfId="0" applyNumberFormat="1"/>
    <xf numFmtId="169" fontId="17" fillId="0" borderId="5" xfId="0" applyNumberFormat="1" applyFont="1" applyBorder="1" applyAlignment="1">
      <alignment horizontal="right" vertical="center"/>
    </xf>
    <xf numFmtId="169" fontId="17" fillId="0" borderId="7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0">
    <cellStyle name="Moneda" xfId="1" builtinId="4"/>
    <cellStyle name="Moneda 2" xfId="2" xr:uid="{5C9F1BFF-E455-48BD-B801-8B6AF74BA7A2}"/>
    <cellStyle name="Moneda 2 2" xfId="4" xr:uid="{08F61287-5E2F-415B-9724-2ACE85387398}"/>
    <cellStyle name="Moneda 2 2 2" xfId="8" xr:uid="{F052921B-4B62-4CB0-92C2-237F7D9E2EEA}"/>
    <cellStyle name="Moneda 2 3" xfId="6" xr:uid="{370F8043-066B-4536-8D19-AD3A26A75B9E}"/>
    <cellStyle name="Moneda 3" xfId="3" xr:uid="{33D3486F-01CF-4AF5-86A0-BC044F9911EC}"/>
    <cellStyle name="Moneda 3 2" xfId="7" xr:uid="{AFE550FC-CCD9-4B56-87C6-D5B64D87F3EC}"/>
    <cellStyle name="Moneda 4" xfId="5" xr:uid="{BA53802A-C3E2-4FE6-A502-98F541C2FDE5}"/>
    <cellStyle name="Moneda 5" xfId="9" xr:uid="{C46E7CC5-9D27-42D3-A759-9202A31BFB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84"/>
  <sheetViews>
    <sheetView zoomScale="115" zoomScaleNormal="115" workbookViewId="0">
      <selection activeCell="D32" sqref="D3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8" x14ac:dyDescent="0.25">
      <c r="A1" s="137" t="s">
        <v>418</v>
      </c>
      <c r="B1" s="138"/>
      <c r="C1" s="138"/>
      <c r="D1" s="138"/>
      <c r="E1" s="138"/>
      <c r="F1" s="139"/>
    </row>
    <row r="2" spans="1:8" x14ac:dyDescent="0.25">
      <c r="A2" s="140" t="s">
        <v>0</v>
      </c>
      <c r="B2" s="141"/>
      <c r="C2" s="141"/>
      <c r="D2" s="141"/>
      <c r="E2" s="141"/>
      <c r="F2" s="142"/>
    </row>
    <row r="3" spans="1:8" x14ac:dyDescent="0.25">
      <c r="A3" s="140" t="s">
        <v>436</v>
      </c>
      <c r="B3" s="141"/>
      <c r="C3" s="141"/>
      <c r="D3" s="141"/>
      <c r="E3" s="141"/>
      <c r="F3" s="142"/>
    </row>
    <row r="4" spans="1:8" ht="15.75" thickBot="1" x14ac:dyDescent="0.3">
      <c r="A4" s="143" t="s">
        <v>1</v>
      </c>
      <c r="B4" s="144"/>
      <c r="C4" s="144"/>
      <c r="D4" s="144"/>
      <c r="E4" s="144"/>
      <c r="F4" s="145"/>
    </row>
    <row r="5" spans="1:8" ht="27.75" thickBot="1" x14ac:dyDescent="0.3">
      <c r="A5" s="17" t="s">
        <v>2</v>
      </c>
      <c r="B5" s="18" t="s">
        <v>433</v>
      </c>
      <c r="C5" s="18" t="s">
        <v>434</v>
      </c>
      <c r="D5" s="19" t="s">
        <v>2</v>
      </c>
      <c r="E5" s="18" t="s">
        <v>433</v>
      </c>
      <c r="F5" s="18" t="s">
        <v>435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x14ac:dyDescent="0.25">
      <c r="A7" s="16" t="s">
        <v>5</v>
      </c>
      <c r="B7" s="7"/>
      <c r="C7" s="7"/>
      <c r="D7" s="14" t="s">
        <v>6</v>
      </c>
      <c r="E7" s="7"/>
      <c r="F7" s="7"/>
    </row>
    <row r="8" spans="1:8" x14ac:dyDescent="0.25">
      <c r="A8" s="8" t="s">
        <v>7</v>
      </c>
      <c r="B8" s="63">
        <f>SUM(B9:B15)</f>
        <v>3975277.74</v>
      </c>
      <c r="C8" s="63">
        <f>SUM(C9:C15)</f>
        <v>984951.24</v>
      </c>
      <c r="D8" s="7" t="s">
        <v>8</v>
      </c>
      <c r="E8" s="63">
        <v>517099.09</v>
      </c>
      <c r="F8" s="63">
        <v>653853.59000000008</v>
      </c>
    </row>
    <row r="9" spans="1:8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814.78</v>
      </c>
      <c r="F9" s="63">
        <v>0</v>
      </c>
    </row>
    <row r="10" spans="1:8" x14ac:dyDescent="0.25">
      <c r="A10" s="8" t="s">
        <v>11</v>
      </c>
      <c r="B10" s="63">
        <v>3975277.74</v>
      </c>
      <c r="C10" s="63">
        <v>984951.24</v>
      </c>
      <c r="D10" s="7" t="s">
        <v>12</v>
      </c>
      <c r="E10" s="63">
        <v>423755.56</v>
      </c>
      <c r="F10" s="63">
        <v>406211.2</v>
      </c>
    </row>
    <row r="11" spans="1:8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92528.75</v>
      </c>
      <c r="F15" s="63">
        <v>247642.39</v>
      </c>
      <c r="H15" s="106"/>
    </row>
    <row r="16" spans="1:8" ht="18" x14ac:dyDescent="0.25">
      <c r="A16" s="20" t="s">
        <v>23</v>
      </c>
      <c r="B16" s="63">
        <f>SUM(B17:B23)</f>
        <v>42238.54</v>
      </c>
      <c r="C16" s="63">
        <f>SUM(C17:C23)</f>
        <v>1484.73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7400.51</v>
      </c>
      <c r="F18" s="63">
        <f>SUM(F19:F21)</f>
        <v>840.67</v>
      </c>
    </row>
    <row r="19" spans="1:6" x14ac:dyDescent="0.25">
      <c r="A19" s="8" t="s">
        <v>29</v>
      </c>
      <c r="B19" s="63">
        <v>42238.54</v>
      </c>
      <c r="C19" s="63">
        <v>1484.73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7400.51</v>
      </c>
      <c r="F21" s="63">
        <v>840.67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f>SUM(B31:B35)</f>
        <v>0</v>
      </c>
      <c r="C30" s="63">
        <f>SUM(C31:C35)</f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f>SUM(B37:B39)</f>
        <v>0</v>
      </c>
      <c r="C36" s="63">
        <f>SUM(C37:C39)</f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f>SUM(B41:B44)</f>
        <v>0</v>
      </c>
      <c r="C40" s="63">
        <f>SUM(C41:C44)</f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4017516.2800000003</v>
      </c>
      <c r="C46" s="63">
        <f>C8+C16+C24+C30+C36+C37+C40</f>
        <v>986435.97</v>
      </c>
      <c r="D46" s="14" t="s">
        <v>82</v>
      </c>
      <c r="E46" s="63">
        <f>E8+E18+E22+E25+E26+E30+E37+E41</f>
        <v>524499.6</v>
      </c>
      <c r="F46" s="63">
        <f>+F9+F10+F15+F21</f>
        <v>654694.26000000013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5256276.9000000004</v>
      </c>
      <c r="C52" s="63">
        <v>5140154.12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42913.04</v>
      </c>
      <c r="C53" s="63">
        <v>42913.04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-2281763.21</v>
      </c>
      <c r="C54" s="63">
        <v>-1186625.58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524499.6</v>
      </c>
      <c r="F58" s="63">
        <f>+F46+F56</f>
        <v>654694.26000000013</v>
      </c>
    </row>
    <row r="59" spans="1:6" ht="18" x14ac:dyDescent="0.25">
      <c r="A59" s="16" t="s">
        <v>102</v>
      </c>
      <c r="B59" s="63">
        <f>+B49+B50+B51+B52+B53+B54+B55+B56+B57</f>
        <v>3017426.7300000004</v>
      </c>
      <c r="C59" s="63">
        <f>+C49+C50+C51+C52+C53+C54+C55+C56+C57</f>
        <v>3996441.58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7034943.0100000007</v>
      </c>
      <c r="C61" s="63">
        <f>+C46+C59</f>
        <v>4982877.55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6510443.4100000001</v>
      </c>
      <c r="F67" s="63">
        <f>+F68+F69</f>
        <v>4328183.29</v>
      </c>
    </row>
    <row r="68" spans="1:6" x14ac:dyDescent="0.25">
      <c r="A68" s="8"/>
      <c r="B68" s="7"/>
      <c r="C68" s="7"/>
      <c r="D68" s="7" t="s">
        <v>110</v>
      </c>
      <c r="E68" s="63">
        <v>2282887.3199999998</v>
      </c>
      <c r="F68" s="63">
        <v>1648422.81</v>
      </c>
    </row>
    <row r="69" spans="1:6" x14ac:dyDescent="0.25">
      <c r="A69" s="8"/>
      <c r="B69" s="7"/>
      <c r="C69" s="7"/>
      <c r="D69" s="7" t="s">
        <v>111</v>
      </c>
      <c r="E69" s="63">
        <v>4227556.09</v>
      </c>
      <c r="F69" s="63">
        <v>2679760.48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6510443.4100000001</v>
      </c>
      <c r="F78" s="63">
        <f>+F62+F67+F74</f>
        <v>4328183.29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7034943.0099999998</v>
      </c>
      <c r="F80" s="63">
        <f>+F78+F58</f>
        <v>4982877.55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30"/>
  <sheetViews>
    <sheetView zoomScale="130" zoomScaleNormal="130" workbookViewId="0">
      <pane xSplit="2" ySplit="6" topLeftCell="C7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46" t="s">
        <v>418</v>
      </c>
      <c r="B1" s="147"/>
      <c r="C1" s="147"/>
      <c r="D1" s="147"/>
      <c r="E1" s="147"/>
      <c r="F1" s="147"/>
      <c r="G1" s="147"/>
      <c r="H1" s="147"/>
      <c r="I1" s="148"/>
    </row>
    <row r="2" spans="1:9" ht="15.75" thickBot="1" x14ac:dyDescent="0.3">
      <c r="A2" s="149" t="s">
        <v>120</v>
      </c>
      <c r="B2" s="150"/>
      <c r="C2" s="150"/>
      <c r="D2" s="150"/>
      <c r="E2" s="150"/>
      <c r="F2" s="150"/>
      <c r="G2" s="150"/>
      <c r="H2" s="150"/>
      <c r="I2" s="151"/>
    </row>
    <row r="3" spans="1:9" ht="15.75" thickBot="1" x14ac:dyDescent="0.3">
      <c r="A3" s="149" t="s">
        <v>436</v>
      </c>
      <c r="B3" s="150"/>
      <c r="C3" s="150"/>
      <c r="D3" s="150"/>
      <c r="E3" s="150"/>
      <c r="F3" s="150"/>
      <c r="G3" s="150"/>
      <c r="H3" s="150"/>
      <c r="I3" s="151"/>
    </row>
    <row r="4" spans="1:9" ht="15.75" thickBot="1" x14ac:dyDescent="0.3">
      <c r="A4" s="149" t="s">
        <v>1</v>
      </c>
      <c r="B4" s="150"/>
      <c r="C4" s="150"/>
      <c r="D4" s="150"/>
      <c r="E4" s="150"/>
      <c r="F4" s="150"/>
      <c r="G4" s="150"/>
      <c r="H4" s="150"/>
      <c r="I4" s="151"/>
    </row>
    <row r="5" spans="1:9" ht="24" customHeight="1" x14ac:dyDescent="0.25">
      <c r="A5" s="152" t="s">
        <v>121</v>
      </c>
      <c r="B5" s="153"/>
      <c r="C5" s="105" t="s">
        <v>122</v>
      </c>
      <c r="D5" s="154" t="s">
        <v>123</v>
      </c>
      <c r="E5" s="154" t="s">
        <v>124</v>
      </c>
      <c r="F5" s="154" t="s">
        <v>125</v>
      </c>
      <c r="G5" s="105" t="s">
        <v>126</v>
      </c>
      <c r="H5" s="154" t="s">
        <v>128</v>
      </c>
      <c r="I5" s="154" t="s">
        <v>129</v>
      </c>
    </row>
    <row r="6" spans="1:9" ht="36.75" customHeight="1" thickBot="1" x14ac:dyDescent="0.3">
      <c r="A6" s="143"/>
      <c r="B6" s="145"/>
      <c r="C6" s="99" t="s">
        <v>437</v>
      </c>
      <c r="D6" s="155"/>
      <c r="E6" s="155"/>
      <c r="F6" s="155"/>
      <c r="G6" s="99" t="s">
        <v>127</v>
      </c>
      <c r="H6" s="155"/>
      <c r="I6" s="155"/>
    </row>
    <row r="7" spans="1:9" x14ac:dyDescent="0.25">
      <c r="A7" s="158"/>
      <c r="B7" s="159"/>
      <c r="C7" s="1"/>
      <c r="D7" s="1"/>
      <c r="E7" s="1"/>
      <c r="F7" s="1"/>
      <c r="G7" s="1"/>
      <c r="H7" s="1"/>
      <c r="I7" s="1"/>
    </row>
    <row r="8" spans="1:9" x14ac:dyDescent="0.25">
      <c r="A8" s="160" t="s">
        <v>130</v>
      </c>
      <c r="B8" s="161"/>
      <c r="C8" s="96">
        <f>C9+C13</f>
        <v>0</v>
      </c>
      <c r="D8" s="96">
        <f t="shared" ref="D8:H8" si="0">D9+D13</f>
        <v>0</v>
      </c>
      <c r="E8" s="63">
        <v>0</v>
      </c>
      <c r="F8" s="63"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x14ac:dyDescent="0.25">
      <c r="A9" s="160" t="s">
        <v>131</v>
      </c>
      <c r="B9" s="161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60" t="s">
        <v>135</v>
      </c>
      <c r="B13" s="161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x14ac:dyDescent="0.25">
      <c r="A17" s="160" t="s">
        <v>139</v>
      </c>
      <c r="B17" s="161"/>
      <c r="C17" s="63">
        <v>654694</v>
      </c>
      <c r="D17" s="97">
        <v>0</v>
      </c>
      <c r="E17" s="97">
        <v>0</v>
      </c>
      <c r="F17" s="97">
        <v>0</v>
      </c>
      <c r="G17" s="63">
        <v>524499.6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16.5" customHeight="1" x14ac:dyDescent="0.25">
      <c r="A19" s="160" t="s">
        <v>140</v>
      </c>
      <c r="B19" s="161"/>
      <c r="C19" s="96">
        <f>C8+C17</f>
        <v>654694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524499.6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60"/>
      <c r="B20" s="161"/>
      <c r="C20" s="96"/>
      <c r="D20" s="96"/>
      <c r="E20" s="96"/>
      <c r="F20" s="96"/>
      <c r="G20" s="96"/>
      <c r="H20" s="96"/>
      <c r="I20" s="96"/>
    </row>
    <row r="21" spans="1:14" ht="16.5" customHeight="1" x14ac:dyDescent="0.25">
      <c r="A21" s="160" t="s">
        <v>415</v>
      </c>
      <c r="B21" s="161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x14ac:dyDescent="0.25">
      <c r="A22" s="162" t="s">
        <v>141</v>
      </c>
      <c r="B22" s="163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x14ac:dyDescent="0.25">
      <c r="A23" s="162" t="s">
        <v>142</v>
      </c>
      <c r="B23" s="163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x14ac:dyDescent="0.25">
      <c r="A24" s="162" t="s">
        <v>143</v>
      </c>
      <c r="B24" s="163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56"/>
      <c r="B25" s="157"/>
      <c r="C25" s="95"/>
      <c r="D25" s="95"/>
      <c r="E25" s="95"/>
      <c r="F25" s="95"/>
      <c r="G25" s="95"/>
      <c r="H25" s="95"/>
      <c r="I25" s="95"/>
    </row>
    <row r="26" spans="1:14" ht="16.5" customHeight="1" x14ac:dyDescent="0.25">
      <c r="A26" s="160" t="s">
        <v>144</v>
      </c>
      <c r="B26" s="161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x14ac:dyDescent="0.25">
      <c r="A27" s="162" t="s">
        <v>145</v>
      </c>
      <c r="B27" s="163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x14ac:dyDescent="0.25">
      <c r="A28" s="162" t="s">
        <v>146</v>
      </c>
      <c r="B28" s="163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x14ac:dyDescent="0.25">
      <c r="A29" s="162" t="s">
        <v>147</v>
      </c>
      <c r="B29" s="163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ht="15.75" thickBot="1" x14ac:dyDescent="0.3">
      <c r="A30" s="164"/>
      <c r="B30" s="165"/>
      <c r="C30" s="98"/>
      <c r="D30" s="98"/>
      <c r="E30" s="98"/>
      <c r="F30" s="98"/>
      <c r="G30" s="98"/>
      <c r="H30" s="98"/>
      <c r="I30" s="98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pane xSplit="1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6" t="s">
        <v>418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ht="15.75" thickBot="1" x14ac:dyDescent="0.3">
      <c r="A2" s="149" t="s">
        <v>148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1" ht="15.75" thickBot="1" x14ac:dyDescent="0.3">
      <c r="A3" s="149" t="s">
        <v>438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15.75" thickBot="1" x14ac:dyDescent="0.3">
      <c r="A4" s="149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1"/>
    </row>
    <row r="5" spans="1:11" ht="81.75" thickBot="1" x14ac:dyDescent="0.3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8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5">
        <v>0</v>
      </c>
      <c r="F8" s="65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5">
        <v>0</v>
      </c>
      <c r="F9" s="65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5">
        <v>0</v>
      </c>
      <c r="F10" s="65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>
        <v>0</v>
      </c>
      <c r="F11" s="65">
        <v>0</v>
      </c>
      <c r="G11" s="65"/>
      <c r="H11" s="65"/>
      <c r="I11" s="65"/>
      <c r="J11" s="65"/>
      <c r="K11" s="65"/>
    </row>
    <row r="12" spans="1:11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8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5.75" thickBot="1" x14ac:dyDescent="0.3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="130" zoomScaleNormal="130" workbookViewId="0">
      <pane xSplit="2" ySplit="7" topLeftCell="C8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  <col min="8" max="8" width="18.7109375" bestFit="1" customWidth="1"/>
  </cols>
  <sheetData>
    <row r="1" spans="1:5" x14ac:dyDescent="0.25">
      <c r="A1" s="178" t="s">
        <v>418</v>
      </c>
      <c r="B1" s="179"/>
      <c r="C1" s="179"/>
      <c r="D1" s="179"/>
      <c r="E1" s="179"/>
    </row>
    <row r="2" spans="1:5" x14ac:dyDescent="0.25">
      <c r="A2" s="178" t="s">
        <v>166</v>
      </c>
      <c r="B2" s="179"/>
      <c r="C2" s="179"/>
      <c r="D2" s="179"/>
      <c r="E2" s="179"/>
    </row>
    <row r="3" spans="1:5" x14ac:dyDescent="0.25">
      <c r="A3" s="178" t="s">
        <v>439</v>
      </c>
      <c r="B3" s="179"/>
      <c r="C3" s="179"/>
      <c r="D3" s="179"/>
      <c r="E3" s="179"/>
    </row>
    <row r="4" spans="1:5" x14ac:dyDescent="0.25">
      <c r="A4" s="178" t="s">
        <v>1</v>
      </c>
      <c r="B4" s="179"/>
      <c r="C4" s="179"/>
      <c r="D4" s="179"/>
      <c r="E4" s="179"/>
    </row>
    <row r="5" spans="1:5" ht="15.75" thickBot="1" x14ac:dyDescent="0.3"/>
    <row r="6" spans="1:5" x14ac:dyDescent="0.25">
      <c r="A6" s="166" t="s">
        <v>2</v>
      </c>
      <c r="B6" s="167"/>
      <c r="C6" s="101" t="s">
        <v>167</v>
      </c>
      <c r="D6" s="154" t="s">
        <v>169</v>
      </c>
      <c r="E6" s="101" t="s">
        <v>170</v>
      </c>
    </row>
    <row r="7" spans="1:5" ht="15.75" thickBot="1" x14ac:dyDescent="0.3">
      <c r="A7" s="168"/>
      <c r="B7" s="169"/>
      <c r="C7" s="99" t="s">
        <v>168</v>
      </c>
      <c r="D7" s="155"/>
      <c r="E7" s="99" t="s">
        <v>171</v>
      </c>
    </row>
    <row r="8" spans="1:5" x14ac:dyDescent="0.25">
      <c r="A8" s="24"/>
      <c r="B8" s="25"/>
      <c r="C8" s="25"/>
      <c r="D8" s="25"/>
      <c r="E8" s="88"/>
    </row>
    <row r="9" spans="1:5" x14ac:dyDescent="0.25">
      <c r="A9" s="24"/>
      <c r="B9" s="26" t="s">
        <v>172</v>
      </c>
      <c r="C9" s="88">
        <f>SUM(C10:C12)</f>
        <v>16558629</v>
      </c>
      <c r="D9" s="88">
        <f t="shared" ref="D9:E9" si="0">SUM(D10:D12)</f>
        <v>12850391.66</v>
      </c>
      <c r="E9" s="88">
        <f t="shared" si="0"/>
        <v>12850391.66</v>
      </c>
    </row>
    <row r="10" spans="1:5" x14ac:dyDescent="0.25">
      <c r="A10" s="24"/>
      <c r="B10" s="27" t="s">
        <v>173</v>
      </c>
      <c r="C10" s="88">
        <v>16558629</v>
      </c>
      <c r="D10" s="88">
        <v>12850391.66</v>
      </c>
      <c r="E10" s="88">
        <v>12850391.66</v>
      </c>
    </row>
    <row r="11" spans="1:5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16558629</v>
      </c>
      <c r="D14" s="88">
        <f t="shared" ref="D14:E14" si="1">D15+D16</f>
        <v>9588489.4900000002</v>
      </c>
      <c r="E14" s="88">
        <f t="shared" si="1"/>
        <v>9163919.1500000004</v>
      </c>
    </row>
    <row r="15" spans="1:5" x14ac:dyDescent="0.25">
      <c r="A15" s="24"/>
      <c r="B15" s="27" t="s">
        <v>176</v>
      </c>
      <c r="C15" s="88">
        <v>16558629</v>
      </c>
      <c r="D15" s="88">
        <v>9588489.4900000002</v>
      </c>
      <c r="E15" s="88">
        <v>9163919.1500000004</v>
      </c>
    </row>
    <row r="16" spans="1:5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8" x14ac:dyDescent="0.25">
      <c r="A17" s="24"/>
      <c r="B17" s="25"/>
      <c r="C17" s="88"/>
      <c r="D17" s="88"/>
      <c r="E17" s="88"/>
    </row>
    <row r="18" spans="1:8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8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8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8" x14ac:dyDescent="0.25">
      <c r="A21" s="24"/>
      <c r="B21" s="25"/>
      <c r="C21" s="88"/>
      <c r="D21" s="88"/>
      <c r="E21" s="88"/>
    </row>
    <row r="22" spans="1:8" x14ac:dyDescent="0.25">
      <c r="A22" s="24"/>
      <c r="B22" s="26" t="s">
        <v>181</v>
      </c>
      <c r="C22" s="88">
        <f>C9-C14+C18</f>
        <v>0</v>
      </c>
      <c r="D22" s="88">
        <f>D9-D14+D18</f>
        <v>3261902.17</v>
      </c>
      <c r="E22" s="88">
        <f t="shared" ref="E22" si="3">E9-E14+E18</f>
        <v>3686472.51</v>
      </c>
    </row>
    <row r="23" spans="1:8" x14ac:dyDescent="0.25">
      <c r="A23" s="24"/>
      <c r="B23" s="26" t="s">
        <v>182</v>
      </c>
      <c r="C23" s="88">
        <f>C22-C12</f>
        <v>0</v>
      </c>
      <c r="D23" s="88">
        <f>+D22-D11</f>
        <v>3261902.17</v>
      </c>
      <c r="E23" s="88">
        <f>+E22-E11</f>
        <v>3686472.51</v>
      </c>
    </row>
    <row r="24" spans="1:8" ht="18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3261902.17</v>
      </c>
      <c r="E24" s="88">
        <f t="shared" si="4"/>
        <v>3686472.51</v>
      </c>
      <c r="H24" s="106"/>
    </row>
    <row r="25" spans="1:8" ht="15.75" thickBot="1" x14ac:dyDescent="0.3">
      <c r="A25" s="29"/>
      <c r="B25" s="30"/>
      <c r="C25" s="89"/>
      <c r="D25" s="89"/>
      <c r="E25" s="89"/>
    </row>
    <row r="26" spans="1:8" ht="15.75" thickBot="1" x14ac:dyDescent="0.3">
      <c r="A26" s="31"/>
      <c r="B26" s="31"/>
      <c r="C26" s="31"/>
      <c r="D26" s="31"/>
      <c r="E26" s="31"/>
    </row>
    <row r="27" spans="1:8" ht="15.75" thickBot="1" x14ac:dyDescent="0.3">
      <c r="A27" s="170" t="s">
        <v>184</v>
      </c>
      <c r="B27" s="171"/>
      <c r="C27" s="102" t="s">
        <v>185</v>
      </c>
      <c r="D27" s="102" t="s">
        <v>169</v>
      </c>
      <c r="E27" s="102" t="s">
        <v>186</v>
      </c>
    </row>
    <row r="28" spans="1:8" x14ac:dyDescent="0.25">
      <c r="A28" s="24"/>
      <c r="B28" s="25"/>
      <c r="C28" s="25"/>
      <c r="D28" s="25"/>
      <c r="E28" s="25"/>
    </row>
    <row r="29" spans="1:8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8" x14ac:dyDescent="0.25">
      <c r="A30" s="24"/>
      <c r="B30" s="32" t="s">
        <v>188</v>
      </c>
      <c r="C30" s="88"/>
      <c r="D30" s="88"/>
      <c r="E30" s="88"/>
    </row>
    <row r="31" spans="1:8" x14ac:dyDescent="0.25">
      <c r="A31" s="24"/>
      <c r="B31" s="32" t="s">
        <v>189</v>
      </c>
      <c r="C31" s="88"/>
      <c r="D31" s="88"/>
      <c r="E31" s="88"/>
    </row>
    <row r="32" spans="1:8" x14ac:dyDescent="0.25">
      <c r="A32" s="24"/>
      <c r="B32" s="25"/>
      <c r="C32" s="88"/>
      <c r="D32" s="88"/>
      <c r="E32" s="88"/>
    </row>
    <row r="33" spans="1:5" x14ac:dyDescent="0.25">
      <c r="A33" s="28"/>
      <c r="B33" s="26" t="s">
        <v>190</v>
      </c>
      <c r="C33" s="90">
        <f>C24+C29</f>
        <v>0</v>
      </c>
      <c r="D33" s="90">
        <f t="shared" ref="D33:E33" si="6">D24+D29</f>
        <v>3261902.17</v>
      </c>
      <c r="E33" s="90">
        <f t="shared" si="6"/>
        <v>3686472.51</v>
      </c>
    </row>
    <row r="34" spans="1:5" ht="15.75" thickBot="1" x14ac:dyDescent="0.3">
      <c r="A34" s="29"/>
      <c r="B34" s="30"/>
      <c r="C34" s="89"/>
      <c r="D34" s="89"/>
      <c r="E34" s="89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6" t="s">
        <v>184</v>
      </c>
      <c r="B36" s="167"/>
      <c r="C36" s="154" t="s">
        <v>191</v>
      </c>
      <c r="D36" s="172" t="s">
        <v>169</v>
      </c>
      <c r="E36" s="103" t="s">
        <v>170</v>
      </c>
    </row>
    <row r="37" spans="1:5" ht="15.75" thickBot="1" x14ac:dyDescent="0.3">
      <c r="A37" s="168"/>
      <c r="B37" s="169"/>
      <c r="C37" s="155"/>
      <c r="D37" s="173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82"/>
      <c r="B46" s="184" t="s">
        <v>198</v>
      </c>
      <c r="C46" s="174">
        <f>C39-C42</f>
        <v>0</v>
      </c>
      <c r="D46" s="174">
        <f t="shared" ref="D46:E46" si="9">D39-D42</f>
        <v>0</v>
      </c>
      <c r="E46" s="174">
        <f t="shared" si="9"/>
        <v>0</v>
      </c>
    </row>
    <row r="47" spans="1:5" ht="15.75" thickBot="1" x14ac:dyDescent="0.3">
      <c r="A47" s="183"/>
      <c r="B47" s="185"/>
      <c r="C47" s="175"/>
      <c r="D47" s="175"/>
      <c r="E47" s="175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6" t="s">
        <v>184</v>
      </c>
      <c r="B49" s="167"/>
      <c r="C49" s="103" t="s">
        <v>167</v>
      </c>
      <c r="D49" s="172" t="s">
        <v>169</v>
      </c>
      <c r="E49" s="103" t="s">
        <v>170</v>
      </c>
    </row>
    <row r="50" spans="1:8" ht="15.75" thickBot="1" x14ac:dyDescent="0.3">
      <c r="A50" s="168"/>
      <c r="B50" s="169"/>
      <c r="C50" s="100" t="s">
        <v>185</v>
      </c>
      <c r="D50" s="173"/>
      <c r="E50" s="100" t="s">
        <v>186</v>
      </c>
    </row>
    <row r="51" spans="1:8" x14ac:dyDescent="0.25">
      <c r="A51" s="180"/>
      <c r="B51" s="181"/>
      <c r="C51" s="34"/>
      <c r="D51" s="34"/>
      <c r="E51" s="34"/>
    </row>
    <row r="52" spans="1:8" x14ac:dyDescent="0.25">
      <c r="A52" s="33"/>
      <c r="B52" s="34" t="s">
        <v>199</v>
      </c>
      <c r="C52" s="92">
        <f>+C10</f>
        <v>16558629</v>
      </c>
      <c r="D52" s="92">
        <f t="shared" ref="D52:E52" si="10">+D10</f>
        <v>12850391.66</v>
      </c>
      <c r="E52" s="92">
        <f t="shared" si="10"/>
        <v>12850391.66</v>
      </c>
    </row>
    <row r="53" spans="1:8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8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8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8" x14ac:dyDescent="0.25">
      <c r="A56" s="33"/>
      <c r="B56" s="34"/>
      <c r="C56" s="92"/>
      <c r="D56" s="92"/>
      <c r="E56" s="92"/>
    </row>
    <row r="57" spans="1:8" x14ac:dyDescent="0.25">
      <c r="A57" s="33"/>
      <c r="B57" s="34" t="s">
        <v>176</v>
      </c>
      <c r="C57" s="92">
        <f>+C15</f>
        <v>16558629</v>
      </c>
      <c r="D57" s="92">
        <f t="shared" ref="D57:E57" si="12">+D15</f>
        <v>9588489.4900000002</v>
      </c>
      <c r="E57" s="92">
        <f t="shared" si="12"/>
        <v>9163919.1500000004</v>
      </c>
    </row>
    <row r="58" spans="1:8" x14ac:dyDescent="0.25">
      <c r="A58" s="33"/>
      <c r="B58" s="34"/>
      <c r="C58" s="92"/>
      <c r="D58" s="92"/>
      <c r="E58" s="92"/>
    </row>
    <row r="59" spans="1:8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8" x14ac:dyDescent="0.25">
      <c r="A60" s="33"/>
      <c r="B60" s="34"/>
      <c r="C60" s="92"/>
      <c r="D60" s="92"/>
      <c r="E60" s="92"/>
    </row>
    <row r="61" spans="1:8" x14ac:dyDescent="0.25">
      <c r="A61" s="35"/>
      <c r="B61" s="36" t="s">
        <v>201</v>
      </c>
      <c r="C61" s="93">
        <f>+C52+C53+-C57+C59</f>
        <v>0</v>
      </c>
      <c r="D61" s="93">
        <f>+D52+D53+-D57+D59</f>
        <v>3261902.17</v>
      </c>
      <c r="E61" s="93">
        <f>+E52+E53-E57+E59</f>
        <v>3686472.51</v>
      </c>
    </row>
    <row r="62" spans="1:8" x14ac:dyDescent="0.25">
      <c r="A62" s="35"/>
      <c r="B62" s="36" t="s">
        <v>202</v>
      </c>
      <c r="C62" s="93">
        <f>C61-C53</f>
        <v>0</v>
      </c>
      <c r="D62" s="93">
        <f>D61-D53</f>
        <v>3261902.17</v>
      </c>
      <c r="E62" s="93">
        <f>E61-E53</f>
        <v>3686472.51</v>
      </c>
      <c r="G62" s="107"/>
      <c r="H62" s="134"/>
    </row>
    <row r="63" spans="1:8" ht="15.75" thickBot="1" x14ac:dyDescent="0.3">
      <c r="A63" s="38"/>
      <c r="B63" s="39"/>
      <c r="C63" s="94"/>
      <c r="D63" s="94"/>
      <c r="E63" s="94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6" t="s">
        <v>184</v>
      </c>
      <c r="B65" s="167"/>
      <c r="C65" s="172" t="s">
        <v>191</v>
      </c>
      <c r="D65" s="172" t="s">
        <v>169</v>
      </c>
      <c r="E65" s="103" t="s">
        <v>170</v>
      </c>
    </row>
    <row r="66" spans="1:5" ht="15.75" thickBot="1" x14ac:dyDescent="0.3">
      <c r="A66" s="168"/>
      <c r="B66" s="169"/>
      <c r="C66" s="173"/>
      <c r="D66" s="173"/>
      <c r="E66" s="100" t="s">
        <v>186</v>
      </c>
    </row>
    <row r="67" spans="1:5" x14ac:dyDescent="0.25">
      <c r="A67" s="180"/>
      <c r="B67" s="181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82"/>
      <c r="B78" s="184" t="s">
        <v>206</v>
      </c>
      <c r="C78" s="176">
        <f>C77-C69</f>
        <v>0</v>
      </c>
      <c r="D78" s="176">
        <f t="shared" ref="D78:E78" si="15">D77-D69</f>
        <v>0</v>
      </c>
      <c r="E78" s="176">
        <f t="shared" si="15"/>
        <v>0</v>
      </c>
    </row>
    <row r="79" spans="1:5" ht="15.75" thickBot="1" x14ac:dyDescent="0.3">
      <c r="A79" s="183"/>
      <c r="B79" s="185"/>
      <c r="C79" s="177"/>
      <c r="D79" s="177"/>
      <c r="E79" s="177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D32" sqref="D3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7" t="s">
        <v>418</v>
      </c>
      <c r="B1" s="138"/>
      <c r="C1" s="138"/>
      <c r="D1" s="138"/>
      <c r="E1" s="138"/>
      <c r="F1" s="138"/>
      <c r="G1" s="138"/>
      <c r="H1" s="138"/>
      <c r="I1" s="139"/>
    </row>
    <row r="2" spans="1:10" x14ac:dyDescent="0.25">
      <c r="A2" s="178" t="s">
        <v>207</v>
      </c>
      <c r="B2" s="179"/>
      <c r="C2" s="179"/>
      <c r="D2" s="179"/>
      <c r="E2" s="179"/>
      <c r="F2" s="179"/>
      <c r="G2" s="179"/>
      <c r="H2" s="179"/>
      <c r="I2" s="187"/>
    </row>
    <row r="3" spans="1:10" x14ac:dyDescent="0.25">
      <c r="A3" s="178" t="s">
        <v>439</v>
      </c>
      <c r="B3" s="179"/>
      <c r="C3" s="179"/>
      <c r="D3" s="179"/>
      <c r="E3" s="179"/>
      <c r="F3" s="179"/>
      <c r="G3" s="179"/>
      <c r="H3" s="179"/>
      <c r="I3" s="187"/>
    </row>
    <row r="4" spans="1:10" ht="15.75" thickBot="1" x14ac:dyDescent="0.3">
      <c r="A4" s="188" t="s">
        <v>1</v>
      </c>
      <c r="B4" s="189"/>
      <c r="C4" s="189"/>
      <c r="D4" s="189"/>
      <c r="E4" s="189"/>
      <c r="F4" s="189"/>
      <c r="G4" s="189"/>
      <c r="H4" s="189"/>
      <c r="I4" s="190"/>
    </row>
    <row r="5" spans="1:10" ht="15.75" thickBot="1" x14ac:dyDescent="0.3">
      <c r="A5" s="137"/>
      <c r="B5" s="138"/>
      <c r="C5" s="139"/>
      <c r="D5" s="146" t="s">
        <v>208</v>
      </c>
      <c r="E5" s="147"/>
      <c r="F5" s="147"/>
      <c r="G5" s="147"/>
      <c r="H5" s="148"/>
      <c r="I5" s="172" t="s">
        <v>209</v>
      </c>
    </row>
    <row r="6" spans="1:10" x14ac:dyDescent="0.25">
      <c r="A6" s="178" t="s">
        <v>184</v>
      </c>
      <c r="B6" s="179"/>
      <c r="C6" s="187"/>
      <c r="D6" s="172" t="s">
        <v>211</v>
      </c>
      <c r="E6" s="154" t="s">
        <v>212</v>
      </c>
      <c r="F6" s="172" t="s">
        <v>213</v>
      </c>
      <c r="G6" s="172" t="s">
        <v>169</v>
      </c>
      <c r="H6" s="172" t="s">
        <v>214</v>
      </c>
      <c r="I6" s="191"/>
    </row>
    <row r="7" spans="1:10" ht="15.75" thickBot="1" x14ac:dyDescent="0.3">
      <c r="A7" s="188" t="s">
        <v>210</v>
      </c>
      <c r="B7" s="189"/>
      <c r="C7" s="190"/>
      <c r="D7" s="173"/>
      <c r="E7" s="155"/>
      <c r="F7" s="173"/>
      <c r="G7" s="173"/>
      <c r="H7" s="173"/>
      <c r="I7" s="173"/>
    </row>
    <row r="8" spans="1:10" x14ac:dyDescent="0.25">
      <c r="A8" s="194"/>
      <c r="B8" s="195"/>
      <c r="C8" s="196"/>
      <c r="D8" s="40"/>
      <c r="E8" s="40"/>
      <c r="F8" s="40"/>
      <c r="G8" s="40"/>
      <c r="H8" s="40"/>
      <c r="I8" s="40"/>
    </row>
    <row r="9" spans="1:10" x14ac:dyDescent="0.25">
      <c r="A9" s="197" t="s">
        <v>215</v>
      </c>
      <c r="B9" s="198"/>
      <c r="C9" s="199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92" t="s">
        <v>216</v>
      </c>
      <c r="C10" s="193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92" t="s">
        <v>217</v>
      </c>
      <c r="C11" s="193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92" t="s">
        <v>218</v>
      </c>
      <c r="C12" s="193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92" t="s">
        <v>219</v>
      </c>
      <c r="C13" s="193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92" t="s">
        <v>220</v>
      </c>
      <c r="C14" s="193"/>
      <c r="D14" s="82">
        <v>0</v>
      </c>
      <c r="E14" s="82">
        <v>4386.46</v>
      </c>
      <c r="F14" s="82">
        <f>+D14+E14</f>
        <v>4386.46</v>
      </c>
      <c r="G14" s="82">
        <v>4386.46</v>
      </c>
      <c r="H14" s="82">
        <v>4386.46</v>
      </c>
      <c r="I14" s="82">
        <f t="shared" ref="I14:I16" si="0">+H14-D14</f>
        <v>4386.46</v>
      </c>
      <c r="J14" s="71"/>
    </row>
    <row r="15" spans="1:10" x14ac:dyDescent="0.25">
      <c r="A15" s="41"/>
      <c r="B15" s="192" t="s">
        <v>221</v>
      </c>
      <c r="C15" s="193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92" t="s">
        <v>222</v>
      </c>
      <c r="C16" s="193"/>
      <c r="D16" s="82">
        <v>0</v>
      </c>
      <c r="E16" s="82">
        <v>224486.2</v>
      </c>
      <c r="F16" s="82">
        <f>+D16+E16</f>
        <v>224486.2</v>
      </c>
      <c r="G16" s="82">
        <v>224486.2</v>
      </c>
      <c r="H16" s="82">
        <v>224486.2</v>
      </c>
      <c r="I16" s="82">
        <f t="shared" si="0"/>
        <v>224486.2</v>
      </c>
      <c r="J16" s="71"/>
    </row>
    <row r="17" spans="1:10" x14ac:dyDescent="0.25">
      <c r="A17" s="200"/>
      <c r="B17" s="192" t="s">
        <v>223</v>
      </c>
      <c r="C17" s="193"/>
      <c r="D17" s="201">
        <f>D19+D20+D21+D22+D23+D24+D25+D26+D27+D28+D29</f>
        <v>0</v>
      </c>
      <c r="E17" s="201">
        <f t="shared" ref="E17:H17" si="1">E19+E20+E21+E22+E23+E24+E25+E26+E27+E28+E29</f>
        <v>0</v>
      </c>
      <c r="F17" s="201">
        <f t="shared" si="1"/>
        <v>0</v>
      </c>
      <c r="G17" s="201">
        <f t="shared" si="1"/>
        <v>0</v>
      </c>
      <c r="H17" s="201">
        <f t="shared" si="1"/>
        <v>0</v>
      </c>
      <c r="I17" s="186">
        <f t="shared" ref="I17:I41" si="2">+H17-D17</f>
        <v>0</v>
      </c>
      <c r="J17" s="71"/>
    </row>
    <row r="18" spans="1:10" x14ac:dyDescent="0.25">
      <c r="A18" s="200"/>
      <c r="B18" s="192" t="s">
        <v>224</v>
      </c>
      <c r="C18" s="193"/>
      <c r="D18" s="201"/>
      <c r="E18" s="201"/>
      <c r="F18" s="201"/>
      <c r="G18" s="201"/>
      <c r="H18" s="201"/>
      <c r="I18" s="186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92" t="s">
        <v>236</v>
      </c>
      <c r="C30" s="193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92" t="s">
        <v>242</v>
      </c>
      <c r="C36" s="193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92" t="s">
        <v>243</v>
      </c>
      <c r="C37" s="193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92" t="s">
        <v>245</v>
      </c>
      <c r="C39" s="193"/>
      <c r="D39" s="82">
        <f>D41+D40</f>
        <v>16558629</v>
      </c>
      <c r="E39" s="82">
        <f t="shared" ref="E39:I39" si="5">E41+E40</f>
        <v>0</v>
      </c>
      <c r="F39" s="82">
        <f t="shared" si="5"/>
        <v>16558629</v>
      </c>
      <c r="G39" s="82">
        <f t="shared" si="5"/>
        <v>12621519</v>
      </c>
      <c r="H39" s="82">
        <f t="shared" si="5"/>
        <v>12621519</v>
      </c>
      <c r="I39" s="82">
        <f t="shared" si="5"/>
        <v>-3937110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/>
      <c r="H40" s="82"/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16558629</v>
      </c>
      <c r="E41" s="82">
        <v>0</v>
      </c>
      <c r="F41" s="82">
        <f>+D41+E41</f>
        <v>16558629</v>
      </c>
      <c r="G41" s="82">
        <v>12621519</v>
      </c>
      <c r="H41" s="82">
        <v>12621519</v>
      </c>
      <c r="I41" s="82">
        <f t="shared" si="2"/>
        <v>-3937110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197" t="s">
        <v>248</v>
      </c>
      <c r="B43" s="198"/>
      <c r="C43" s="202"/>
      <c r="D43" s="201">
        <f>D10+D11+D12+D13+D14+D16+D17+D30+D36+D37+D39</f>
        <v>16558629</v>
      </c>
      <c r="E43" s="201">
        <f t="shared" ref="E43:I43" si="6">E10+E11+E12+E13+E14+E16+E17+E30+E36+E37+E39</f>
        <v>228872.66</v>
      </c>
      <c r="F43" s="205">
        <f t="shared" si="6"/>
        <v>16787501.66</v>
      </c>
      <c r="G43" s="201">
        <f t="shared" si="6"/>
        <v>12850391.66</v>
      </c>
      <c r="H43" s="201">
        <f t="shared" si="6"/>
        <v>12850391.66</v>
      </c>
      <c r="I43" s="201">
        <f t="shared" si="6"/>
        <v>-3708237.34</v>
      </c>
      <c r="J43" s="71"/>
    </row>
    <row r="44" spans="1:10" x14ac:dyDescent="0.25">
      <c r="A44" s="197" t="s">
        <v>249</v>
      </c>
      <c r="B44" s="198"/>
      <c r="C44" s="202"/>
      <c r="D44" s="201"/>
      <c r="E44" s="201"/>
      <c r="F44" s="205"/>
      <c r="G44" s="201"/>
      <c r="H44" s="201"/>
      <c r="I44" s="201"/>
      <c r="J44" s="71"/>
    </row>
    <row r="45" spans="1:10" x14ac:dyDescent="0.25">
      <c r="A45" s="197" t="s">
        <v>250</v>
      </c>
      <c r="B45" s="198"/>
      <c r="C45" s="202"/>
      <c r="D45" s="87"/>
      <c r="E45" s="87"/>
      <c r="F45" s="87"/>
      <c r="G45" s="87"/>
      <c r="H45" s="87"/>
      <c r="I45" s="87"/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197" t="s">
        <v>251</v>
      </c>
      <c r="B47" s="198"/>
      <c r="C47" s="202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92" t="s">
        <v>252</v>
      </c>
      <c r="C48" s="193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92" t="s">
        <v>261</v>
      </c>
      <c r="C57" s="193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92" t="s">
        <v>266</v>
      </c>
      <c r="C62" s="193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92" t="s">
        <v>269</v>
      </c>
      <c r="C65" s="193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92" t="s">
        <v>270</v>
      </c>
      <c r="C66" s="193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3"/>
      <c r="C67" s="204"/>
      <c r="D67" s="82"/>
      <c r="E67" s="82"/>
      <c r="F67" s="82"/>
      <c r="G67" s="82"/>
      <c r="H67" s="82"/>
      <c r="I67" s="82"/>
      <c r="J67" s="71"/>
    </row>
    <row r="68" spans="1:10" x14ac:dyDescent="0.25">
      <c r="A68" s="197" t="s">
        <v>271</v>
      </c>
      <c r="B68" s="198"/>
      <c r="C68" s="202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3"/>
      <c r="C69" s="204"/>
      <c r="D69" s="82"/>
      <c r="E69" s="82"/>
      <c r="F69" s="82"/>
      <c r="G69" s="82"/>
      <c r="H69" s="82"/>
      <c r="I69" s="82"/>
      <c r="J69" s="71"/>
    </row>
    <row r="70" spans="1:10" x14ac:dyDescent="0.25">
      <c r="A70" s="197" t="s">
        <v>272</v>
      </c>
      <c r="B70" s="198"/>
      <c r="C70" s="202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92" t="s">
        <v>273</v>
      </c>
      <c r="C71" s="193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3"/>
      <c r="C72" s="204"/>
      <c r="D72" s="82"/>
      <c r="E72" s="82"/>
      <c r="F72" s="82"/>
      <c r="G72" s="82"/>
      <c r="H72" s="82"/>
      <c r="I72" s="82"/>
      <c r="J72" s="71"/>
    </row>
    <row r="73" spans="1:10" x14ac:dyDescent="0.25">
      <c r="A73" s="197" t="s">
        <v>274</v>
      </c>
      <c r="B73" s="198"/>
      <c r="C73" s="202"/>
      <c r="D73" s="82">
        <f>D43+D68+D70</f>
        <v>16558629</v>
      </c>
      <c r="E73" s="82">
        <f>E43+E68+E70</f>
        <v>228872.66</v>
      </c>
      <c r="F73" s="82">
        <f>F43+F68+F70</f>
        <v>16787501.66</v>
      </c>
      <c r="G73" s="82">
        <f t="shared" ref="G73:I73" si="9">G43+G68+G70</f>
        <v>12850391.66</v>
      </c>
      <c r="H73" s="82">
        <f t="shared" si="9"/>
        <v>12850391.66</v>
      </c>
      <c r="I73" s="82">
        <f t="shared" si="9"/>
        <v>-3708237.34</v>
      </c>
      <c r="J73" s="71"/>
    </row>
    <row r="74" spans="1:10" x14ac:dyDescent="0.25">
      <c r="A74" s="44"/>
      <c r="B74" s="203"/>
      <c r="C74" s="204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198" t="s">
        <v>275</v>
      </c>
      <c r="C75" s="202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92" t="s">
        <v>276</v>
      </c>
      <c r="C76" s="193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 x14ac:dyDescent="0.25">
      <c r="A77" s="41"/>
      <c r="B77" s="208" t="s">
        <v>277</v>
      </c>
      <c r="C77" s="209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198" t="s">
        <v>278</v>
      </c>
      <c r="C78" s="202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5.75" thickBot="1" x14ac:dyDescent="0.3">
      <c r="A79" s="49"/>
      <c r="B79" s="206"/>
      <c r="C79" s="207"/>
      <c r="D79" s="86"/>
      <c r="E79" s="86"/>
      <c r="F79" s="86"/>
      <c r="G79" s="86"/>
      <c r="H79" s="86"/>
      <c r="I79" s="86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5"/>
  <sheetViews>
    <sheetView zoomScale="110" zoomScaleNormal="110" workbookViewId="0">
      <pane xSplit="2" ySplit="7" topLeftCell="C137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37" t="s">
        <v>419</v>
      </c>
      <c r="B1" s="138"/>
      <c r="C1" s="138"/>
      <c r="D1" s="138"/>
      <c r="E1" s="138"/>
      <c r="F1" s="138"/>
      <c r="G1" s="138"/>
      <c r="H1" s="210"/>
    </row>
    <row r="2" spans="1:8" x14ac:dyDescent="0.25">
      <c r="A2" s="178" t="s">
        <v>279</v>
      </c>
      <c r="B2" s="179"/>
      <c r="C2" s="179"/>
      <c r="D2" s="179"/>
      <c r="E2" s="179"/>
      <c r="F2" s="179"/>
      <c r="G2" s="179"/>
      <c r="H2" s="211"/>
    </row>
    <row r="3" spans="1:8" x14ac:dyDescent="0.25">
      <c r="A3" s="178" t="s">
        <v>280</v>
      </c>
      <c r="B3" s="179"/>
      <c r="C3" s="179"/>
      <c r="D3" s="179"/>
      <c r="E3" s="179"/>
      <c r="F3" s="179"/>
      <c r="G3" s="179"/>
      <c r="H3" s="211"/>
    </row>
    <row r="4" spans="1:8" x14ac:dyDescent="0.25">
      <c r="A4" s="178" t="s">
        <v>440</v>
      </c>
      <c r="B4" s="179"/>
      <c r="C4" s="179"/>
      <c r="D4" s="179"/>
      <c r="E4" s="179"/>
      <c r="F4" s="179"/>
      <c r="G4" s="179"/>
      <c r="H4" s="211"/>
    </row>
    <row r="5" spans="1:8" ht="15.75" thickBot="1" x14ac:dyDescent="0.3">
      <c r="A5" s="188" t="s">
        <v>1</v>
      </c>
      <c r="B5" s="189"/>
      <c r="C5" s="189"/>
      <c r="D5" s="189"/>
      <c r="E5" s="189"/>
      <c r="F5" s="189"/>
      <c r="G5" s="189"/>
      <c r="H5" s="212"/>
    </row>
    <row r="6" spans="1:8" ht="15.75" thickBot="1" x14ac:dyDescent="0.3">
      <c r="A6" s="137" t="s">
        <v>2</v>
      </c>
      <c r="B6" s="139"/>
      <c r="C6" s="146" t="s">
        <v>281</v>
      </c>
      <c r="D6" s="147"/>
      <c r="E6" s="147"/>
      <c r="F6" s="147"/>
      <c r="G6" s="148"/>
      <c r="H6" s="172" t="s">
        <v>282</v>
      </c>
    </row>
    <row r="7" spans="1:8" ht="25.5" customHeight="1" thickBot="1" x14ac:dyDescent="0.3">
      <c r="A7" s="188"/>
      <c r="B7" s="190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3"/>
    </row>
    <row r="8" spans="1:8" x14ac:dyDescent="0.25">
      <c r="A8" s="213" t="s">
        <v>285</v>
      </c>
      <c r="B8" s="214"/>
      <c r="C8" s="119">
        <f>+C9+C17+C27+C37+C47</f>
        <v>16558629</v>
      </c>
      <c r="D8" s="119">
        <f>+D9+D17+D27+D37+D47</f>
        <v>228223.86000000002</v>
      </c>
      <c r="E8" s="119">
        <f t="shared" ref="E8:H8" si="0">+E9+E17+E27+E37+E47</f>
        <v>16786852.859999999</v>
      </c>
      <c r="F8" s="119">
        <f t="shared" si="0"/>
        <v>9588489.4900000021</v>
      </c>
      <c r="G8" s="119">
        <f t="shared" si="0"/>
        <v>9163919.1499999985</v>
      </c>
      <c r="H8" s="119">
        <f t="shared" si="0"/>
        <v>7198363.3699999992</v>
      </c>
    </row>
    <row r="9" spans="1:8" x14ac:dyDescent="0.25">
      <c r="A9" s="200" t="s">
        <v>286</v>
      </c>
      <c r="B9" s="192"/>
      <c r="C9" s="122">
        <f>SUM(C10:C16)</f>
        <v>10351217</v>
      </c>
      <c r="D9" s="122">
        <f>SUM(D10:D16)</f>
        <v>0</v>
      </c>
      <c r="E9" s="122">
        <f>SUM(E10:E16)</f>
        <v>10351217</v>
      </c>
      <c r="F9" s="122">
        <f>SUM(F10:F16)</f>
        <v>6699733.9300000006</v>
      </c>
      <c r="G9" s="122">
        <f t="shared" ref="G9:H9" si="1">SUM(G10:G16)</f>
        <v>6698919.1500000004</v>
      </c>
      <c r="H9" s="122">
        <f t="shared" si="1"/>
        <v>3651483.0699999994</v>
      </c>
    </row>
    <row r="10" spans="1:8" x14ac:dyDescent="0.25">
      <c r="A10" s="41"/>
      <c r="B10" s="42" t="s">
        <v>287</v>
      </c>
      <c r="C10" s="135">
        <v>5611812</v>
      </c>
      <c r="D10" s="136">
        <v>0</v>
      </c>
      <c r="E10" s="136">
        <v>5611812</v>
      </c>
      <c r="F10" s="136">
        <v>4194921.2300000004</v>
      </c>
      <c r="G10" s="136">
        <v>4194921.2300000004</v>
      </c>
      <c r="H10" s="127">
        <f>+E10-F10</f>
        <v>1416890.7699999996</v>
      </c>
    </row>
    <row r="11" spans="1:8" x14ac:dyDescent="0.25">
      <c r="A11" s="41"/>
      <c r="B11" s="42" t="s">
        <v>288</v>
      </c>
      <c r="C11" s="135"/>
      <c r="D11" s="136"/>
      <c r="E11" s="136">
        <v>0</v>
      </c>
      <c r="F11" s="136"/>
      <c r="G11" s="136"/>
      <c r="H11" s="127">
        <f t="shared" ref="H11:H36" si="2">+E11-F11</f>
        <v>0</v>
      </c>
    </row>
    <row r="12" spans="1:8" x14ac:dyDescent="0.25">
      <c r="A12" s="41"/>
      <c r="B12" s="42" t="s">
        <v>289</v>
      </c>
      <c r="C12" s="135">
        <v>3157784</v>
      </c>
      <c r="D12" s="136">
        <v>0</v>
      </c>
      <c r="E12" s="136">
        <v>3157784</v>
      </c>
      <c r="F12" s="136">
        <v>1375900.23</v>
      </c>
      <c r="G12" s="136">
        <v>1375900.23</v>
      </c>
      <c r="H12" s="127">
        <f t="shared" si="2"/>
        <v>1781883.77</v>
      </c>
    </row>
    <row r="13" spans="1:8" x14ac:dyDescent="0.25">
      <c r="A13" s="41"/>
      <c r="B13" s="42" t="s">
        <v>290</v>
      </c>
      <c r="C13" s="135"/>
      <c r="D13" s="136"/>
      <c r="E13" s="136">
        <v>0</v>
      </c>
      <c r="F13" s="136"/>
      <c r="G13" s="136"/>
      <c r="H13" s="127">
        <f t="shared" si="2"/>
        <v>0</v>
      </c>
    </row>
    <row r="14" spans="1:8" x14ac:dyDescent="0.25">
      <c r="A14" s="41"/>
      <c r="B14" s="42" t="s">
        <v>291</v>
      </c>
      <c r="C14" s="135">
        <v>1581621</v>
      </c>
      <c r="D14" s="136">
        <v>0</v>
      </c>
      <c r="E14" s="136">
        <v>1581621</v>
      </c>
      <c r="F14" s="136">
        <v>1128912.47</v>
      </c>
      <c r="G14" s="136">
        <v>1128097.69</v>
      </c>
      <c r="H14" s="127">
        <f t="shared" si="2"/>
        <v>452708.53</v>
      </c>
    </row>
    <row r="15" spans="1:8" x14ac:dyDescent="0.25">
      <c r="A15" s="41"/>
      <c r="B15" s="42" t="s">
        <v>292</v>
      </c>
      <c r="C15" s="135"/>
      <c r="D15" s="136"/>
      <c r="E15" s="136">
        <v>0</v>
      </c>
      <c r="F15" s="136"/>
      <c r="G15" s="136"/>
      <c r="H15" s="127">
        <f t="shared" si="2"/>
        <v>0</v>
      </c>
    </row>
    <row r="16" spans="1:8" x14ac:dyDescent="0.25">
      <c r="A16" s="41"/>
      <c r="B16" s="42" t="s">
        <v>293</v>
      </c>
      <c r="C16" s="135"/>
      <c r="D16" s="136"/>
      <c r="E16" s="136">
        <v>0</v>
      </c>
      <c r="F16" s="136"/>
      <c r="G16" s="136"/>
      <c r="H16" s="127">
        <f t="shared" si="2"/>
        <v>0</v>
      </c>
    </row>
    <row r="17" spans="1:8" x14ac:dyDescent="0.25">
      <c r="A17" s="200" t="s">
        <v>294</v>
      </c>
      <c r="B17" s="192"/>
      <c r="C17" s="122">
        <f>SUM(C18:C26)</f>
        <v>1706447</v>
      </c>
      <c r="D17" s="122">
        <f t="shared" ref="D17:G17" si="3">SUM(D18:D26)</f>
        <v>9842.9599999999991</v>
      </c>
      <c r="E17" s="122">
        <f t="shared" si="3"/>
        <v>1716289.96</v>
      </c>
      <c r="F17" s="122">
        <f t="shared" si="3"/>
        <v>920880.47000000009</v>
      </c>
      <c r="G17" s="122">
        <f t="shared" si="3"/>
        <v>896827.27</v>
      </c>
      <c r="H17" s="122">
        <f t="shared" ref="H17" si="4">SUM(H18:H26)</f>
        <v>795409.49</v>
      </c>
    </row>
    <row r="18" spans="1:8" x14ac:dyDescent="0.25">
      <c r="A18" s="41"/>
      <c r="B18" s="42" t="s">
        <v>295</v>
      </c>
      <c r="C18" s="135">
        <v>1126761</v>
      </c>
      <c r="D18" s="136">
        <v>-88271.45</v>
      </c>
      <c r="E18" s="135">
        <v>1038489.55</v>
      </c>
      <c r="F18" s="136">
        <v>496165.78</v>
      </c>
      <c r="G18" s="136">
        <v>496165.78</v>
      </c>
      <c r="H18" s="127">
        <f t="shared" si="2"/>
        <v>542323.77</v>
      </c>
    </row>
    <row r="19" spans="1:8" x14ac:dyDescent="0.25">
      <c r="A19" s="41"/>
      <c r="B19" s="42" t="s">
        <v>296</v>
      </c>
      <c r="C19" s="135">
        <v>49920</v>
      </c>
      <c r="D19" s="136">
        <v>5738.4</v>
      </c>
      <c r="E19" s="135">
        <v>55658.400000000001</v>
      </c>
      <c r="F19" s="136">
        <v>52611.51</v>
      </c>
      <c r="G19" s="136">
        <v>52611.51</v>
      </c>
      <c r="H19" s="127">
        <f t="shared" si="2"/>
        <v>3046.8899999999994</v>
      </c>
    </row>
    <row r="20" spans="1:8" x14ac:dyDescent="0.25">
      <c r="A20" s="41"/>
      <c r="B20" s="42" t="s">
        <v>297</v>
      </c>
      <c r="C20" s="135"/>
      <c r="D20" s="136"/>
      <c r="E20" s="135">
        <v>0</v>
      </c>
      <c r="F20" s="136"/>
      <c r="G20" s="136"/>
      <c r="H20" s="127">
        <f t="shared" si="2"/>
        <v>0</v>
      </c>
    </row>
    <row r="21" spans="1:8" x14ac:dyDescent="0.25">
      <c r="A21" s="41"/>
      <c r="B21" s="42" t="s">
        <v>298</v>
      </c>
      <c r="C21" s="135">
        <v>39999</v>
      </c>
      <c r="D21" s="136">
        <v>48586</v>
      </c>
      <c r="E21" s="135">
        <v>88585</v>
      </c>
      <c r="F21" s="136">
        <v>59292.15</v>
      </c>
      <c r="G21" s="136">
        <v>59292.15</v>
      </c>
      <c r="H21" s="127">
        <f t="shared" si="2"/>
        <v>29292.85</v>
      </c>
    </row>
    <row r="22" spans="1:8" x14ac:dyDescent="0.25">
      <c r="A22" s="41"/>
      <c r="B22" s="42" t="s">
        <v>299</v>
      </c>
      <c r="C22" s="135">
        <v>21840</v>
      </c>
      <c r="D22" s="136">
        <v>0</v>
      </c>
      <c r="E22" s="135">
        <v>21840</v>
      </c>
      <c r="F22" s="136">
        <v>12839</v>
      </c>
      <c r="G22" s="136">
        <v>4991</v>
      </c>
      <c r="H22" s="127">
        <f t="shared" si="2"/>
        <v>9001</v>
      </c>
    </row>
    <row r="23" spans="1:8" x14ac:dyDescent="0.25">
      <c r="A23" s="41"/>
      <c r="B23" s="42" t="s">
        <v>300</v>
      </c>
      <c r="C23" s="135">
        <v>312000</v>
      </c>
      <c r="D23" s="136">
        <v>0</v>
      </c>
      <c r="E23" s="135">
        <v>312000</v>
      </c>
      <c r="F23" s="136">
        <v>244768.4</v>
      </c>
      <c r="G23" s="136">
        <v>244768.4</v>
      </c>
      <c r="H23" s="127">
        <f t="shared" si="2"/>
        <v>67231.600000000006</v>
      </c>
    </row>
    <row r="24" spans="1:8" x14ac:dyDescent="0.25">
      <c r="A24" s="41"/>
      <c r="B24" s="42" t="s">
        <v>301</v>
      </c>
      <c r="C24" s="135">
        <v>107046</v>
      </c>
      <c r="D24" s="136">
        <v>2737.61</v>
      </c>
      <c r="E24" s="135">
        <v>109783.61</v>
      </c>
      <c r="F24" s="136">
        <v>2737.61</v>
      </c>
      <c r="G24" s="136">
        <v>2737.61</v>
      </c>
      <c r="H24" s="127">
        <f t="shared" si="2"/>
        <v>107046</v>
      </c>
    </row>
    <row r="25" spans="1:8" x14ac:dyDescent="0.25">
      <c r="A25" s="41"/>
      <c r="B25" s="42" t="s">
        <v>302</v>
      </c>
      <c r="C25" s="135"/>
      <c r="D25" s="136"/>
      <c r="E25" s="135">
        <v>0</v>
      </c>
      <c r="F25" s="136"/>
      <c r="G25" s="136"/>
      <c r="H25" s="127">
        <f t="shared" si="2"/>
        <v>0</v>
      </c>
    </row>
    <row r="26" spans="1:8" x14ac:dyDescent="0.25">
      <c r="A26" s="41"/>
      <c r="B26" s="42" t="s">
        <v>303</v>
      </c>
      <c r="C26" s="135">
        <v>48881</v>
      </c>
      <c r="D26" s="136">
        <v>41052.400000000001</v>
      </c>
      <c r="E26" s="135">
        <v>89933.4</v>
      </c>
      <c r="F26" s="136">
        <v>52466.02</v>
      </c>
      <c r="G26" s="136">
        <v>36260.82</v>
      </c>
      <c r="H26" s="127">
        <f t="shared" si="2"/>
        <v>37467.379999999997</v>
      </c>
    </row>
    <row r="27" spans="1:8" x14ac:dyDescent="0.25">
      <c r="A27" s="200" t="s">
        <v>304</v>
      </c>
      <c r="B27" s="192"/>
      <c r="C27" s="122">
        <f>SUM(C28:C36)</f>
        <v>1928189</v>
      </c>
      <c r="D27" s="122">
        <f>SUM(D28:D36)</f>
        <v>209559.90000000002</v>
      </c>
      <c r="E27" s="122">
        <f>SUM(E28:E36)</f>
        <v>2137748.9</v>
      </c>
      <c r="F27" s="122">
        <f>SUM(F28:F36)</f>
        <v>1622252.3</v>
      </c>
      <c r="G27" s="122">
        <f>SUM(G28:G36)</f>
        <v>1222549.94</v>
      </c>
      <c r="H27" s="122">
        <f t="shared" ref="H27" si="5">SUM(H28:H36)</f>
        <v>515496.59999999992</v>
      </c>
    </row>
    <row r="28" spans="1:8" x14ac:dyDescent="0.25">
      <c r="A28" s="41"/>
      <c r="B28" s="42" t="s">
        <v>305</v>
      </c>
      <c r="C28" s="135">
        <v>145024</v>
      </c>
      <c r="D28" s="136">
        <v>-55439.66</v>
      </c>
      <c r="E28" s="135">
        <v>89584.34</v>
      </c>
      <c r="F28" s="136">
        <v>70992.25</v>
      </c>
      <c r="G28" s="136">
        <v>65342.25</v>
      </c>
      <c r="H28" s="127">
        <f t="shared" si="2"/>
        <v>18592.089999999997</v>
      </c>
    </row>
    <row r="29" spans="1:8" x14ac:dyDescent="0.25">
      <c r="A29" s="41"/>
      <c r="B29" s="42" t="s">
        <v>306</v>
      </c>
      <c r="C29" s="135">
        <v>561600</v>
      </c>
      <c r="D29" s="136">
        <v>0</v>
      </c>
      <c r="E29" s="135">
        <v>561600</v>
      </c>
      <c r="F29" s="136">
        <v>421200</v>
      </c>
      <c r="G29" s="136">
        <v>421200</v>
      </c>
      <c r="H29" s="127">
        <f t="shared" si="2"/>
        <v>140400</v>
      </c>
    </row>
    <row r="30" spans="1:8" x14ac:dyDescent="0.25">
      <c r="A30" s="41"/>
      <c r="B30" s="42" t="s">
        <v>307</v>
      </c>
      <c r="C30" s="135">
        <v>346285</v>
      </c>
      <c r="D30" s="136">
        <v>83761.48</v>
      </c>
      <c r="E30" s="135">
        <v>430046.48</v>
      </c>
      <c r="F30" s="136">
        <v>417017.03</v>
      </c>
      <c r="G30" s="136">
        <v>141633.01</v>
      </c>
      <c r="H30" s="127">
        <f t="shared" si="2"/>
        <v>13029.449999999953</v>
      </c>
    </row>
    <row r="31" spans="1:8" x14ac:dyDescent="0.25">
      <c r="A31" s="41"/>
      <c r="B31" s="42" t="s">
        <v>308</v>
      </c>
      <c r="C31" s="135">
        <v>111480</v>
      </c>
      <c r="D31" s="136">
        <v>16468.75</v>
      </c>
      <c r="E31" s="135">
        <v>127948.75</v>
      </c>
      <c r="F31" s="136">
        <v>120102.99</v>
      </c>
      <c r="G31" s="136">
        <v>31749.65</v>
      </c>
      <c r="H31" s="127">
        <f t="shared" si="2"/>
        <v>7845.7599999999948</v>
      </c>
    </row>
    <row r="32" spans="1:8" x14ac:dyDescent="0.25">
      <c r="A32" s="41"/>
      <c r="B32" s="42" t="s">
        <v>309</v>
      </c>
      <c r="C32" s="135">
        <v>195904</v>
      </c>
      <c r="D32" s="136">
        <v>172048</v>
      </c>
      <c r="E32" s="135">
        <v>367952</v>
      </c>
      <c r="F32" s="136">
        <v>313351.28000000003</v>
      </c>
      <c r="G32" s="136">
        <v>304451.28000000003</v>
      </c>
      <c r="H32" s="127">
        <f t="shared" si="2"/>
        <v>54600.719999999972</v>
      </c>
    </row>
    <row r="33" spans="1:8" x14ac:dyDescent="0.25">
      <c r="A33" s="41"/>
      <c r="B33" s="42" t="s">
        <v>310</v>
      </c>
      <c r="C33" s="135">
        <v>34376</v>
      </c>
      <c r="D33" s="136">
        <v>-24274.21</v>
      </c>
      <c r="E33" s="135">
        <v>10101.790000000001</v>
      </c>
      <c r="F33" s="136">
        <v>5430</v>
      </c>
      <c r="G33" s="136">
        <v>5430</v>
      </c>
      <c r="H33" s="127">
        <f t="shared" si="2"/>
        <v>4671.7900000000009</v>
      </c>
    </row>
    <row r="34" spans="1:8" x14ac:dyDescent="0.25">
      <c r="A34" s="41"/>
      <c r="B34" s="42" t="s">
        <v>311</v>
      </c>
      <c r="C34" s="135">
        <v>0</v>
      </c>
      <c r="D34" s="136">
        <v>10758.54</v>
      </c>
      <c r="E34" s="135">
        <v>10758.54</v>
      </c>
      <c r="F34" s="136">
        <v>10275.540000000001</v>
      </c>
      <c r="G34" s="136">
        <v>10275.540000000001</v>
      </c>
      <c r="H34" s="127">
        <f t="shared" si="2"/>
        <v>483</v>
      </c>
    </row>
    <row r="35" spans="1:8" x14ac:dyDescent="0.25">
      <c r="A35" s="41"/>
      <c r="B35" s="42" t="s">
        <v>312</v>
      </c>
      <c r="C35" s="135">
        <v>166400</v>
      </c>
      <c r="D35" s="136">
        <v>0</v>
      </c>
      <c r="E35" s="135">
        <v>166400</v>
      </c>
      <c r="F35" s="136">
        <v>48948.21</v>
      </c>
      <c r="G35" s="136">
        <v>48948.21</v>
      </c>
      <c r="H35" s="127">
        <f t="shared" si="2"/>
        <v>117451.79000000001</v>
      </c>
    </row>
    <row r="36" spans="1:8" x14ac:dyDescent="0.25">
      <c r="A36" s="41"/>
      <c r="B36" s="42" t="s">
        <v>313</v>
      </c>
      <c r="C36" s="135">
        <v>367120</v>
      </c>
      <c r="D36" s="136">
        <v>6237</v>
      </c>
      <c r="E36" s="135">
        <v>373357</v>
      </c>
      <c r="F36" s="136">
        <v>214935</v>
      </c>
      <c r="G36" s="136">
        <v>193520</v>
      </c>
      <c r="H36" s="127">
        <f t="shared" si="2"/>
        <v>158422</v>
      </c>
    </row>
    <row r="37" spans="1:8" x14ac:dyDescent="0.25">
      <c r="A37" s="200" t="s">
        <v>314</v>
      </c>
      <c r="B37" s="192"/>
      <c r="C37" s="122">
        <f>SUM(C38:C46)</f>
        <v>0</v>
      </c>
      <c r="D37" s="122">
        <f t="shared" ref="D37:H37" si="6">SUM(D38:D46)</f>
        <v>0</v>
      </c>
      <c r="E37" s="122">
        <f t="shared" si="6"/>
        <v>0</v>
      </c>
      <c r="F37" s="122">
        <f t="shared" si="6"/>
        <v>0</v>
      </c>
      <c r="G37" s="122">
        <f t="shared" si="6"/>
        <v>0</v>
      </c>
      <c r="H37" s="122">
        <f t="shared" si="6"/>
        <v>0</v>
      </c>
    </row>
    <row r="38" spans="1:8" x14ac:dyDescent="0.25">
      <c r="A38" s="41"/>
      <c r="B38" s="42" t="s">
        <v>315</v>
      </c>
      <c r="C38" s="126">
        <v>0</v>
      </c>
      <c r="D38" s="127">
        <v>0</v>
      </c>
      <c r="E38" s="125">
        <f t="shared" ref="E38:E39" si="7">+C38+D38</f>
        <v>0</v>
      </c>
      <c r="F38" s="126">
        <v>0</v>
      </c>
      <c r="G38" s="127">
        <v>0</v>
      </c>
      <c r="H38" s="127">
        <f t="shared" ref="H38:H73" si="8">E38-F38</f>
        <v>0</v>
      </c>
    </row>
    <row r="39" spans="1:8" x14ac:dyDescent="0.25">
      <c r="A39" s="41"/>
      <c r="B39" s="42" t="s">
        <v>316</v>
      </c>
      <c r="C39" s="126">
        <v>0</v>
      </c>
      <c r="D39" s="127">
        <v>0</v>
      </c>
      <c r="E39" s="125">
        <f t="shared" si="7"/>
        <v>0</v>
      </c>
      <c r="F39" s="126">
        <v>0</v>
      </c>
      <c r="G39" s="127">
        <v>0</v>
      </c>
      <c r="H39" s="127">
        <f t="shared" si="8"/>
        <v>0</v>
      </c>
    </row>
    <row r="40" spans="1:8" x14ac:dyDescent="0.25">
      <c r="A40" s="41"/>
      <c r="B40" s="42" t="s">
        <v>317</v>
      </c>
      <c r="C40" s="126">
        <v>0</v>
      </c>
      <c r="D40" s="127">
        <v>0</v>
      </c>
      <c r="E40" s="125">
        <f t="shared" ref="E40:E73" si="9">+C40</f>
        <v>0</v>
      </c>
      <c r="F40" s="126">
        <v>0</v>
      </c>
      <c r="G40" s="127">
        <v>0</v>
      </c>
      <c r="H40" s="127">
        <f t="shared" si="8"/>
        <v>0</v>
      </c>
    </row>
    <row r="41" spans="1:8" x14ac:dyDescent="0.25">
      <c r="A41" s="41"/>
      <c r="B41" s="42" t="s">
        <v>318</v>
      </c>
      <c r="C41" s="126">
        <v>0</v>
      </c>
      <c r="D41" s="127">
        <v>0</v>
      </c>
      <c r="E41" s="125">
        <f t="shared" si="9"/>
        <v>0</v>
      </c>
      <c r="F41" s="126">
        <v>0</v>
      </c>
      <c r="G41" s="127">
        <v>0</v>
      </c>
      <c r="H41" s="127">
        <f t="shared" si="8"/>
        <v>0</v>
      </c>
    </row>
    <row r="42" spans="1:8" x14ac:dyDescent="0.25">
      <c r="A42" s="41"/>
      <c r="B42" s="42" t="s">
        <v>319</v>
      </c>
      <c r="C42" s="126">
        <v>0</v>
      </c>
      <c r="D42" s="127">
        <v>0</v>
      </c>
      <c r="E42" s="125">
        <f t="shared" si="9"/>
        <v>0</v>
      </c>
      <c r="F42" s="126">
        <v>0</v>
      </c>
      <c r="G42" s="127">
        <v>0</v>
      </c>
      <c r="H42" s="127">
        <f t="shared" si="8"/>
        <v>0</v>
      </c>
    </row>
    <row r="43" spans="1:8" x14ac:dyDescent="0.25">
      <c r="A43" s="41"/>
      <c r="B43" s="42" t="s">
        <v>320</v>
      </c>
      <c r="C43" s="126">
        <v>0</v>
      </c>
      <c r="D43" s="127">
        <v>0</v>
      </c>
      <c r="E43" s="125">
        <f t="shared" si="9"/>
        <v>0</v>
      </c>
      <c r="F43" s="125">
        <v>0</v>
      </c>
      <c r="G43" s="128">
        <v>0</v>
      </c>
      <c r="H43" s="128">
        <f t="shared" si="8"/>
        <v>0</v>
      </c>
    </row>
    <row r="44" spans="1:8" x14ac:dyDescent="0.25">
      <c r="A44" s="41"/>
      <c r="B44" s="42" t="s">
        <v>321</v>
      </c>
      <c r="C44" s="126">
        <v>0</v>
      </c>
      <c r="D44" s="127">
        <v>0</v>
      </c>
      <c r="E44" s="125">
        <f t="shared" si="9"/>
        <v>0</v>
      </c>
      <c r="F44" s="125">
        <v>0</v>
      </c>
      <c r="G44" s="128">
        <v>0</v>
      </c>
      <c r="H44" s="128">
        <f t="shared" si="8"/>
        <v>0</v>
      </c>
    </row>
    <row r="45" spans="1:8" x14ac:dyDescent="0.25">
      <c r="A45" s="41"/>
      <c r="B45" s="42" t="s">
        <v>322</v>
      </c>
      <c r="C45" s="126">
        <v>0</v>
      </c>
      <c r="D45" s="127">
        <v>0</v>
      </c>
      <c r="E45" s="125">
        <f t="shared" si="9"/>
        <v>0</v>
      </c>
      <c r="F45" s="125">
        <v>0</v>
      </c>
      <c r="G45" s="128">
        <v>0</v>
      </c>
      <c r="H45" s="128">
        <f t="shared" si="8"/>
        <v>0</v>
      </c>
    </row>
    <row r="46" spans="1:8" x14ac:dyDescent="0.25">
      <c r="A46" s="41"/>
      <c r="B46" s="42" t="s">
        <v>323</v>
      </c>
      <c r="C46" s="126">
        <v>0</v>
      </c>
      <c r="D46" s="127">
        <v>0</v>
      </c>
      <c r="E46" s="125">
        <f t="shared" si="9"/>
        <v>0</v>
      </c>
      <c r="F46" s="125">
        <v>0</v>
      </c>
      <c r="G46" s="128">
        <v>0</v>
      </c>
      <c r="H46" s="128">
        <f t="shared" si="8"/>
        <v>0</v>
      </c>
    </row>
    <row r="47" spans="1:8" x14ac:dyDescent="0.25">
      <c r="A47" s="200" t="s">
        <v>324</v>
      </c>
      <c r="B47" s="192"/>
      <c r="C47" s="121">
        <f t="shared" ref="C47:H47" si="10">SUM(C48:C56)</f>
        <v>2572776</v>
      </c>
      <c r="D47" s="121">
        <f t="shared" si="10"/>
        <v>8821</v>
      </c>
      <c r="E47" s="121">
        <f t="shared" si="10"/>
        <v>2581597</v>
      </c>
      <c r="F47" s="121">
        <f t="shared" si="10"/>
        <v>345622.79000000004</v>
      </c>
      <c r="G47" s="121">
        <f t="shared" si="10"/>
        <v>345622.79000000004</v>
      </c>
      <c r="H47" s="121">
        <f t="shared" si="10"/>
        <v>2235974.21</v>
      </c>
    </row>
    <row r="48" spans="1:8" x14ac:dyDescent="0.25">
      <c r="A48" s="41"/>
      <c r="B48" s="42" t="s">
        <v>325</v>
      </c>
      <c r="C48" s="135">
        <v>572776</v>
      </c>
      <c r="D48" s="136">
        <v>-344512</v>
      </c>
      <c r="E48" s="135">
        <v>228264</v>
      </c>
      <c r="F48" s="136">
        <v>176610.79</v>
      </c>
      <c r="G48" s="136">
        <v>176610.79</v>
      </c>
      <c r="H48" s="128">
        <f t="shared" si="8"/>
        <v>51653.209999999992</v>
      </c>
    </row>
    <row r="49" spans="1:8" x14ac:dyDescent="0.25">
      <c r="A49" s="41"/>
      <c r="B49" s="42" t="s">
        <v>326</v>
      </c>
      <c r="C49" s="135"/>
      <c r="D49" s="136"/>
      <c r="E49" s="135">
        <v>0</v>
      </c>
      <c r="F49" s="136"/>
      <c r="G49" s="136"/>
      <c r="H49" s="128">
        <f t="shared" si="8"/>
        <v>0</v>
      </c>
    </row>
    <row r="50" spans="1:8" x14ac:dyDescent="0.25">
      <c r="A50" s="41"/>
      <c r="B50" s="42" t="s">
        <v>327</v>
      </c>
      <c r="C50" s="135"/>
      <c r="D50" s="136"/>
      <c r="E50" s="135">
        <v>0</v>
      </c>
      <c r="F50" s="136"/>
      <c r="G50" s="136"/>
      <c r="H50" s="128">
        <f t="shared" si="8"/>
        <v>0</v>
      </c>
    </row>
    <row r="51" spans="1:8" x14ac:dyDescent="0.25">
      <c r="A51" s="41"/>
      <c r="B51" s="42" t="s">
        <v>328</v>
      </c>
      <c r="C51" s="135">
        <v>0</v>
      </c>
      <c r="D51" s="136">
        <v>184321</v>
      </c>
      <c r="E51" s="135">
        <v>184321</v>
      </c>
      <c r="F51" s="136">
        <v>0</v>
      </c>
      <c r="G51" s="136">
        <v>0</v>
      </c>
      <c r="H51" s="128">
        <f t="shared" si="8"/>
        <v>184321</v>
      </c>
    </row>
    <row r="52" spans="1:8" x14ac:dyDescent="0.25">
      <c r="A52" s="41"/>
      <c r="B52" s="42" t="s">
        <v>329</v>
      </c>
      <c r="C52" s="135"/>
      <c r="D52" s="136"/>
      <c r="E52" s="135">
        <v>0</v>
      </c>
      <c r="F52" s="136"/>
      <c r="G52" s="136"/>
      <c r="H52" s="128">
        <f t="shared" si="8"/>
        <v>0</v>
      </c>
    </row>
    <row r="53" spans="1:8" x14ac:dyDescent="0.25">
      <c r="A53" s="41"/>
      <c r="B53" s="42" t="s">
        <v>330</v>
      </c>
      <c r="C53" s="135">
        <v>0</v>
      </c>
      <c r="D53" s="136">
        <v>169012</v>
      </c>
      <c r="E53" s="135">
        <v>169012</v>
      </c>
      <c r="F53" s="136">
        <v>169012</v>
      </c>
      <c r="G53" s="136">
        <v>169012</v>
      </c>
      <c r="H53" s="128">
        <f t="shared" si="8"/>
        <v>0</v>
      </c>
    </row>
    <row r="54" spans="1:8" x14ac:dyDescent="0.25">
      <c r="A54" s="41"/>
      <c r="B54" s="42" t="s">
        <v>331</v>
      </c>
      <c r="C54" s="135"/>
      <c r="D54" s="136"/>
      <c r="E54" s="135">
        <v>0</v>
      </c>
      <c r="F54" s="136"/>
      <c r="G54" s="136"/>
      <c r="H54" s="128">
        <f t="shared" si="8"/>
        <v>0</v>
      </c>
    </row>
    <row r="55" spans="1:8" x14ac:dyDescent="0.25">
      <c r="A55" s="41"/>
      <c r="B55" s="42" t="s">
        <v>332</v>
      </c>
      <c r="C55" s="135">
        <v>2000000</v>
      </c>
      <c r="D55" s="136">
        <v>0</v>
      </c>
      <c r="E55" s="135">
        <v>2000000</v>
      </c>
      <c r="F55" s="136">
        <v>0</v>
      </c>
      <c r="G55" s="136">
        <v>0</v>
      </c>
      <c r="H55" s="128">
        <f t="shared" si="8"/>
        <v>2000000</v>
      </c>
    </row>
    <row r="56" spans="1:8" x14ac:dyDescent="0.25">
      <c r="A56" s="41"/>
      <c r="B56" s="42" t="s">
        <v>333</v>
      </c>
      <c r="C56" s="135"/>
      <c r="D56" s="136"/>
      <c r="E56" s="135">
        <v>0</v>
      </c>
      <c r="F56" s="136"/>
      <c r="G56" s="136"/>
      <c r="H56" s="128">
        <f t="shared" si="8"/>
        <v>0</v>
      </c>
    </row>
    <row r="57" spans="1:8" x14ac:dyDescent="0.25">
      <c r="A57" s="200" t="s">
        <v>334</v>
      </c>
      <c r="B57" s="192"/>
      <c r="C57" s="121">
        <f>SUM(C58:C60)</f>
        <v>0</v>
      </c>
      <c r="D57" s="120">
        <v>0</v>
      </c>
      <c r="E57" s="122">
        <f t="shared" si="9"/>
        <v>0</v>
      </c>
      <c r="F57" s="121">
        <f t="shared" ref="F57" si="11">SUM(F58:F60)</f>
        <v>0</v>
      </c>
      <c r="G57" s="121">
        <v>0</v>
      </c>
      <c r="H57" s="120">
        <f t="shared" si="8"/>
        <v>0</v>
      </c>
    </row>
    <row r="58" spans="1:8" x14ac:dyDescent="0.25">
      <c r="A58" s="41"/>
      <c r="B58" s="42" t="s">
        <v>335</v>
      </c>
      <c r="C58" s="129">
        <v>0</v>
      </c>
      <c r="D58" s="130">
        <v>0</v>
      </c>
      <c r="E58" s="131">
        <f t="shared" si="9"/>
        <v>0</v>
      </c>
      <c r="F58" s="129">
        <v>0</v>
      </c>
      <c r="G58" s="130">
        <v>0</v>
      </c>
      <c r="H58" s="130">
        <f t="shared" si="8"/>
        <v>0</v>
      </c>
    </row>
    <row r="59" spans="1:8" x14ac:dyDescent="0.25">
      <c r="A59" s="41"/>
      <c r="B59" s="42" t="s">
        <v>336</v>
      </c>
      <c r="C59" s="129">
        <v>0</v>
      </c>
      <c r="D59" s="130">
        <v>0</v>
      </c>
      <c r="E59" s="131">
        <f t="shared" si="9"/>
        <v>0</v>
      </c>
      <c r="F59" s="129">
        <v>0</v>
      </c>
      <c r="G59" s="130">
        <v>0</v>
      </c>
      <c r="H59" s="130">
        <f t="shared" si="8"/>
        <v>0</v>
      </c>
    </row>
    <row r="60" spans="1:8" x14ac:dyDescent="0.25">
      <c r="A60" s="41"/>
      <c r="B60" s="42" t="s">
        <v>337</v>
      </c>
      <c r="C60" s="129">
        <v>0</v>
      </c>
      <c r="D60" s="130">
        <v>0</v>
      </c>
      <c r="E60" s="131">
        <f t="shared" si="9"/>
        <v>0</v>
      </c>
      <c r="F60" s="129">
        <v>0</v>
      </c>
      <c r="G60" s="130">
        <v>0</v>
      </c>
      <c r="H60" s="130">
        <f t="shared" si="8"/>
        <v>0</v>
      </c>
    </row>
    <row r="61" spans="1:8" x14ac:dyDescent="0.25">
      <c r="A61" s="200" t="s">
        <v>338</v>
      </c>
      <c r="B61" s="192"/>
      <c r="C61" s="121">
        <f>SUM(C62:C69)</f>
        <v>0</v>
      </c>
      <c r="D61" s="120">
        <f>SUM(D62:D69)</f>
        <v>0</v>
      </c>
      <c r="E61" s="122">
        <f t="shared" si="9"/>
        <v>0</v>
      </c>
      <c r="F61" s="121">
        <f t="shared" ref="F61" si="12">SUM(F62:F69)</f>
        <v>0</v>
      </c>
      <c r="G61" s="121">
        <v>0</v>
      </c>
      <c r="H61" s="120">
        <f t="shared" si="8"/>
        <v>0</v>
      </c>
    </row>
    <row r="62" spans="1:8" x14ac:dyDescent="0.25">
      <c r="A62" s="41"/>
      <c r="B62" s="42" t="s">
        <v>339</v>
      </c>
      <c r="C62" s="126">
        <v>0</v>
      </c>
      <c r="D62" s="127">
        <v>0</v>
      </c>
      <c r="E62" s="125">
        <f t="shared" si="9"/>
        <v>0</v>
      </c>
      <c r="F62" s="126">
        <v>0</v>
      </c>
      <c r="G62" s="127">
        <v>0</v>
      </c>
      <c r="H62" s="127">
        <f t="shared" si="8"/>
        <v>0</v>
      </c>
    </row>
    <row r="63" spans="1:8" x14ac:dyDescent="0.25">
      <c r="A63" s="41"/>
      <c r="B63" s="42" t="s">
        <v>340</v>
      </c>
      <c r="C63" s="126">
        <v>0</v>
      </c>
      <c r="D63" s="127">
        <v>0</v>
      </c>
      <c r="E63" s="125">
        <f t="shared" si="9"/>
        <v>0</v>
      </c>
      <c r="F63" s="126">
        <v>0</v>
      </c>
      <c r="G63" s="127">
        <v>0</v>
      </c>
      <c r="H63" s="127">
        <f t="shared" si="8"/>
        <v>0</v>
      </c>
    </row>
    <row r="64" spans="1:8" x14ac:dyDescent="0.25">
      <c r="A64" s="41"/>
      <c r="B64" s="42" t="s">
        <v>341</v>
      </c>
      <c r="C64" s="126">
        <v>0</v>
      </c>
      <c r="D64" s="127">
        <v>0</v>
      </c>
      <c r="E64" s="125">
        <f t="shared" si="9"/>
        <v>0</v>
      </c>
      <c r="F64" s="126">
        <v>0</v>
      </c>
      <c r="G64" s="127">
        <v>0</v>
      </c>
      <c r="H64" s="127">
        <f t="shared" si="8"/>
        <v>0</v>
      </c>
    </row>
    <row r="65" spans="1:8" x14ac:dyDescent="0.25">
      <c r="A65" s="41"/>
      <c r="B65" s="42" t="s">
        <v>342</v>
      </c>
      <c r="C65" s="126">
        <v>0</v>
      </c>
      <c r="D65" s="127">
        <v>0</v>
      </c>
      <c r="E65" s="125">
        <f t="shared" si="9"/>
        <v>0</v>
      </c>
      <c r="F65" s="126">
        <v>0</v>
      </c>
      <c r="G65" s="127">
        <v>0</v>
      </c>
      <c r="H65" s="127">
        <f t="shared" si="8"/>
        <v>0</v>
      </c>
    </row>
    <row r="66" spans="1:8" x14ac:dyDescent="0.25">
      <c r="A66" s="41"/>
      <c r="B66" s="42" t="s">
        <v>343</v>
      </c>
      <c r="C66" s="126">
        <v>0</v>
      </c>
      <c r="D66" s="127">
        <v>0</v>
      </c>
      <c r="E66" s="125">
        <f t="shared" si="9"/>
        <v>0</v>
      </c>
      <c r="F66" s="126">
        <v>0</v>
      </c>
      <c r="G66" s="127">
        <v>0</v>
      </c>
      <c r="H66" s="127">
        <f t="shared" si="8"/>
        <v>0</v>
      </c>
    </row>
    <row r="67" spans="1:8" x14ac:dyDescent="0.25">
      <c r="A67" s="41"/>
      <c r="B67" s="42" t="s">
        <v>344</v>
      </c>
      <c r="C67" s="126">
        <v>0</v>
      </c>
      <c r="D67" s="127">
        <v>0</v>
      </c>
      <c r="E67" s="125">
        <f t="shared" si="9"/>
        <v>0</v>
      </c>
      <c r="F67" s="126">
        <v>0</v>
      </c>
      <c r="G67" s="127">
        <v>0</v>
      </c>
      <c r="H67" s="127">
        <f t="shared" si="8"/>
        <v>0</v>
      </c>
    </row>
    <row r="68" spans="1:8" x14ac:dyDescent="0.25">
      <c r="A68" s="41"/>
      <c r="B68" s="42" t="s">
        <v>345</v>
      </c>
      <c r="C68" s="126">
        <v>0</v>
      </c>
      <c r="D68" s="127">
        <v>0</v>
      </c>
      <c r="E68" s="125">
        <f t="shared" si="9"/>
        <v>0</v>
      </c>
      <c r="F68" s="126">
        <v>0</v>
      </c>
      <c r="G68" s="127">
        <v>0</v>
      </c>
      <c r="H68" s="127">
        <f t="shared" si="8"/>
        <v>0</v>
      </c>
    </row>
    <row r="69" spans="1:8" x14ac:dyDescent="0.25">
      <c r="A69" s="41"/>
      <c r="B69" s="42" t="s">
        <v>346</v>
      </c>
      <c r="C69" s="126">
        <v>0</v>
      </c>
      <c r="D69" s="127">
        <v>0</v>
      </c>
      <c r="E69" s="125">
        <f t="shared" si="9"/>
        <v>0</v>
      </c>
      <c r="F69" s="126">
        <v>0</v>
      </c>
      <c r="G69" s="127">
        <v>0</v>
      </c>
      <c r="H69" s="127">
        <f t="shared" si="8"/>
        <v>0</v>
      </c>
    </row>
    <row r="70" spans="1:8" x14ac:dyDescent="0.25">
      <c r="A70" s="200" t="s">
        <v>347</v>
      </c>
      <c r="B70" s="192"/>
      <c r="C70" s="121">
        <f>SUM(C71:C73)</f>
        <v>0</v>
      </c>
      <c r="D70" s="120">
        <f>SUM(D71:D73)</f>
        <v>0</v>
      </c>
      <c r="E70" s="122">
        <f t="shared" si="9"/>
        <v>0</v>
      </c>
      <c r="F70" s="121">
        <f t="shared" ref="F70" si="13">SUM(F71:F73)</f>
        <v>0</v>
      </c>
      <c r="G70" s="121">
        <v>0</v>
      </c>
      <c r="H70" s="120">
        <f t="shared" si="8"/>
        <v>0</v>
      </c>
    </row>
    <row r="71" spans="1:8" x14ac:dyDescent="0.25">
      <c r="A71" s="41"/>
      <c r="B71" s="42" t="s">
        <v>348</v>
      </c>
      <c r="C71" s="126">
        <v>0</v>
      </c>
      <c r="D71" s="127">
        <v>0</v>
      </c>
      <c r="E71" s="125">
        <f t="shared" si="9"/>
        <v>0</v>
      </c>
      <c r="F71" s="126">
        <v>0</v>
      </c>
      <c r="G71" s="127">
        <v>0</v>
      </c>
      <c r="H71" s="127">
        <f t="shared" si="8"/>
        <v>0</v>
      </c>
    </row>
    <row r="72" spans="1:8" x14ac:dyDescent="0.25">
      <c r="A72" s="41"/>
      <c r="B72" s="42" t="s">
        <v>349</v>
      </c>
      <c r="C72" s="126">
        <v>0</v>
      </c>
      <c r="D72" s="127">
        <v>0</v>
      </c>
      <c r="E72" s="125">
        <f t="shared" si="9"/>
        <v>0</v>
      </c>
      <c r="F72" s="126">
        <v>0</v>
      </c>
      <c r="G72" s="127">
        <v>0</v>
      </c>
      <c r="H72" s="127">
        <f t="shared" si="8"/>
        <v>0</v>
      </c>
    </row>
    <row r="73" spans="1:8" x14ac:dyDescent="0.25">
      <c r="A73" s="41"/>
      <c r="B73" s="42" t="s">
        <v>350</v>
      </c>
      <c r="C73" s="126">
        <v>0</v>
      </c>
      <c r="D73" s="127">
        <v>0</v>
      </c>
      <c r="E73" s="125">
        <f t="shared" si="9"/>
        <v>0</v>
      </c>
      <c r="F73" s="126">
        <v>0</v>
      </c>
      <c r="G73" s="127">
        <v>0</v>
      </c>
      <c r="H73" s="127">
        <f t="shared" si="8"/>
        <v>0</v>
      </c>
    </row>
    <row r="74" spans="1:8" x14ac:dyDescent="0.25">
      <c r="A74" s="200" t="s">
        <v>351</v>
      </c>
      <c r="B74" s="192"/>
      <c r="C74" s="121">
        <f>SUM(C75:C81)</f>
        <v>0</v>
      </c>
      <c r="D74" s="120">
        <f>SUM(D75:D81)</f>
        <v>0</v>
      </c>
      <c r="E74" s="122">
        <f t="shared" ref="E74:E81" si="14">+C74</f>
        <v>0</v>
      </c>
      <c r="F74" s="121">
        <f t="shared" ref="F74" si="15">SUM(F75:F81)</f>
        <v>0</v>
      </c>
      <c r="G74" s="121">
        <v>0</v>
      </c>
      <c r="H74" s="120">
        <f t="shared" ref="H74:H81" si="16">E74-F74</f>
        <v>0</v>
      </c>
    </row>
    <row r="75" spans="1:8" x14ac:dyDescent="0.25">
      <c r="A75" s="41"/>
      <c r="B75" s="42" t="s">
        <v>352</v>
      </c>
      <c r="C75" s="126">
        <v>0</v>
      </c>
      <c r="D75" s="127">
        <v>0</v>
      </c>
      <c r="E75" s="125">
        <f t="shared" si="14"/>
        <v>0</v>
      </c>
      <c r="F75" s="126">
        <v>0</v>
      </c>
      <c r="G75" s="127">
        <v>0</v>
      </c>
      <c r="H75" s="127">
        <f t="shared" si="16"/>
        <v>0</v>
      </c>
    </row>
    <row r="76" spans="1:8" x14ac:dyDescent="0.25">
      <c r="A76" s="41"/>
      <c r="B76" s="42" t="s">
        <v>353</v>
      </c>
      <c r="C76" s="126">
        <v>0</v>
      </c>
      <c r="D76" s="127">
        <v>0</v>
      </c>
      <c r="E76" s="125">
        <f t="shared" si="14"/>
        <v>0</v>
      </c>
      <c r="F76" s="126">
        <v>0</v>
      </c>
      <c r="G76" s="127">
        <v>0</v>
      </c>
      <c r="H76" s="127">
        <f t="shared" si="16"/>
        <v>0</v>
      </c>
    </row>
    <row r="77" spans="1:8" x14ac:dyDescent="0.25">
      <c r="A77" s="41"/>
      <c r="B77" s="42" t="s">
        <v>354</v>
      </c>
      <c r="C77" s="126">
        <v>0</v>
      </c>
      <c r="D77" s="127">
        <v>0</v>
      </c>
      <c r="E77" s="125">
        <f t="shared" si="14"/>
        <v>0</v>
      </c>
      <c r="F77" s="126">
        <v>0</v>
      </c>
      <c r="G77" s="127">
        <v>0</v>
      </c>
      <c r="H77" s="127">
        <f t="shared" si="16"/>
        <v>0</v>
      </c>
    </row>
    <row r="78" spans="1:8" x14ac:dyDescent="0.25">
      <c r="A78" s="41"/>
      <c r="B78" s="42" t="s">
        <v>355</v>
      </c>
      <c r="C78" s="126">
        <v>0</v>
      </c>
      <c r="D78" s="127">
        <v>0</v>
      </c>
      <c r="E78" s="125">
        <f t="shared" si="14"/>
        <v>0</v>
      </c>
      <c r="F78" s="126">
        <v>0</v>
      </c>
      <c r="G78" s="127">
        <v>0</v>
      </c>
      <c r="H78" s="127">
        <f t="shared" si="16"/>
        <v>0</v>
      </c>
    </row>
    <row r="79" spans="1:8" x14ac:dyDescent="0.25">
      <c r="A79" s="41"/>
      <c r="B79" s="42" t="s">
        <v>356</v>
      </c>
      <c r="C79" s="126">
        <v>0</v>
      </c>
      <c r="D79" s="127">
        <v>0</v>
      </c>
      <c r="E79" s="125">
        <f t="shared" si="14"/>
        <v>0</v>
      </c>
      <c r="F79" s="126">
        <v>0</v>
      </c>
      <c r="G79" s="127">
        <v>0</v>
      </c>
      <c r="H79" s="127">
        <f t="shared" si="16"/>
        <v>0</v>
      </c>
    </row>
    <row r="80" spans="1:8" x14ac:dyDescent="0.25">
      <c r="A80" s="41"/>
      <c r="B80" s="42" t="s">
        <v>357</v>
      </c>
      <c r="C80" s="126">
        <v>0</v>
      </c>
      <c r="D80" s="127">
        <v>0</v>
      </c>
      <c r="E80" s="125">
        <f t="shared" si="14"/>
        <v>0</v>
      </c>
      <c r="F80" s="126">
        <v>0</v>
      </c>
      <c r="G80" s="127">
        <v>0</v>
      </c>
      <c r="H80" s="127">
        <f t="shared" si="16"/>
        <v>0</v>
      </c>
    </row>
    <row r="81" spans="1:8" x14ac:dyDescent="0.25">
      <c r="A81" s="41"/>
      <c r="B81" s="42" t="s">
        <v>358</v>
      </c>
      <c r="C81" s="126">
        <v>0</v>
      </c>
      <c r="D81" s="127">
        <v>0</v>
      </c>
      <c r="E81" s="125">
        <f t="shared" si="14"/>
        <v>0</v>
      </c>
      <c r="F81" s="126">
        <v>0</v>
      </c>
      <c r="G81" s="127">
        <v>0</v>
      </c>
      <c r="H81" s="127">
        <f t="shared" si="16"/>
        <v>0</v>
      </c>
    </row>
    <row r="82" spans="1:8" ht="15.75" thickBot="1" x14ac:dyDescent="0.3">
      <c r="A82" s="215"/>
      <c r="B82" s="216"/>
      <c r="C82" s="123"/>
      <c r="D82" s="124"/>
      <c r="E82" s="124"/>
      <c r="F82" s="124"/>
      <c r="G82" s="124"/>
      <c r="H82" s="124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ht="15.75" thickBot="1" x14ac:dyDescent="0.3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3"/>
      <c r="B88" s="218"/>
      <c r="C88" s="75"/>
      <c r="D88" s="75"/>
      <c r="E88" s="75"/>
      <c r="F88" s="75"/>
      <c r="G88" s="75"/>
      <c r="H88" s="75"/>
    </row>
    <row r="89" spans="1:8" x14ac:dyDescent="0.25">
      <c r="A89" s="197" t="s">
        <v>359</v>
      </c>
      <c r="B89" s="199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200" t="s">
        <v>286</v>
      </c>
      <c r="B90" s="217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32">
        <v>0</v>
      </c>
      <c r="D91" s="133">
        <v>0</v>
      </c>
      <c r="E91" s="133">
        <v>0</v>
      </c>
      <c r="F91" s="133">
        <v>0</v>
      </c>
      <c r="G91" s="133">
        <v>0</v>
      </c>
      <c r="H91" s="133">
        <v>0</v>
      </c>
    </row>
    <row r="92" spans="1:8" x14ac:dyDescent="0.25">
      <c r="A92" s="41"/>
      <c r="B92" s="42" t="s">
        <v>288</v>
      </c>
      <c r="C92" s="132">
        <v>0</v>
      </c>
      <c r="D92" s="133">
        <v>0</v>
      </c>
      <c r="E92" s="133">
        <v>0</v>
      </c>
      <c r="F92" s="133">
        <v>0</v>
      </c>
      <c r="G92" s="133">
        <v>0</v>
      </c>
      <c r="H92" s="133">
        <v>0</v>
      </c>
    </row>
    <row r="93" spans="1:8" x14ac:dyDescent="0.25">
      <c r="A93" s="41"/>
      <c r="B93" s="42" t="s">
        <v>289</v>
      </c>
      <c r="C93" s="132">
        <v>0</v>
      </c>
      <c r="D93" s="133">
        <v>0</v>
      </c>
      <c r="E93" s="133">
        <v>0</v>
      </c>
      <c r="F93" s="133">
        <v>0</v>
      </c>
      <c r="G93" s="133">
        <v>0</v>
      </c>
      <c r="H93" s="133">
        <v>0</v>
      </c>
    </row>
    <row r="94" spans="1:8" x14ac:dyDescent="0.25">
      <c r="A94" s="41"/>
      <c r="B94" s="42" t="s">
        <v>290</v>
      </c>
      <c r="C94" s="132">
        <v>0</v>
      </c>
      <c r="D94" s="133">
        <v>0</v>
      </c>
      <c r="E94" s="133">
        <v>0</v>
      </c>
      <c r="F94" s="133">
        <v>0</v>
      </c>
      <c r="G94" s="133">
        <v>0</v>
      </c>
      <c r="H94" s="133">
        <v>0</v>
      </c>
    </row>
    <row r="95" spans="1:8" x14ac:dyDescent="0.25">
      <c r="A95" s="41"/>
      <c r="B95" s="42" t="s">
        <v>291</v>
      </c>
      <c r="C95" s="132">
        <v>0</v>
      </c>
      <c r="D95" s="133">
        <v>0</v>
      </c>
      <c r="E95" s="133">
        <v>0</v>
      </c>
      <c r="F95" s="133">
        <v>0</v>
      </c>
      <c r="G95" s="133">
        <v>0</v>
      </c>
      <c r="H95" s="133">
        <v>0</v>
      </c>
    </row>
    <row r="96" spans="1:8" x14ac:dyDescent="0.25">
      <c r="A96" s="41"/>
      <c r="B96" s="42" t="s">
        <v>292</v>
      </c>
      <c r="C96" s="132">
        <v>0</v>
      </c>
      <c r="D96" s="133">
        <v>0</v>
      </c>
      <c r="E96" s="133">
        <v>0</v>
      </c>
      <c r="F96" s="133">
        <v>0</v>
      </c>
      <c r="G96" s="133">
        <v>0</v>
      </c>
      <c r="H96" s="133">
        <v>0</v>
      </c>
    </row>
    <row r="97" spans="1:8" x14ac:dyDescent="0.25">
      <c r="A97" s="41"/>
      <c r="B97" s="42" t="s">
        <v>293</v>
      </c>
      <c r="C97" s="132">
        <v>0</v>
      </c>
      <c r="D97" s="133">
        <v>0</v>
      </c>
      <c r="E97" s="133">
        <v>0</v>
      </c>
      <c r="F97" s="133">
        <v>0</v>
      </c>
      <c r="G97" s="133">
        <v>0</v>
      </c>
      <c r="H97" s="133">
        <v>0</v>
      </c>
    </row>
    <row r="98" spans="1:8" x14ac:dyDescent="0.25">
      <c r="A98" s="200" t="s">
        <v>294</v>
      </c>
      <c r="B98" s="217"/>
      <c r="C98" s="132">
        <v>0</v>
      </c>
      <c r="D98" s="133">
        <v>0</v>
      </c>
      <c r="E98" s="133">
        <v>0</v>
      </c>
      <c r="F98" s="133">
        <v>0</v>
      </c>
      <c r="G98" s="133">
        <v>0</v>
      </c>
      <c r="H98" s="133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32">
        <v>0</v>
      </c>
      <c r="D100" s="133">
        <v>0</v>
      </c>
      <c r="E100" s="133">
        <v>0</v>
      </c>
      <c r="F100" s="133">
        <v>0</v>
      </c>
      <c r="G100" s="133">
        <v>0</v>
      </c>
      <c r="H100" s="133">
        <v>0</v>
      </c>
    </row>
    <row r="101" spans="1:8" x14ac:dyDescent="0.25">
      <c r="A101" s="41"/>
      <c r="B101" s="42" t="s">
        <v>297</v>
      </c>
      <c r="C101" s="132">
        <v>0</v>
      </c>
      <c r="D101" s="133">
        <v>0</v>
      </c>
      <c r="E101" s="133">
        <v>0</v>
      </c>
      <c r="F101" s="133">
        <v>0</v>
      </c>
      <c r="G101" s="133">
        <v>0</v>
      </c>
      <c r="H101" s="133">
        <v>0</v>
      </c>
    </row>
    <row r="102" spans="1:8" x14ac:dyDescent="0.25">
      <c r="A102" s="41"/>
      <c r="B102" s="42" t="s">
        <v>298</v>
      </c>
      <c r="C102" s="132">
        <v>0</v>
      </c>
      <c r="D102" s="133">
        <v>0</v>
      </c>
      <c r="E102" s="133">
        <v>0</v>
      </c>
      <c r="F102" s="133">
        <v>0</v>
      </c>
      <c r="G102" s="133">
        <v>0</v>
      </c>
      <c r="H102" s="133">
        <v>0</v>
      </c>
    </row>
    <row r="103" spans="1:8" x14ac:dyDescent="0.25">
      <c r="A103" s="41"/>
      <c r="B103" s="42" t="s">
        <v>299</v>
      </c>
      <c r="C103" s="132">
        <v>0</v>
      </c>
      <c r="D103" s="133">
        <v>0</v>
      </c>
      <c r="E103" s="133">
        <v>0</v>
      </c>
      <c r="F103" s="133">
        <v>0</v>
      </c>
      <c r="G103" s="133">
        <v>0</v>
      </c>
      <c r="H103" s="133">
        <v>0</v>
      </c>
    </row>
    <row r="104" spans="1:8" x14ac:dyDescent="0.25">
      <c r="A104" s="41"/>
      <c r="B104" s="42" t="s">
        <v>300</v>
      </c>
      <c r="C104" s="132">
        <v>0</v>
      </c>
      <c r="D104" s="133">
        <v>0</v>
      </c>
      <c r="E104" s="133">
        <v>0</v>
      </c>
      <c r="F104" s="133">
        <v>0</v>
      </c>
      <c r="G104" s="133">
        <v>0</v>
      </c>
      <c r="H104" s="133">
        <v>0</v>
      </c>
    </row>
    <row r="105" spans="1:8" x14ac:dyDescent="0.25">
      <c r="A105" s="41"/>
      <c r="B105" s="42" t="s">
        <v>301</v>
      </c>
      <c r="C105" s="132">
        <v>0</v>
      </c>
      <c r="D105" s="133">
        <v>0</v>
      </c>
      <c r="E105" s="133">
        <v>0</v>
      </c>
      <c r="F105" s="133">
        <v>0</v>
      </c>
      <c r="G105" s="133">
        <v>0</v>
      </c>
      <c r="H105" s="133">
        <v>0</v>
      </c>
    </row>
    <row r="106" spans="1:8" x14ac:dyDescent="0.25">
      <c r="A106" s="41"/>
      <c r="B106" s="42" t="s">
        <v>302</v>
      </c>
      <c r="C106" s="132">
        <v>0</v>
      </c>
      <c r="D106" s="133">
        <v>0</v>
      </c>
      <c r="E106" s="133">
        <v>0</v>
      </c>
      <c r="F106" s="133">
        <v>0</v>
      </c>
      <c r="G106" s="133">
        <v>0</v>
      </c>
      <c r="H106" s="133">
        <v>0</v>
      </c>
    </row>
    <row r="107" spans="1:8" x14ac:dyDescent="0.25">
      <c r="A107" s="41"/>
      <c r="B107" s="42" t="s">
        <v>303</v>
      </c>
      <c r="C107" s="132">
        <v>0</v>
      </c>
      <c r="D107" s="133">
        <v>0</v>
      </c>
      <c r="E107" s="133">
        <v>0</v>
      </c>
      <c r="F107" s="133">
        <v>0</v>
      </c>
      <c r="G107" s="133">
        <v>0</v>
      </c>
      <c r="H107" s="133">
        <v>0</v>
      </c>
    </row>
    <row r="108" spans="1:8" x14ac:dyDescent="0.25">
      <c r="A108" s="200" t="s">
        <v>304</v>
      </c>
      <c r="B108" s="217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32">
        <v>0</v>
      </c>
      <c r="D109" s="133">
        <v>0</v>
      </c>
      <c r="E109" s="133">
        <v>0</v>
      </c>
      <c r="F109" s="133">
        <v>0</v>
      </c>
      <c r="G109" s="133">
        <v>0</v>
      </c>
      <c r="H109" s="133">
        <v>0</v>
      </c>
    </row>
    <row r="110" spans="1:8" x14ac:dyDescent="0.25">
      <c r="A110" s="41"/>
      <c r="B110" s="42" t="s">
        <v>306</v>
      </c>
      <c r="C110" s="132">
        <v>0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</row>
    <row r="111" spans="1:8" x14ac:dyDescent="0.25">
      <c r="A111" s="41"/>
      <c r="B111" s="42" t="s">
        <v>307</v>
      </c>
      <c r="C111" s="132">
        <v>0</v>
      </c>
      <c r="D111" s="133">
        <v>0</v>
      </c>
      <c r="E111" s="133">
        <v>0</v>
      </c>
      <c r="F111" s="133">
        <v>0</v>
      </c>
      <c r="G111" s="133">
        <v>0</v>
      </c>
      <c r="H111" s="133">
        <v>0</v>
      </c>
    </row>
    <row r="112" spans="1:8" x14ac:dyDescent="0.25">
      <c r="A112" s="41"/>
      <c r="B112" s="42" t="s">
        <v>308</v>
      </c>
      <c r="C112" s="132">
        <v>0</v>
      </c>
      <c r="D112" s="133">
        <v>0</v>
      </c>
      <c r="E112" s="133">
        <v>0</v>
      </c>
      <c r="F112" s="133">
        <v>0</v>
      </c>
      <c r="G112" s="133">
        <v>0</v>
      </c>
      <c r="H112" s="133">
        <v>0</v>
      </c>
    </row>
    <row r="113" spans="1:8" x14ac:dyDescent="0.25">
      <c r="A113" s="41"/>
      <c r="B113" s="42" t="s">
        <v>309</v>
      </c>
      <c r="C113" s="132">
        <v>0</v>
      </c>
      <c r="D113" s="133">
        <v>0</v>
      </c>
      <c r="E113" s="133">
        <v>0</v>
      </c>
      <c r="F113" s="133">
        <v>0</v>
      </c>
      <c r="G113" s="133">
        <v>0</v>
      </c>
      <c r="H113" s="133">
        <v>0</v>
      </c>
    </row>
    <row r="114" spans="1:8" x14ac:dyDescent="0.25">
      <c r="A114" s="41"/>
      <c r="B114" s="42" t="s">
        <v>310</v>
      </c>
      <c r="C114" s="132">
        <v>0</v>
      </c>
      <c r="D114" s="133">
        <v>0</v>
      </c>
      <c r="E114" s="133">
        <v>0</v>
      </c>
      <c r="F114" s="133">
        <v>0</v>
      </c>
      <c r="G114" s="133">
        <v>0</v>
      </c>
      <c r="H114" s="133">
        <v>0</v>
      </c>
    </row>
    <row r="115" spans="1:8" x14ac:dyDescent="0.25">
      <c r="A115" s="41"/>
      <c r="B115" s="42" t="s">
        <v>311</v>
      </c>
      <c r="C115" s="132">
        <v>0</v>
      </c>
      <c r="D115" s="133">
        <v>0</v>
      </c>
      <c r="E115" s="133">
        <v>0</v>
      </c>
      <c r="F115" s="133">
        <v>0</v>
      </c>
      <c r="G115" s="133">
        <v>0</v>
      </c>
      <c r="H115" s="133">
        <v>0</v>
      </c>
    </row>
    <row r="116" spans="1:8" x14ac:dyDescent="0.25">
      <c r="A116" s="41"/>
      <c r="B116" s="42" t="s">
        <v>312</v>
      </c>
      <c r="C116" s="132">
        <v>0</v>
      </c>
      <c r="D116" s="133">
        <v>0</v>
      </c>
      <c r="E116" s="133">
        <v>0</v>
      </c>
      <c r="F116" s="133">
        <v>0</v>
      </c>
      <c r="G116" s="133">
        <v>0</v>
      </c>
      <c r="H116" s="133">
        <v>0</v>
      </c>
    </row>
    <row r="117" spans="1:8" x14ac:dyDescent="0.25">
      <c r="A117" s="41"/>
      <c r="B117" s="42" t="s">
        <v>313</v>
      </c>
      <c r="C117" s="132">
        <v>0</v>
      </c>
      <c r="D117" s="133">
        <v>0</v>
      </c>
      <c r="E117" s="133">
        <v>0</v>
      </c>
      <c r="F117" s="133">
        <v>0</v>
      </c>
      <c r="G117" s="133">
        <v>0</v>
      </c>
      <c r="H117" s="133">
        <v>0</v>
      </c>
    </row>
    <row r="118" spans="1:8" x14ac:dyDescent="0.25">
      <c r="A118" s="200" t="s">
        <v>314</v>
      </c>
      <c r="B118" s="217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32">
        <v>0</v>
      </c>
      <c r="D119" s="133">
        <v>0</v>
      </c>
      <c r="E119" s="133">
        <v>0</v>
      </c>
      <c r="F119" s="133">
        <v>0</v>
      </c>
      <c r="G119" s="133">
        <v>0</v>
      </c>
      <c r="H119" s="133">
        <v>0</v>
      </c>
    </row>
    <row r="120" spans="1:8" x14ac:dyDescent="0.25">
      <c r="A120" s="41"/>
      <c r="B120" s="42" t="s">
        <v>316</v>
      </c>
      <c r="C120" s="132">
        <v>0</v>
      </c>
      <c r="D120" s="133">
        <v>0</v>
      </c>
      <c r="E120" s="133">
        <v>0</v>
      </c>
      <c r="F120" s="133">
        <v>0</v>
      </c>
      <c r="G120" s="133">
        <v>0</v>
      </c>
      <c r="H120" s="133">
        <v>0</v>
      </c>
    </row>
    <row r="121" spans="1:8" x14ac:dyDescent="0.25">
      <c r="A121" s="41"/>
      <c r="B121" s="42" t="s">
        <v>317</v>
      </c>
      <c r="C121" s="132">
        <v>0</v>
      </c>
      <c r="D121" s="133">
        <v>0</v>
      </c>
      <c r="E121" s="133">
        <v>0</v>
      </c>
      <c r="F121" s="133">
        <v>0</v>
      </c>
      <c r="G121" s="133">
        <v>0</v>
      </c>
      <c r="H121" s="133">
        <v>0</v>
      </c>
    </row>
    <row r="122" spans="1:8" x14ac:dyDescent="0.25">
      <c r="A122" s="41"/>
      <c r="B122" s="42" t="s">
        <v>318</v>
      </c>
      <c r="C122" s="132">
        <v>0</v>
      </c>
      <c r="D122" s="133">
        <v>0</v>
      </c>
      <c r="E122" s="133">
        <v>0</v>
      </c>
      <c r="F122" s="133">
        <v>0</v>
      </c>
      <c r="G122" s="133">
        <v>0</v>
      </c>
      <c r="H122" s="133">
        <v>0</v>
      </c>
    </row>
    <row r="123" spans="1:8" x14ac:dyDescent="0.25">
      <c r="A123" s="41"/>
      <c r="B123" s="42" t="s">
        <v>319</v>
      </c>
      <c r="C123" s="132">
        <v>0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</row>
    <row r="124" spans="1:8" x14ac:dyDescent="0.25">
      <c r="A124" s="41"/>
      <c r="B124" s="42" t="s">
        <v>320</v>
      </c>
      <c r="C124" s="132">
        <v>0</v>
      </c>
      <c r="D124" s="133">
        <v>0</v>
      </c>
      <c r="E124" s="133">
        <v>0</v>
      </c>
      <c r="F124" s="133">
        <v>0</v>
      </c>
      <c r="G124" s="133">
        <v>0</v>
      </c>
      <c r="H124" s="133">
        <v>0</v>
      </c>
    </row>
    <row r="125" spans="1:8" x14ac:dyDescent="0.25">
      <c r="A125" s="41"/>
      <c r="B125" s="42" t="s">
        <v>321</v>
      </c>
      <c r="C125" s="132">
        <v>0</v>
      </c>
      <c r="D125" s="133">
        <v>0</v>
      </c>
      <c r="E125" s="133">
        <v>0</v>
      </c>
      <c r="F125" s="133">
        <v>0</v>
      </c>
      <c r="G125" s="133">
        <v>0</v>
      </c>
      <c r="H125" s="133">
        <v>0</v>
      </c>
    </row>
    <row r="126" spans="1:8" x14ac:dyDescent="0.25">
      <c r="A126" s="41"/>
      <c r="B126" s="42" t="s">
        <v>322</v>
      </c>
      <c r="C126" s="132">
        <v>0</v>
      </c>
      <c r="D126" s="133">
        <v>0</v>
      </c>
      <c r="E126" s="133">
        <v>0</v>
      </c>
      <c r="F126" s="133">
        <v>0</v>
      </c>
      <c r="G126" s="133">
        <v>0</v>
      </c>
      <c r="H126" s="133">
        <v>0</v>
      </c>
    </row>
    <row r="127" spans="1:8" x14ac:dyDescent="0.25">
      <c r="A127" s="41"/>
      <c r="B127" s="42" t="s">
        <v>323</v>
      </c>
      <c r="C127" s="132">
        <v>0</v>
      </c>
      <c r="D127" s="133">
        <v>0</v>
      </c>
      <c r="E127" s="133">
        <v>0</v>
      </c>
      <c r="F127" s="133">
        <v>0</v>
      </c>
      <c r="G127" s="133">
        <v>0</v>
      </c>
      <c r="H127" s="133">
        <v>0</v>
      </c>
    </row>
    <row r="128" spans="1:8" x14ac:dyDescent="0.25">
      <c r="A128" s="200" t="s">
        <v>324</v>
      </c>
      <c r="B128" s="217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32">
        <v>0</v>
      </c>
      <c r="D129" s="133">
        <v>0</v>
      </c>
      <c r="E129" s="133">
        <v>0</v>
      </c>
      <c r="F129" s="133">
        <v>0</v>
      </c>
      <c r="G129" s="133">
        <v>0</v>
      </c>
      <c r="H129" s="133">
        <v>0</v>
      </c>
    </row>
    <row r="130" spans="1:8" x14ac:dyDescent="0.25">
      <c r="A130" s="41"/>
      <c r="B130" s="42" t="s">
        <v>326</v>
      </c>
      <c r="C130" s="132">
        <v>0</v>
      </c>
      <c r="D130" s="133">
        <v>0</v>
      </c>
      <c r="E130" s="133">
        <v>0</v>
      </c>
      <c r="F130" s="133">
        <v>0</v>
      </c>
      <c r="G130" s="133">
        <v>0</v>
      </c>
      <c r="H130" s="133">
        <v>0</v>
      </c>
    </row>
    <row r="131" spans="1:8" x14ac:dyDescent="0.25">
      <c r="A131" s="41"/>
      <c r="B131" s="42" t="s">
        <v>327</v>
      </c>
      <c r="C131" s="132">
        <v>0</v>
      </c>
      <c r="D131" s="133">
        <v>0</v>
      </c>
      <c r="E131" s="133">
        <v>0</v>
      </c>
      <c r="F131" s="133">
        <v>0</v>
      </c>
      <c r="G131" s="133">
        <v>0</v>
      </c>
      <c r="H131" s="133">
        <v>0</v>
      </c>
    </row>
    <row r="132" spans="1:8" x14ac:dyDescent="0.25">
      <c r="A132" s="41"/>
      <c r="B132" s="42" t="s">
        <v>328</v>
      </c>
      <c r="C132" s="132">
        <v>0</v>
      </c>
      <c r="D132" s="133">
        <v>0</v>
      </c>
      <c r="E132" s="133">
        <v>0</v>
      </c>
      <c r="F132" s="133">
        <v>0</v>
      </c>
      <c r="G132" s="133">
        <v>0</v>
      </c>
      <c r="H132" s="133">
        <v>0</v>
      </c>
    </row>
    <row r="133" spans="1:8" x14ac:dyDescent="0.25">
      <c r="A133" s="41"/>
      <c r="B133" s="42" t="s">
        <v>329</v>
      </c>
      <c r="C133" s="132">
        <v>0</v>
      </c>
      <c r="D133" s="133">
        <v>0</v>
      </c>
      <c r="E133" s="133">
        <v>0</v>
      </c>
      <c r="F133" s="133">
        <v>0</v>
      </c>
      <c r="G133" s="133">
        <v>0</v>
      </c>
      <c r="H133" s="133">
        <v>0</v>
      </c>
    </row>
    <row r="134" spans="1:8" x14ac:dyDescent="0.25">
      <c r="A134" s="41"/>
      <c r="B134" s="42" t="s">
        <v>330</v>
      </c>
      <c r="C134" s="132">
        <v>0</v>
      </c>
      <c r="D134" s="133">
        <v>0</v>
      </c>
      <c r="E134" s="133">
        <v>0</v>
      </c>
      <c r="F134" s="133">
        <v>0</v>
      </c>
      <c r="G134" s="133">
        <v>0</v>
      </c>
      <c r="H134" s="133">
        <v>0</v>
      </c>
    </row>
    <row r="135" spans="1:8" x14ac:dyDescent="0.25">
      <c r="A135" s="41"/>
      <c r="B135" s="42" t="s">
        <v>331</v>
      </c>
      <c r="C135" s="132">
        <v>0</v>
      </c>
      <c r="D135" s="133">
        <v>0</v>
      </c>
      <c r="E135" s="133">
        <v>0</v>
      </c>
      <c r="F135" s="133">
        <v>0</v>
      </c>
      <c r="G135" s="133">
        <v>0</v>
      </c>
      <c r="H135" s="133">
        <v>0</v>
      </c>
    </row>
    <row r="136" spans="1:8" x14ac:dyDescent="0.25">
      <c r="A136" s="41"/>
      <c r="B136" s="42" t="s">
        <v>332</v>
      </c>
      <c r="C136" s="132">
        <v>0</v>
      </c>
      <c r="D136" s="133">
        <v>0</v>
      </c>
      <c r="E136" s="133">
        <v>0</v>
      </c>
      <c r="F136" s="133">
        <v>0</v>
      </c>
      <c r="G136" s="133">
        <v>0</v>
      </c>
      <c r="H136" s="133">
        <v>0</v>
      </c>
    </row>
    <row r="137" spans="1:8" x14ac:dyDescent="0.25">
      <c r="A137" s="41"/>
      <c r="B137" s="42" t="s">
        <v>333</v>
      </c>
      <c r="C137" s="132">
        <v>0</v>
      </c>
      <c r="D137" s="133">
        <v>0</v>
      </c>
      <c r="E137" s="133">
        <v>0</v>
      </c>
      <c r="F137" s="133">
        <v>0</v>
      </c>
      <c r="G137" s="133">
        <v>0</v>
      </c>
      <c r="H137" s="133">
        <v>0</v>
      </c>
    </row>
    <row r="138" spans="1:8" x14ac:dyDescent="0.25">
      <c r="A138" s="200" t="s">
        <v>334</v>
      </c>
      <c r="B138" s="217"/>
      <c r="C138" s="132">
        <v>0</v>
      </c>
      <c r="D138" s="133">
        <v>0</v>
      </c>
      <c r="E138" s="133">
        <v>0</v>
      </c>
      <c r="F138" s="133">
        <v>0</v>
      </c>
      <c r="G138" s="133">
        <v>0</v>
      </c>
      <c r="H138" s="133">
        <v>0</v>
      </c>
    </row>
    <row r="139" spans="1:8" x14ac:dyDescent="0.25">
      <c r="A139" s="41"/>
      <c r="B139" s="42" t="s">
        <v>335</v>
      </c>
      <c r="C139" s="132">
        <v>0</v>
      </c>
      <c r="D139" s="133">
        <v>0</v>
      </c>
      <c r="E139" s="133">
        <v>0</v>
      </c>
      <c r="F139" s="133">
        <v>0</v>
      </c>
      <c r="G139" s="133">
        <v>0</v>
      </c>
      <c r="H139" s="133">
        <v>0</v>
      </c>
    </row>
    <row r="140" spans="1:8" x14ac:dyDescent="0.25">
      <c r="A140" s="41"/>
      <c r="B140" s="42" t="s">
        <v>336</v>
      </c>
      <c r="C140" s="132">
        <v>0</v>
      </c>
      <c r="D140" s="133">
        <v>0</v>
      </c>
      <c r="E140" s="133">
        <v>0</v>
      </c>
      <c r="F140" s="133">
        <v>0</v>
      </c>
      <c r="G140" s="133">
        <v>0</v>
      </c>
      <c r="H140" s="133">
        <v>0</v>
      </c>
    </row>
    <row r="141" spans="1:8" x14ac:dyDescent="0.25">
      <c r="A141" s="41"/>
      <c r="B141" s="42" t="s">
        <v>337</v>
      </c>
      <c r="C141" s="132">
        <v>0</v>
      </c>
      <c r="D141" s="133">
        <v>0</v>
      </c>
      <c r="E141" s="133">
        <v>0</v>
      </c>
      <c r="F141" s="133">
        <v>0</v>
      </c>
      <c r="G141" s="133">
        <v>0</v>
      </c>
      <c r="H141" s="133">
        <v>0</v>
      </c>
    </row>
    <row r="142" spans="1:8" x14ac:dyDescent="0.25">
      <c r="A142" s="200" t="s">
        <v>338</v>
      </c>
      <c r="B142" s="217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32">
        <v>0</v>
      </c>
      <c r="D143" s="133">
        <v>0</v>
      </c>
      <c r="E143" s="133">
        <v>0</v>
      </c>
      <c r="F143" s="133">
        <v>0</v>
      </c>
      <c r="G143" s="133">
        <v>0</v>
      </c>
      <c r="H143" s="133">
        <v>0</v>
      </c>
    </row>
    <row r="144" spans="1:8" x14ac:dyDescent="0.25">
      <c r="A144" s="41"/>
      <c r="B144" s="42" t="s">
        <v>340</v>
      </c>
      <c r="C144" s="132">
        <v>0</v>
      </c>
      <c r="D144" s="133">
        <v>0</v>
      </c>
      <c r="E144" s="133">
        <v>0</v>
      </c>
      <c r="F144" s="133">
        <v>0</v>
      </c>
      <c r="G144" s="133">
        <v>0</v>
      </c>
      <c r="H144" s="133">
        <v>0</v>
      </c>
    </row>
    <row r="145" spans="1:8" x14ac:dyDescent="0.25">
      <c r="A145" s="41"/>
      <c r="B145" s="42" t="s">
        <v>341</v>
      </c>
      <c r="C145" s="132">
        <v>0</v>
      </c>
      <c r="D145" s="133">
        <v>0</v>
      </c>
      <c r="E145" s="133">
        <v>0</v>
      </c>
      <c r="F145" s="133">
        <v>0</v>
      </c>
      <c r="G145" s="133">
        <v>0</v>
      </c>
      <c r="H145" s="133">
        <v>0</v>
      </c>
    </row>
    <row r="146" spans="1:8" x14ac:dyDescent="0.25">
      <c r="A146" s="41"/>
      <c r="B146" s="42" t="s">
        <v>342</v>
      </c>
      <c r="C146" s="132">
        <v>0</v>
      </c>
      <c r="D146" s="133">
        <v>0</v>
      </c>
      <c r="E146" s="133">
        <v>0</v>
      </c>
      <c r="F146" s="133">
        <v>0</v>
      </c>
      <c r="G146" s="133">
        <v>0</v>
      </c>
      <c r="H146" s="133">
        <v>0</v>
      </c>
    </row>
    <row r="147" spans="1:8" x14ac:dyDescent="0.25">
      <c r="A147" s="41"/>
      <c r="B147" s="42" t="s">
        <v>343</v>
      </c>
      <c r="C147" s="132">
        <v>0</v>
      </c>
      <c r="D147" s="133">
        <v>0</v>
      </c>
      <c r="E147" s="133">
        <v>0</v>
      </c>
      <c r="F147" s="133">
        <v>0</v>
      </c>
      <c r="G147" s="133">
        <v>0</v>
      </c>
      <c r="H147" s="133">
        <v>0</v>
      </c>
    </row>
    <row r="148" spans="1:8" x14ac:dyDescent="0.25">
      <c r="A148" s="41"/>
      <c r="B148" s="42" t="s">
        <v>344</v>
      </c>
      <c r="C148" s="132">
        <v>0</v>
      </c>
      <c r="D148" s="133">
        <v>0</v>
      </c>
      <c r="E148" s="133">
        <v>0</v>
      </c>
      <c r="F148" s="133">
        <v>0</v>
      </c>
      <c r="G148" s="133">
        <v>0</v>
      </c>
      <c r="H148" s="133">
        <v>0</v>
      </c>
    </row>
    <row r="149" spans="1:8" x14ac:dyDescent="0.25">
      <c r="A149" s="41"/>
      <c r="B149" s="42" t="s">
        <v>345</v>
      </c>
      <c r="C149" s="132">
        <v>0</v>
      </c>
      <c r="D149" s="133">
        <v>0</v>
      </c>
      <c r="E149" s="133">
        <v>0</v>
      </c>
      <c r="F149" s="133">
        <v>0</v>
      </c>
      <c r="G149" s="133">
        <v>0</v>
      </c>
      <c r="H149" s="133">
        <v>0</v>
      </c>
    </row>
    <row r="150" spans="1:8" x14ac:dyDescent="0.25">
      <c r="A150" s="41"/>
      <c r="B150" s="42" t="s">
        <v>346</v>
      </c>
      <c r="C150" s="132">
        <v>0</v>
      </c>
      <c r="D150" s="133">
        <v>0</v>
      </c>
      <c r="E150" s="133">
        <v>0</v>
      </c>
      <c r="F150" s="133">
        <v>0</v>
      </c>
      <c r="G150" s="133">
        <v>0</v>
      </c>
      <c r="H150" s="133">
        <v>0</v>
      </c>
    </row>
    <row r="151" spans="1:8" x14ac:dyDescent="0.25">
      <c r="A151" s="200" t="s">
        <v>347</v>
      </c>
      <c r="B151" s="217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32">
        <v>0</v>
      </c>
      <c r="D152" s="133">
        <v>0</v>
      </c>
      <c r="E152" s="133">
        <v>0</v>
      </c>
      <c r="F152" s="133">
        <v>0</v>
      </c>
      <c r="G152" s="133">
        <v>0</v>
      </c>
      <c r="H152" s="133">
        <v>0</v>
      </c>
    </row>
    <row r="153" spans="1:8" x14ac:dyDescent="0.25">
      <c r="A153" s="41"/>
      <c r="B153" s="42" t="s">
        <v>349</v>
      </c>
      <c r="C153" s="132">
        <v>0</v>
      </c>
      <c r="D153" s="133">
        <v>0</v>
      </c>
      <c r="E153" s="133">
        <v>0</v>
      </c>
      <c r="F153" s="133">
        <v>0</v>
      </c>
      <c r="G153" s="133">
        <v>0</v>
      </c>
      <c r="H153" s="133">
        <v>0</v>
      </c>
    </row>
    <row r="154" spans="1:8" x14ac:dyDescent="0.25">
      <c r="A154" s="41"/>
      <c r="B154" s="42" t="s">
        <v>350</v>
      </c>
      <c r="C154" s="132">
        <v>0</v>
      </c>
      <c r="D154" s="133">
        <v>0</v>
      </c>
      <c r="E154" s="133">
        <v>0</v>
      </c>
      <c r="F154" s="133">
        <v>0</v>
      </c>
      <c r="G154" s="133">
        <v>0</v>
      </c>
      <c r="H154" s="133">
        <v>0</v>
      </c>
    </row>
    <row r="155" spans="1:8" x14ac:dyDescent="0.25">
      <c r="A155" s="200" t="s">
        <v>351</v>
      </c>
      <c r="B155" s="217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32">
        <v>0</v>
      </c>
      <c r="D156" s="133">
        <v>0</v>
      </c>
      <c r="E156" s="133">
        <v>0</v>
      </c>
      <c r="F156" s="133">
        <v>0</v>
      </c>
      <c r="G156" s="133">
        <v>0</v>
      </c>
      <c r="H156" s="133">
        <v>0</v>
      </c>
    </row>
    <row r="157" spans="1:8" x14ac:dyDescent="0.25">
      <c r="A157" s="41"/>
      <c r="B157" s="42" t="s">
        <v>353</v>
      </c>
      <c r="C157" s="132">
        <v>0</v>
      </c>
      <c r="D157" s="133">
        <v>0</v>
      </c>
      <c r="E157" s="133">
        <v>0</v>
      </c>
      <c r="F157" s="133">
        <v>0</v>
      </c>
      <c r="G157" s="133">
        <v>0</v>
      </c>
      <c r="H157" s="133">
        <v>0</v>
      </c>
    </row>
    <row r="158" spans="1:8" x14ac:dyDescent="0.25">
      <c r="A158" s="41"/>
      <c r="B158" s="42" t="s">
        <v>354</v>
      </c>
      <c r="C158" s="132">
        <v>0</v>
      </c>
      <c r="D158" s="133">
        <v>0</v>
      </c>
      <c r="E158" s="133">
        <v>0</v>
      </c>
      <c r="F158" s="133">
        <v>0</v>
      </c>
      <c r="G158" s="133">
        <v>0</v>
      </c>
      <c r="H158" s="133">
        <v>0</v>
      </c>
    </row>
    <row r="159" spans="1:8" x14ac:dyDescent="0.25">
      <c r="A159" s="41"/>
      <c r="B159" s="42" t="s">
        <v>355</v>
      </c>
      <c r="C159" s="132">
        <v>0</v>
      </c>
      <c r="D159" s="133">
        <v>0</v>
      </c>
      <c r="E159" s="133">
        <v>0</v>
      </c>
      <c r="F159" s="133">
        <v>0</v>
      </c>
      <c r="G159" s="133">
        <v>0</v>
      </c>
      <c r="H159" s="133">
        <v>0</v>
      </c>
    </row>
    <row r="160" spans="1:8" x14ac:dyDescent="0.25">
      <c r="A160" s="41"/>
      <c r="B160" s="42" t="s">
        <v>356</v>
      </c>
      <c r="C160" s="132">
        <v>0</v>
      </c>
      <c r="D160" s="133">
        <v>0</v>
      </c>
      <c r="E160" s="133">
        <v>0</v>
      </c>
      <c r="F160" s="133">
        <v>0</v>
      </c>
      <c r="G160" s="133">
        <v>0</v>
      </c>
      <c r="H160" s="133">
        <v>0</v>
      </c>
    </row>
    <row r="161" spans="1:8" x14ac:dyDescent="0.25">
      <c r="A161" s="41"/>
      <c r="B161" s="42" t="s">
        <v>357</v>
      </c>
      <c r="C161" s="132">
        <v>0</v>
      </c>
      <c r="D161" s="133">
        <v>0</v>
      </c>
      <c r="E161" s="133">
        <v>0</v>
      </c>
      <c r="F161" s="133">
        <v>0</v>
      </c>
      <c r="G161" s="133">
        <v>0</v>
      </c>
      <c r="H161" s="133">
        <v>0</v>
      </c>
    </row>
    <row r="162" spans="1:8" x14ac:dyDescent="0.25">
      <c r="A162" s="41"/>
      <c r="B162" s="42" t="s">
        <v>358</v>
      </c>
      <c r="C162" s="132">
        <v>0</v>
      </c>
      <c r="D162" s="133">
        <v>0</v>
      </c>
      <c r="E162" s="133">
        <v>0</v>
      </c>
      <c r="F162" s="133">
        <v>0</v>
      </c>
      <c r="G162" s="133">
        <v>0</v>
      </c>
      <c r="H162" s="133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197" t="s">
        <v>360</v>
      </c>
      <c r="B164" s="199"/>
      <c r="C164" s="85">
        <f>+C9+C17+C27+C37+C47+C57+C61+C70+C74</f>
        <v>16558629</v>
      </c>
      <c r="D164" s="85">
        <f t="shared" ref="D164:H164" si="17">+D9+D17+D27+D37+D47+D57+D61+D70+D74</f>
        <v>228223.86000000002</v>
      </c>
      <c r="E164" s="85">
        <f t="shared" si="17"/>
        <v>16786852.859999999</v>
      </c>
      <c r="F164" s="85">
        <f t="shared" si="17"/>
        <v>9588489.4900000021</v>
      </c>
      <c r="G164" s="85">
        <f t="shared" si="17"/>
        <v>9163919.1499999985</v>
      </c>
      <c r="H164" s="85">
        <f t="shared" si="17"/>
        <v>7198363.3699999992</v>
      </c>
    </row>
    <row r="165" spans="1:8" ht="15.75" thickBot="1" x14ac:dyDescent="0.3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I31"/>
  <sheetViews>
    <sheetView zoomScale="115" zoomScaleNormal="115" workbookViewId="0">
      <selection activeCell="D32" sqref="D32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52" t="s">
        <v>418</v>
      </c>
      <c r="B1" s="221"/>
      <c r="C1" s="221"/>
      <c r="D1" s="221"/>
      <c r="E1" s="221"/>
      <c r="F1" s="221"/>
      <c r="G1" s="153"/>
    </row>
    <row r="2" spans="1:9" x14ac:dyDescent="0.25">
      <c r="A2" s="140" t="s">
        <v>279</v>
      </c>
      <c r="B2" s="141"/>
      <c r="C2" s="141"/>
      <c r="D2" s="141"/>
      <c r="E2" s="141"/>
      <c r="F2" s="141"/>
      <c r="G2" s="142"/>
    </row>
    <row r="3" spans="1:9" x14ac:dyDescent="0.25">
      <c r="A3" s="140" t="s">
        <v>361</v>
      </c>
      <c r="B3" s="141"/>
      <c r="C3" s="141"/>
      <c r="D3" s="141"/>
      <c r="E3" s="141"/>
      <c r="F3" s="141"/>
      <c r="G3" s="142"/>
    </row>
    <row r="4" spans="1:9" x14ac:dyDescent="0.25">
      <c r="A4" s="140" t="s">
        <v>439</v>
      </c>
      <c r="B4" s="141"/>
      <c r="C4" s="141"/>
      <c r="D4" s="141"/>
      <c r="E4" s="141"/>
      <c r="F4" s="141"/>
      <c r="G4" s="142"/>
    </row>
    <row r="5" spans="1:9" ht="15.75" thickBot="1" x14ac:dyDescent="0.3">
      <c r="A5" s="143" t="s">
        <v>1</v>
      </c>
      <c r="B5" s="144"/>
      <c r="C5" s="144"/>
      <c r="D5" s="144"/>
      <c r="E5" s="144"/>
      <c r="F5" s="144"/>
      <c r="G5" s="145"/>
    </row>
    <row r="6" spans="1:9" ht="15.75" thickBot="1" x14ac:dyDescent="0.3">
      <c r="A6" s="154" t="s">
        <v>2</v>
      </c>
      <c r="B6" s="149" t="s">
        <v>281</v>
      </c>
      <c r="C6" s="150"/>
      <c r="D6" s="150"/>
      <c r="E6" s="150"/>
      <c r="F6" s="151"/>
      <c r="G6" s="154" t="s">
        <v>282</v>
      </c>
    </row>
    <row r="7" spans="1:9" ht="24" customHeight="1" thickBot="1" x14ac:dyDescent="0.3">
      <c r="A7" s="155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55"/>
    </row>
    <row r="8" spans="1:9" x14ac:dyDescent="0.25">
      <c r="A8" s="112" t="s">
        <v>362</v>
      </c>
      <c r="B8" s="219">
        <f t="shared" ref="B8:G8" si="0">SUM(B10:B14)</f>
        <v>16558629</v>
      </c>
      <c r="C8" s="219">
        <f t="shared" si="0"/>
        <v>228223.86000000004</v>
      </c>
      <c r="D8" s="219">
        <f t="shared" si="0"/>
        <v>16786852.859999999</v>
      </c>
      <c r="E8" s="219">
        <f>SUM(E10:E14)</f>
        <v>9588489.4900000002</v>
      </c>
      <c r="F8" s="219">
        <f t="shared" si="0"/>
        <v>9163919.1499999985</v>
      </c>
      <c r="G8" s="219">
        <f t="shared" si="0"/>
        <v>7198363.3699999992</v>
      </c>
    </row>
    <row r="9" spans="1:9" ht="12" customHeight="1" x14ac:dyDescent="0.25">
      <c r="A9" s="112" t="s">
        <v>417</v>
      </c>
      <c r="B9" s="220"/>
      <c r="C9" s="220"/>
      <c r="D9" s="220"/>
      <c r="E9" s="220"/>
      <c r="F9" s="220"/>
      <c r="G9" s="220"/>
    </row>
    <row r="10" spans="1:9" ht="12.75" customHeight="1" x14ac:dyDescent="0.25">
      <c r="A10" s="111" t="s">
        <v>423</v>
      </c>
      <c r="B10" s="77">
        <v>1654792.4</v>
      </c>
      <c r="C10" s="77">
        <v>65801.13</v>
      </c>
      <c r="D10" s="77">
        <v>1720593.5299999998</v>
      </c>
      <c r="E10" s="77">
        <v>1184603.79</v>
      </c>
      <c r="F10" s="77">
        <v>1164615.04</v>
      </c>
      <c r="G10" s="77">
        <f>+D10-E10</f>
        <v>535989.73999999976</v>
      </c>
      <c r="H10" s="106"/>
      <c r="I10" s="106"/>
    </row>
    <row r="11" spans="1:9" ht="12.75" customHeight="1" x14ac:dyDescent="0.25">
      <c r="A11" s="111" t="s">
        <v>424</v>
      </c>
      <c r="B11" s="77">
        <v>479605.12</v>
      </c>
      <c r="C11" s="77">
        <v>-11496.11</v>
      </c>
      <c r="D11" s="77">
        <v>468109.01</v>
      </c>
      <c r="E11" s="77">
        <v>226607.1</v>
      </c>
      <c r="F11" s="77">
        <v>216689.18</v>
      </c>
      <c r="G11" s="77">
        <f>+D11-E11</f>
        <v>241501.91</v>
      </c>
      <c r="H11" s="106"/>
      <c r="I11" s="106"/>
    </row>
    <row r="12" spans="1:9" ht="12.75" customHeight="1" x14ac:dyDescent="0.25">
      <c r="A12" s="111" t="s">
        <v>425</v>
      </c>
      <c r="B12" s="77">
        <v>2404490.6</v>
      </c>
      <c r="C12" s="77">
        <v>393432.01</v>
      </c>
      <c r="D12" s="77">
        <v>2797922.6100000003</v>
      </c>
      <c r="E12" s="77">
        <v>1852913.58</v>
      </c>
      <c r="F12" s="77">
        <v>1698480.46</v>
      </c>
      <c r="G12" s="77">
        <f t="shared" ref="G12:G14" si="1">+D12-E12</f>
        <v>945009.03000000026</v>
      </c>
      <c r="H12" s="106"/>
      <c r="I12" s="106"/>
    </row>
    <row r="13" spans="1:9" ht="12.75" customHeight="1" x14ac:dyDescent="0.25">
      <c r="A13" s="111" t="s">
        <v>431</v>
      </c>
      <c r="B13" s="77">
        <v>4707174.17</v>
      </c>
      <c r="C13" s="77">
        <v>33699.519999999997</v>
      </c>
      <c r="D13" s="77">
        <v>4740873.6899999995</v>
      </c>
      <c r="E13" s="77">
        <v>2610122.94</v>
      </c>
      <c r="F13" s="77">
        <v>2507910.67</v>
      </c>
      <c r="G13" s="77">
        <f t="shared" si="1"/>
        <v>2130750.7499999995</v>
      </c>
      <c r="H13" s="106"/>
      <c r="I13" s="106"/>
    </row>
    <row r="14" spans="1:9" ht="12.75" customHeight="1" x14ac:dyDescent="0.25">
      <c r="A14" s="111" t="s">
        <v>432</v>
      </c>
      <c r="B14" s="77">
        <v>7312566.71</v>
      </c>
      <c r="C14" s="77">
        <v>-253212.69</v>
      </c>
      <c r="D14" s="77">
        <v>7059354.0199999996</v>
      </c>
      <c r="E14" s="77">
        <v>3714242.08</v>
      </c>
      <c r="F14" s="77">
        <v>3576223.8</v>
      </c>
      <c r="G14" s="77">
        <f t="shared" si="1"/>
        <v>3345111.9399999995</v>
      </c>
      <c r="H14" s="106"/>
      <c r="I14" s="106"/>
    </row>
    <row r="15" spans="1:9" ht="3" customHeight="1" x14ac:dyDescent="0.25">
      <c r="A15" s="59"/>
      <c r="B15" s="77"/>
      <c r="C15" s="77"/>
      <c r="D15" s="78"/>
      <c r="E15" s="77"/>
      <c r="F15" s="77"/>
      <c r="G15" s="78"/>
    </row>
    <row r="16" spans="1:9" x14ac:dyDescent="0.25">
      <c r="A16" s="58" t="s">
        <v>363</v>
      </c>
      <c r="B16" s="222">
        <f t="shared" ref="B16:G16" si="2">SUM(B18:B25)</f>
        <v>0</v>
      </c>
      <c r="C16" s="222">
        <f t="shared" si="2"/>
        <v>0</v>
      </c>
      <c r="D16" s="222">
        <f t="shared" si="2"/>
        <v>0</v>
      </c>
      <c r="E16" s="222">
        <f t="shared" si="2"/>
        <v>0</v>
      </c>
      <c r="F16" s="222">
        <f t="shared" si="2"/>
        <v>0</v>
      </c>
      <c r="G16" s="222">
        <f t="shared" si="2"/>
        <v>0</v>
      </c>
    </row>
    <row r="17" spans="1:7" x14ac:dyDescent="0.25">
      <c r="A17" s="58" t="s">
        <v>364</v>
      </c>
      <c r="B17" s="222"/>
      <c r="C17" s="222"/>
      <c r="D17" s="222"/>
      <c r="E17" s="222"/>
      <c r="F17" s="222"/>
      <c r="G17" s="222"/>
    </row>
    <row r="18" spans="1:7" ht="17.25" customHeight="1" x14ac:dyDescent="0.25">
      <c r="A18" s="111" t="s">
        <v>423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7.25" customHeight="1" x14ac:dyDescent="0.25">
      <c r="A19" s="111" t="s">
        <v>424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3">+D19-E19</f>
        <v>0</v>
      </c>
    </row>
    <row r="20" spans="1:7" ht="17.25" customHeight="1" x14ac:dyDescent="0.25">
      <c r="A20" s="111" t="s">
        <v>425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3"/>
        <v>0</v>
      </c>
    </row>
    <row r="21" spans="1:7" ht="17.25" customHeight="1" x14ac:dyDescent="0.25">
      <c r="A21" s="111" t="s">
        <v>426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3"/>
        <v>0</v>
      </c>
    </row>
    <row r="22" spans="1:7" ht="17.25" customHeight="1" x14ac:dyDescent="0.25">
      <c r="A22" s="111" t="s">
        <v>427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3"/>
        <v>0</v>
      </c>
    </row>
    <row r="23" spans="1:7" ht="17.25" customHeight="1" x14ac:dyDescent="0.25">
      <c r="A23" s="111" t="s">
        <v>428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3"/>
        <v>0</v>
      </c>
    </row>
    <row r="24" spans="1:7" ht="17.25" customHeight="1" x14ac:dyDescent="0.25">
      <c r="A24" s="111" t="s">
        <v>429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3"/>
        <v>0</v>
      </c>
    </row>
    <row r="25" spans="1:7" ht="17.25" customHeight="1" x14ac:dyDescent="0.25">
      <c r="A25" s="111" t="s">
        <v>430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3"/>
        <v>0</v>
      </c>
    </row>
    <row r="26" spans="1:7" ht="5.25" customHeight="1" x14ac:dyDescent="0.25">
      <c r="A26" s="59"/>
      <c r="B26" s="77"/>
      <c r="C26" s="78"/>
      <c r="D26" s="78"/>
      <c r="E26" s="78"/>
      <c r="F26" s="78"/>
      <c r="G26" s="78"/>
    </row>
    <row r="27" spans="1:7" ht="17.25" customHeight="1" x14ac:dyDescent="0.25">
      <c r="A27" s="112" t="s">
        <v>360</v>
      </c>
      <c r="B27" s="77">
        <f t="shared" ref="B27:G27" si="4">B8+B16</f>
        <v>16558629</v>
      </c>
      <c r="C27" s="78">
        <f t="shared" si="4"/>
        <v>228223.86000000004</v>
      </c>
      <c r="D27" s="78">
        <f t="shared" si="4"/>
        <v>16786852.859999999</v>
      </c>
      <c r="E27" s="78">
        <f>E8+E16</f>
        <v>9588489.4900000002</v>
      </c>
      <c r="F27" s="78">
        <f t="shared" si="4"/>
        <v>9163919.1499999985</v>
      </c>
      <c r="G27" s="78">
        <f t="shared" si="4"/>
        <v>7198363.3699999992</v>
      </c>
    </row>
    <row r="28" spans="1:7" ht="17.25" customHeight="1" thickBot="1" x14ac:dyDescent="0.3">
      <c r="A28" s="113"/>
      <c r="B28" s="114"/>
      <c r="C28" s="84"/>
      <c r="D28" s="84"/>
      <c r="E28" s="84"/>
      <c r="F28" s="84"/>
      <c r="G28" s="84"/>
    </row>
    <row r="29" spans="1:7" ht="17.25" customHeight="1" x14ac:dyDescent="0.25"/>
    <row r="30" spans="1:7" ht="17.25" customHeight="1" x14ac:dyDescent="0.25">
      <c r="B30" s="108"/>
    </row>
    <row r="31" spans="1:7" x14ac:dyDescent="0.25">
      <c r="B31" s="108"/>
    </row>
  </sheetData>
  <mergeCells count="20">
    <mergeCell ref="G16:G17"/>
    <mergeCell ref="B16:B17"/>
    <mergeCell ref="C16:C17"/>
    <mergeCell ref="D16:D17"/>
    <mergeCell ref="E16:E17"/>
    <mergeCell ref="F16:F17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15" zoomScaleNormal="115" workbookViewId="0">
      <pane xSplit="2" ySplit="7" topLeftCell="C8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7" t="s">
        <v>418</v>
      </c>
      <c r="B1" s="138"/>
      <c r="C1" s="138"/>
      <c r="D1" s="138"/>
      <c r="E1" s="138"/>
      <c r="F1" s="138"/>
      <c r="G1" s="138"/>
      <c r="H1" s="210"/>
    </row>
    <row r="2" spans="1:8" x14ac:dyDescent="0.25">
      <c r="A2" s="178" t="s">
        <v>279</v>
      </c>
      <c r="B2" s="179"/>
      <c r="C2" s="179"/>
      <c r="D2" s="179"/>
      <c r="E2" s="179"/>
      <c r="F2" s="179"/>
      <c r="G2" s="179"/>
      <c r="H2" s="211"/>
    </row>
    <row r="3" spans="1:8" x14ac:dyDescent="0.25">
      <c r="A3" s="178" t="s">
        <v>365</v>
      </c>
      <c r="B3" s="179"/>
      <c r="C3" s="179"/>
      <c r="D3" s="179"/>
      <c r="E3" s="179"/>
      <c r="F3" s="179"/>
      <c r="G3" s="179"/>
      <c r="H3" s="211"/>
    </row>
    <row r="4" spans="1:8" x14ac:dyDescent="0.25">
      <c r="A4" s="178" t="s">
        <v>439</v>
      </c>
      <c r="B4" s="179"/>
      <c r="C4" s="179"/>
      <c r="D4" s="179"/>
      <c r="E4" s="179"/>
      <c r="F4" s="179"/>
      <c r="G4" s="179"/>
      <c r="H4" s="211"/>
    </row>
    <row r="5" spans="1:8" ht="15.75" thickBot="1" x14ac:dyDescent="0.3">
      <c r="A5" s="188" t="s">
        <v>1</v>
      </c>
      <c r="B5" s="189"/>
      <c r="C5" s="189"/>
      <c r="D5" s="189"/>
      <c r="E5" s="189"/>
      <c r="F5" s="189"/>
      <c r="G5" s="189"/>
      <c r="H5" s="212"/>
    </row>
    <row r="6" spans="1:8" ht="12.75" customHeight="1" thickBot="1" x14ac:dyDescent="0.3">
      <c r="A6" s="137" t="s">
        <v>2</v>
      </c>
      <c r="B6" s="139"/>
      <c r="C6" s="149" t="s">
        <v>281</v>
      </c>
      <c r="D6" s="150"/>
      <c r="E6" s="150"/>
      <c r="F6" s="150"/>
      <c r="G6" s="151"/>
      <c r="H6" s="154" t="s">
        <v>282</v>
      </c>
    </row>
    <row r="7" spans="1:8" ht="26.25" customHeight="1" thickBot="1" x14ac:dyDescent="0.3">
      <c r="A7" s="188"/>
      <c r="B7" s="190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55"/>
    </row>
    <row r="8" spans="1:8" ht="16.5" customHeight="1" x14ac:dyDescent="0.25">
      <c r="A8" s="223" t="s">
        <v>366</v>
      </c>
      <c r="B8" s="224"/>
      <c r="C8" s="78">
        <f>C9+C19+C28+C39</f>
        <v>16558629</v>
      </c>
      <c r="D8" s="78">
        <f t="shared" ref="D8:H8" si="0">D9+D19+D28+D39</f>
        <v>228223.86</v>
      </c>
      <c r="E8" s="78">
        <f t="shared" si="0"/>
        <v>16786852.859999999</v>
      </c>
      <c r="F8" s="78">
        <f t="shared" si="0"/>
        <v>9588489.4900000002</v>
      </c>
      <c r="G8" s="78">
        <f t="shared" si="0"/>
        <v>9163919.1500000004</v>
      </c>
      <c r="H8" s="78">
        <f t="shared" si="0"/>
        <v>7198363.3699999992</v>
      </c>
    </row>
    <row r="9" spans="1:8" x14ac:dyDescent="0.25">
      <c r="A9" s="197" t="s">
        <v>367</v>
      </c>
      <c r="B9" s="199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197" t="s">
        <v>376</v>
      </c>
      <c r="B19" s="199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197" t="s">
        <v>384</v>
      </c>
      <c r="B28" s="199"/>
      <c r="C28" s="82">
        <f>SUM(C29:C37)</f>
        <v>16558629</v>
      </c>
      <c r="D28" s="82">
        <f t="shared" ref="D28:H28" si="7">SUM(D29:D37)</f>
        <v>228223.86</v>
      </c>
      <c r="E28" s="82">
        <f t="shared" si="7"/>
        <v>16786852.859999999</v>
      </c>
      <c r="F28" s="82">
        <f t="shared" si="7"/>
        <v>9588489.4900000002</v>
      </c>
      <c r="G28" s="82">
        <f t="shared" si="7"/>
        <v>9163919.1500000004</v>
      </c>
      <c r="H28" s="82">
        <f t="shared" si="7"/>
        <v>7198363.3699999992</v>
      </c>
    </row>
    <row r="29" spans="1:8" x14ac:dyDescent="0.25">
      <c r="A29" s="41"/>
      <c r="B29" s="48" t="s">
        <v>385</v>
      </c>
      <c r="C29" s="82">
        <v>16558629</v>
      </c>
      <c r="D29" s="82">
        <v>228223.86</v>
      </c>
      <c r="E29" s="82">
        <f t="shared" ref="E29:E37" si="8">C29+D29</f>
        <v>16786852.859999999</v>
      </c>
      <c r="F29" s="82">
        <v>9588489.4900000002</v>
      </c>
      <c r="G29" s="82">
        <v>9163919.1500000004</v>
      </c>
      <c r="H29" s="82">
        <f t="shared" ref="H29:H37" si="9">E29-F29</f>
        <v>7198363.3699999992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197" t="s">
        <v>394</v>
      </c>
      <c r="B39" s="199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197" t="s">
        <v>399</v>
      </c>
      <c r="B45" s="199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197" t="s">
        <v>367</v>
      </c>
      <c r="B46" s="199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197" t="s">
        <v>376</v>
      </c>
      <c r="B56" s="199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197" t="s">
        <v>384</v>
      </c>
      <c r="B65" s="199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197" t="s">
        <v>394</v>
      </c>
      <c r="B76" s="199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197" t="s">
        <v>360</v>
      </c>
      <c r="B82" s="199"/>
      <c r="C82" s="82">
        <f>C8+C45</f>
        <v>16558629</v>
      </c>
      <c r="D82" s="82">
        <f t="shared" ref="D82:H82" si="14">D8+D45</f>
        <v>228223.86</v>
      </c>
      <c r="E82" s="82">
        <f t="shared" si="14"/>
        <v>16786852.859999999</v>
      </c>
      <c r="F82" s="82">
        <f t="shared" si="14"/>
        <v>9588489.4900000002</v>
      </c>
      <c r="G82" s="82">
        <f t="shared" si="14"/>
        <v>9163919.1500000004</v>
      </c>
      <c r="H82" s="82">
        <f t="shared" si="14"/>
        <v>7198363.3699999992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pane xSplit="1" ySplit="7" topLeftCell="B8" activePane="bottomRight" state="frozen"/>
      <selection activeCell="D27" sqref="D27"/>
      <selection pane="topRight" activeCell="D27" sqref="D27"/>
      <selection pane="bottomLeft" activeCell="D27" sqref="D27"/>
      <selection pane="bottomRight" activeCell="C17" sqref="C17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37" t="s">
        <v>418</v>
      </c>
      <c r="B1" s="138"/>
      <c r="C1" s="138"/>
      <c r="D1" s="138"/>
      <c r="E1" s="138"/>
      <c r="F1" s="138"/>
      <c r="G1" s="210"/>
    </row>
    <row r="2" spans="1:14" x14ac:dyDescent="0.25">
      <c r="A2" s="178" t="s">
        <v>279</v>
      </c>
      <c r="B2" s="179"/>
      <c r="C2" s="179"/>
      <c r="D2" s="179"/>
      <c r="E2" s="179"/>
      <c r="F2" s="179"/>
      <c r="G2" s="211"/>
    </row>
    <row r="3" spans="1:14" x14ac:dyDescent="0.25">
      <c r="A3" s="178" t="s">
        <v>400</v>
      </c>
      <c r="B3" s="179"/>
      <c r="C3" s="179"/>
      <c r="D3" s="179"/>
      <c r="E3" s="179"/>
      <c r="F3" s="179"/>
      <c r="G3" s="211"/>
    </row>
    <row r="4" spans="1:14" x14ac:dyDescent="0.25">
      <c r="A4" s="178" t="s">
        <v>439</v>
      </c>
      <c r="B4" s="179"/>
      <c r="C4" s="179"/>
      <c r="D4" s="179"/>
      <c r="E4" s="179"/>
      <c r="F4" s="179"/>
      <c r="G4" s="211"/>
    </row>
    <row r="5" spans="1:14" ht="15.75" thickBot="1" x14ac:dyDescent="0.3">
      <c r="A5" s="188" t="s">
        <v>1</v>
      </c>
      <c r="B5" s="189"/>
      <c r="C5" s="189"/>
      <c r="D5" s="189"/>
      <c r="E5" s="189"/>
      <c r="F5" s="189"/>
      <c r="G5" s="212"/>
    </row>
    <row r="6" spans="1:14" ht="15.75" thickBot="1" x14ac:dyDescent="0.3">
      <c r="A6" s="172" t="s">
        <v>2</v>
      </c>
      <c r="B6" s="149" t="s">
        <v>281</v>
      </c>
      <c r="C6" s="150"/>
      <c r="D6" s="150"/>
      <c r="E6" s="150"/>
      <c r="F6" s="151"/>
      <c r="G6" s="154" t="s">
        <v>282</v>
      </c>
    </row>
    <row r="7" spans="1:14" ht="36.75" thickBot="1" x14ac:dyDescent="0.3">
      <c r="A7" s="173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55"/>
    </row>
    <row r="8" spans="1:14" x14ac:dyDescent="0.25">
      <c r="A8" s="58" t="s">
        <v>402</v>
      </c>
      <c r="B8" s="76">
        <f>B9+B10+B11+B14+B15+B18</f>
        <v>10351217</v>
      </c>
      <c r="C8" s="76">
        <f>C9+C10+C11+C14+C15+C18</f>
        <v>0</v>
      </c>
      <c r="D8" s="76">
        <f t="shared" ref="D8:G8" si="0">D9+D10+D11+D14+D15+D18</f>
        <v>10351217</v>
      </c>
      <c r="E8" s="76">
        <f t="shared" si="0"/>
        <v>6699733.9299999997</v>
      </c>
      <c r="F8" s="76">
        <f t="shared" si="0"/>
        <v>6698919.1500000004</v>
      </c>
      <c r="G8" s="76">
        <f t="shared" si="0"/>
        <v>3651483.0700000003</v>
      </c>
    </row>
    <row r="9" spans="1:14" x14ac:dyDescent="0.25">
      <c r="A9" s="59" t="s">
        <v>403</v>
      </c>
      <c r="B9" s="77">
        <v>10351217</v>
      </c>
      <c r="C9" s="78">
        <v>0</v>
      </c>
      <c r="D9" s="77">
        <f>+B9+C9</f>
        <v>10351217</v>
      </c>
      <c r="E9" s="77">
        <v>6699733.9299999997</v>
      </c>
      <c r="F9" s="78">
        <v>6698919.1500000004</v>
      </c>
      <c r="G9" s="77">
        <f>+D9-E9</f>
        <v>3651483.0700000003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18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18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58" t="s">
        <v>414</v>
      </c>
      <c r="B31" s="76">
        <f>B20+B8</f>
        <v>10351217</v>
      </c>
      <c r="C31" s="76">
        <f t="shared" ref="C31:G31" si="4">C20+C8</f>
        <v>0</v>
      </c>
      <c r="D31" s="76">
        <f t="shared" si="4"/>
        <v>10351217</v>
      </c>
      <c r="E31" s="76">
        <f t="shared" si="4"/>
        <v>6699733.9299999997</v>
      </c>
      <c r="F31" s="76">
        <f t="shared" si="4"/>
        <v>6698919.1500000004</v>
      </c>
      <c r="G31" s="76">
        <f t="shared" si="4"/>
        <v>3651483.0700000003</v>
      </c>
    </row>
    <row r="32" spans="1:7" ht="15.75" thickBot="1" x14ac:dyDescent="0.3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2024-10-09T00:46:26Z</cp:lastPrinted>
  <dcterms:created xsi:type="dcterms:W3CDTF">2016-12-23T19:11:27Z</dcterms:created>
  <dcterms:modified xsi:type="dcterms:W3CDTF">2024-10-24T18:48:14Z</dcterms:modified>
</cp:coreProperties>
</file>