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ITIFE\"/>
    </mc:Choice>
  </mc:AlternateContent>
  <xr:revisionPtr revIDLastSave="0" documentId="13_ncr:1_{2211CE26-541B-47AA-BBA9-B66DE7AEA6AC}" xr6:coauthVersionLast="40" xr6:coauthVersionMax="40" xr10:uidLastSave="{00000000-0000-0000-0000-000000000000}"/>
  <bookViews>
    <workbookView xWindow="0" yWindow="0" windowWidth="28800" windowHeight="12435" tabRatio="761" activeTab="8" xr2:uid="{00000000-000D-0000-FFFF-FFFF00000000}"/>
  </bookViews>
  <sheets>
    <sheet name="FORMATO 1" sheetId="31" r:id="rId1"/>
    <sheet name="FORMATO 2" sheetId="32" r:id="rId2"/>
    <sheet name="FORMATO 3" sheetId="33" r:id="rId3"/>
    <sheet name="FORMATO 4" sheetId="34" r:id="rId4"/>
    <sheet name="FORMATO 5" sheetId="35" r:id="rId5"/>
    <sheet name="FORMATO 6A" sheetId="36" r:id="rId6"/>
    <sheet name="FORMATO 6B" sheetId="37" r:id="rId7"/>
    <sheet name="FORMATO 6C" sheetId="38" r:id="rId8"/>
    <sheet name="FORMATO 6D" sheetId="11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91029"/>
</workbook>
</file>

<file path=xl/calcChain.xml><?xml version="1.0" encoding="utf-8"?>
<calcChain xmlns="http://schemas.openxmlformats.org/spreadsheetml/2006/main">
  <c r="B12" i="38" l="1"/>
  <c r="B11" i="38" s="1"/>
  <c r="C12" i="38"/>
  <c r="C11" i="38" s="1"/>
  <c r="E12" i="38"/>
  <c r="F12" i="38"/>
  <c r="D13" i="38"/>
  <c r="G13" i="38"/>
  <c r="D14" i="38"/>
  <c r="G14" i="38" s="1"/>
  <c r="D15" i="38"/>
  <c r="G15" i="38" s="1"/>
  <c r="D16" i="38"/>
  <c r="G16" i="38" s="1"/>
  <c r="D17" i="38"/>
  <c r="G17" i="38"/>
  <c r="D18" i="38"/>
  <c r="G18" i="38" s="1"/>
  <c r="D19" i="38"/>
  <c r="G19" i="38" s="1"/>
  <c r="D20" i="38"/>
  <c r="G20" i="38"/>
  <c r="B22" i="38"/>
  <c r="C22" i="38"/>
  <c r="E22" i="38"/>
  <c r="E11" i="38" s="1"/>
  <c r="F22" i="38"/>
  <c r="D23" i="38"/>
  <c r="G23" i="38"/>
  <c r="D24" i="38"/>
  <c r="G24" i="38" s="1"/>
  <c r="D25" i="38"/>
  <c r="G25" i="38"/>
  <c r="D26" i="38"/>
  <c r="G26" i="38" s="1"/>
  <c r="D27" i="38"/>
  <c r="G27" i="38" s="1"/>
  <c r="D28" i="38"/>
  <c r="G28" i="38"/>
  <c r="D29" i="38"/>
  <c r="G29" i="38" s="1"/>
  <c r="B31" i="38"/>
  <c r="C31" i="38"/>
  <c r="E31" i="38"/>
  <c r="F31" i="38"/>
  <c r="D32" i="38"/>
  <c r="G32" i="38"/>
  <c r="D33" i="38"/>
  <c r="G33" i="38" s="1"/>
  <c r="D34" i="38"/>
  <c r="G34" i="38"/>
  <c r="D35" i="38"/>
  <c r="G35" i="38" s="1"/>
  <c r="D36" i="38"/>
  <c r="G36" i="38"/>
  <c r="D37" i="38"/>
  <c r="G37" i="38" s="1"/>
  <c r="D38" i="38"/>
  <c r="G38" i="38" s="1"/>
  <c r="D39" i="38"/>
  <c r="G39" i="38"/>
  <c r="D40" i="38"/>
  <c r="G40" i="38" s="1"/>
  <c r="B42" i="38"/>
  <c r="C42" i="38"/>
  <c r="E42" i="38"/>
  <c r="F42" i="38"/>
  <c r="D43" i="38"/>
  <c r="G43" i="38"/>
  <c r="D44" i="38"/>
  <c r="G44" i="38" s="1"/>
  <c r="D45" i="38"/>
  <c r="G45" i="38"/>
  <c r="D46" i="38"/>
  <c r="G46" i="38" s="1"/>
  <c r="B49" i="38"/>
  <c r="C49" i="38"/>
  <c r="C48" i="38" s="1"/>
  <c r="E49" i="38"/>
  <c r="E48" i="38" s="1"/>
  <c r="F49" i="38"/>
  <c r="D50" i="38"/>
  <c r="G50" i="38"/>
  <c r="D51" i="38"/>
  <c r="G51" i="38" s="1"/>
  <c r="D52" i="38"/>
  <c r="G52" i="38"/>
  <c r="D53" i="38"/>
  <c r="G53" i="38" s="1"/>
  <c r="D54" i="38"/>
  <c r="G54" i="38"/>
  <c r="D55" i="38"/>
  <c r="G55" i="38" s="1"/>
  <c r="D56" i="38"/>
  <c r="G56" i="38"/>
  <c r="D57" i="38"/>
  <c r="G57" i="38" s="1"/>
  <c r="B59" i="38"/>
  <c r="C59" i="38"/>
  <c r="E59" i="38"/>
  <c r="F59" i="38"/>
  <c r="D60" i="38"/>
  <c r="G60" i="38" s="1"/>
  <c r="D61" i="38"/>
  <c r="G61" i="38"/>
  <c r="D62" i="38"/>
  <c r="D63" i="38"/>
  <c r="G63" i="38"/>
  <c r="D64" i="38"/>
  <c r="G64" i="38" s="1"/>
  <c r="D65" i="38"/>
  <c r="G65" i="38" s="1"/>
  <c r="D66" i="38"/>
  <c r="G66" i="38"/>
  <c r="B68" i="38"/>
  <c r="C68" i="38"/>
  <c r="E68" i="38"/>
  <c r="F68" i="38"/>
  <c r="D69" i="38"/>
  <c r="G69" i="38" s="1"/>
  <c r="D70" i="38"/>
  <c r="G70" i="38"/>
  <c r="D71" i="38"/>
  <c r="G71" i="38" s="1"/>
  <c r="D72" i="38"/>
  <c r="G72" i="38"/>
  <c r="D73" i="38"/>
  <c r="G73" i="38" s="1"/>
  <c r="D74" i="38"/>
  <c r="G74" i="38"/>
  <c r="D75" i="38"/>
  <c r="G75" i="38" s="1"/>
  <c r="D76" i="38"/>
  <c r="G76" i="38" s="1"/>
  <c r="D77" i="38"/>
  <c r="G77" i="38"/>
  <c r="B79" i="38"/>
  <c r="C79" i="38"/>
  <c r="E79" i="38"/>
  <c r="F79" i="38"/>
  <c r="D80" i="38"/>
  <c r="G80" i="38" s="1"/>
  <c r="D81" i="38"/>
  <c r="G81" i="38"/>
  <c r="D82" i="38"/>
  <c r="G82" i="38" s="1"/>
  <c r="D83" i="38"/>
  <c r="G83" i="38"/>
  <c r="C9" i="37"/>
  <c r="D9" i="37"/>
  <c r="D29" i="37" s="1"/>
  <c r="F9" i="37"/>
  <c r="G9" i="37"/>
  <c r="E10" i="37"/>
  <c r="H10" i="37" s="1"/>
  <c r="E11" i="37"/>
  <c r="H11" i="37" s="1"/>
  <c r="E12" i="37"/>
  <c r="H12" i="37" s="1"/>
  <c r="H13" i="37"/>
  <c r="H14" i="37"/>
  <c r="H15" i="37"/>
  <c r="H16" i="37"/>
  <c r="H17" i="37"/>
  <c r="C19" i="37"/>
  <c r="D19" i="37"/>
  <c r="F19" i="37"/>
  <c r="G19" i="37"/>
  <c r="G29" i="37" s="1"/>
  <c r="E20" i="37"/>
  <c r="H20" i="37" s="1"/>
  <c r="E21" i="37"/>
  <c r="H21" i="37"/>
  <c r="E22" i="37"/>
  <c r="H22" i="37" s="1"/>
  <c r="H23" i="37"/>
  <c r="H24" i="37"/>
  <c r="H25" i="37"/>
  <c r="H26" i="37"/>
  <c r="H27" i="37"/>
  <c r="H28" i="37"/>
  <c r="F29" i="37"/>
  <c r="D11" i="36"/>
  <c r="E11" i="36"/>
  <c r="G11" i="36"/>
  <c r="H11" i="36"/>
  <c r="F12" i="36"/>
  <c r="F13" i="36"/>
  <c r="I13" i="36"/>
  <c r="F14" i="36"/>
  <c r="I14" i="36" s="1"/>
  <c r="F15" i="36"/>
  <c r="I15" i="36" s="1"/>
  <c r="F16" i="36"/>
  <c r="I16" i="36"/>
  <c r="F17" i="36"/>
  <c r="I17" i="36" s="1"/>
  <c r="F18" i="36"/>
  <c r="I18" i="36" s="1"/>
  <c r="D19" i="36"/>
  <c r="E19" i="36"/>
  <c r="G19" i="36"/>
  <c r="H19" i="36"/>
  <c r="F20" i="36"/>
  <c r="I20" i="36" s="1"/>
  <c r="F21" i="36"/>
  <c r="I21" i="36" s="1"/>
  <c r="F22" i="36"/>
  <c r="I22" i="36"/>
  <c r="F23" i="36"/>
  <c r="I23" i="36" s="1"/>
  <c r="F24" i="36"/>
  <c r="I24" i="36" s="1"/>
  <c r="F25" i="36"/>
  <c r="I25" i="36" s="1"/>
  <c r="F26" i="36"/>
  <c r="I26" i="36"/>
  <c r="F27" i="36"/>
  <c r="I27" i="36" s="1"/>
  <c r="F28" i="36"/>
  <c r="I28" i="36" s="1"/>
  <c r="D29" i="36"/>
  <c r="E29" i="36"/>
  <c r="G29" i="36"/>
  <c r="H29" i="36"/>
  <c r="F30" i="36"/>
  <c r="I30" i="36" s="1"/>
  <c r="F31" i="36"/>
  <c r="I31" i="36" s="1"/>
  <c r="F32" i="36"/>
  <c r="I32" i="36"/>
  <c r="F33" i="36"/>
  <c r="I33" i="36" s="1"/>
  <c r="F34" i="36"/>
  <c r="I34" i="36" s="1"/>
  <c r="F35" i="36"/>
  <c r="I35" i="36"/>
  <c r="F36" i="36"/>
  <c r="I36" i="36" s="1"/>
  <c r="F37" i="36"/>
  <c r="I37" i="36"/>
  <c r="F38" i="36"/>
  <c r="I38" i="36" s="1"/>
  <c r="D39" i="36"/>
  <c r="E39" i="36"/>
  <c r="G39" i="36"/>
  <c r="H39" i="36"/>
  <c r="F40" i="36"/>
  <c r="I40" i="36" s="1"/>
  <c r="F41" i="36"/>
  <c r="I41" i="36"/>
  <c r="F42" i="36"/>
  <c r="I42" i="36" s="1"/>
  <c r="F43" i="36"/>
  <c r="I43" i="36"/>
  <c r="F44" i="36"/>
  <c r="I44" i="36" s="1"/>
  <c r="F45" i="36"/>
  <c r="I45" i="36"/>
  <c r="F46" i="36"/>
  <c r="I46" i="36" s="1"/>
  <c r="F47" i="36"/>
  <c r="I47" i="36"/>
  <c r="F48" i="36"/>
  <c r="I48" i="36" s="1"/>
  <c r="D49" i="36"/>
  <c r="E49" i="36"/>
  <c r="G49" i="36"/>
  <c r="H49" i="36"/>
  <c r="F50" i="36"/>
  <c r="I50" i="36" s="1"/>
  <c r="F51" i="36"/>
  <c r="I51" i="36"/>
  <c r="F52" i="36"/>
  <c r="F53" i="36"/>
  <c r="I53" i="36"/>
  <c r="F54" i="36"/>
  <c r="I54" i="36" s="1"/>
  <c r="F55" i="36"/>
  <c r="I55" i="36" s="1"/>
  <c r="F56" i="36"/>
  <c r="I56" i="36"/>
  <c r="F57" i="36"/>
  <c r="I57" i="36" s="1"/>
  <c r="F58" i="36"/>
  <c r="I58" i="36" s="1"/>
  <c r="D59" i="36"/>
  <c r="E59" i="36"/>
  <c r="G59" i="36"/>
  <c r="H59" i="36"/>
  <c r="F60" i="36"/>
  <c r="I60" i="36" s="1"/>
  <c r="F61" i="36"/>
  <c r="I61" i="36" s="1"/>
  <c r="F62" i="36"/>
  <c r="I62" i="36"/>
  <c r="D63" i="36"/>
  <c r="E63" i="36"/>
  <c r="G63" i="36"/>
  <c r="H63" i="36"/>
  <c r="F64" i="36"/>
  <c r="I64" i="36" s="1"/>
  <c r="F65" i="36"/>
  <c r="I65" i="36"/>
  <c r="F66" i="36"/>
  <c r="I66" i="36" s="1"/>
  <c r="F67" i="36"/>
  <c r="I67" i="36"/>
  <c r="F68" i="36"/>
  <c r="I68" i="36" s="1"/>
  <c r="F69" i="36"/>
  <c r="I69" i="36"/>
  <c r="F70" i="36"/>
  <c r="I70" i="36" s="1"/>
  <c r="F71" i="36"/>
  <c r="I71" i="36" s="1"/>
  <c r="D72" i="36"/>
  <c r="E72" i="36"/>
  <c r="G72" i="36"/>
  <c r="H72" i="36"/>
  <c r="F73" i="36"/>
  <c r="I73" i="36"/>
  <c r="F74" i="36"/>
  <c r="I74" i="36" s="1"/>
  <c r="F75" i="36"/>
  <c r="I75" i="36"/>
  <c r="D76" i="36"/>
  <c r="E76" i="36"/>
  <c r="G76" i="36"/>
  <c r="H76" i="36"/>
  <c r="F77" i="36"/>
  <c r="I77" i="36" s="1"/>
  <c r="F78" i="36"/>
  <c r="I78" i="36" s="1"/>
  <c r="F79" i="36"/>
  <c r="I79" i="36" s="1"/>
  <c r="F80" i="36"/>
  <c r="I80" i="36"/>
  <c r="F81" i="36"/>
  <c r="I81" i="36" s="1"/>
  <c r="F82" i="36"/>
  <c r="I82" i="36" s="1"/>
  <c r="F83" i="36"/>
  <c r="I83" i="36"/>
  <c r="D86" i="36"/>
  <c r="E86" i="36"/>
  <c r="G86" i="36"/>
  <c r="H86" i="36"/>
  <c r="F87" i="36"/>
  <c r="I87" i="36" s="1"/>
  <c r="F88" i="36"/>
  <c r="I88" i="36"/>
  <c r="F89" i="36"/>
  <c r="F90" i="36"/>
  <c r="I90" i="36"/>
  <c r="F91" i="36"/>
  <c r="I91" i="36" s="1"/>
  <c r="F92" i="36"/>
  <c r="I92" i="36" s="1"/>
  <c r="F93" i="36"/>
  <c r="I93" i="36"/>
  <c r="D94" i="36"/>
  <c r="E94" i="36"/>
  <c r="G94" i="36"/>
  <c r="H94" i="36"/>
  <c r="F95" i="36"/>
  <c r="I95" i="36" s="1"/>
  <c r="F96" i="36"/>
  <c r="I96" i="36"/>
  <c r="F97" i="36"/>
  <c r="I97" i="36" s="1"/>
  <c r="F98" i="36"/>
  <c r="I98" i="36"/>
  <c r="F99" i="36"/>
  <c r="I99" i="36" s="1"/>
  <c r="F100" i="36"/>
  <c r="I100" i="36"/>
  <c r="F101" i="36"/>
  <c r="I101" i="36" s="1"/>
  <c r="F102" i="36"/>
  <c r="I102" i="36"/>
  <c r="F103" i="36"/>
  <c r="I103" i="36" s="1"/>
  <c r="D104" i="36"/>
  <c r="E104" i="36"/>
  <c r="G104" i="36"/>
  <c r="H104" i="36"/>
  <c r="F105" i="36"/>
  <c r="I105" i="36"/>
  <c r="F106" i="36"/>
  <c r="I106" i="36" s="1"/>
  <c r="F107" i="36"/>
  <c r="I107" i="36"/>
  <c r="F108" i="36"/>
  <c r="I108" i="36" s="1"/>
  <c r="F109" i="36"/>
  <c r="I109" i="36"/>
  <c r="F110" i="36"/>
  <c r="I110" i="36" s="1"/>
  <c r="F111" i="36"/>
  <c r="I111" i="36" s="1"/>
  <c r="F112" i="36"/>
  <c r="I112" i="36" s="1"/>
  <c r="F113" i="36"/>
  <c r="I113" i="36"/>
  <c r="D114" i="36"/>
  <c r="E114" i="36"/>
  <c r="G114" i="36"/>
  <c r="H114" i="36"/>
  <c r="F115" i="36"/>
  <c r="F116" i="36"/>
  <c r="I116" i="36"/>
  <c r="F117" i="36"/>
  <c r="I117" i="36" s="1"/>
  <c r="F118" i="36"/>
  <c r="I118" i="36" s="1"/>
  <c r="F119" i="36"/>
  <c r="I119" i="36"/>
  <c r="F120" i="36"/>
  <c r="I120" i="36" s="1"/>
  <c r="F121" i="36"/>
  <c r="I121" i="36" s="1"/>
  <c r="F122" i="36"/>
  <c r="I122" i="36" s="1"/>
  <c r="F123" i="36"/>
  <c r="I123" i="36"/>
  <c r="D124" i="36"/>
  <c r="E124" i="36"/>
  <c r="G124" i="36"/>
  <c r="H124" i="36"/>
  <c r="F125" i="36"/>
  <c r="F126" i="36"/>
  <c r="I126" i="36"/>
  <c r="F127" i="36"/>
  <c r="I127" i="36" s="1"/>
  <c r="F128" i="36"/>
  <c r="I128" i="36" s="1"/>
  <c r="F129" i="36"/>
  <c r="I129" i="36"/>
  <c r="F130" i="36"/>
  <c r="I130" i="36" s="1"/>
  <c r="F131" i="36"/>
  <c r="I131" i="36" s="1"/>
  <c r="F132" i="36"/>
  <c r="I132" i="36" s="1"/>
  <c r="F133" i="36"/>
  <c r="I133" i="36"/>
  <c r="D134" i="36"/>
  <c r="E134" i="36"/>
  <c r="G134" i="36"/>
  <c r="H134" i="36"/>
  <c r="F135" i="36"/>
  <c r="F136" i="36"/>
  <c r="I136" i="36"/>
  <c r="F137" i="36"/>
  <c r="I137" i="36" s="1"/>
  <c r="D138" i="36"/>
  <c r="E138" i="36"/>
  <c r="G138" i="36"/>
  <c r="H138" i="36"/>
  <c r="F139" i="36"/>
  <c r="I139" i="36" s="1"/>
  <c r="F140" i="36"/>
  <c r="I140" i="36"/>
  <c r="F141" i="36"/>
  <c r="F142" i="36"/>
  <c r="I142" i="36"/>
  <c r="F143" i="36"/>
  <c r="I143" i="36" s="1"/>
  <c r="F144" i="36"/>
  <c r="I144" i="36" s="1"/>
  <c r="F145" i="36"/>
  <c r="I145" i="36"/>
  <c r="F146" i="36"/>
  <c r="I146" i="36" s="1"/>
  <c r="D147" i="36"/>
  <c r="E147" i="36"/>
  <c r="G147" i="36"/>
  <c r="H147" i="36"/>
  <c r="F148" i="36"/>
  <c r="I148" i="36"/>
  <c r="F149" i="36"/>
  <c r="I149" i="36" s="1"/>
  <c r="F150" i="36"/>
  <c r="I150" i="36"/>
  <c r="D151" i="36"/>
  <c r="E151" i="36"/>
  <c r="G151" i="36"/>
  <c r="H151" i="36"/>
  <c r="F152" i="36"/>
  <c r="I152" i="36" s="1"/>
  <c r="F153" i="36"/>
  <c r="I153" i="36"/>
  <c r="F154" i="36"/>
  <c r="F155" i="36"/>
  <c r="I155" i="36" s="1"/>
  <c r="F156" i="36"/>
  <c r="I156" i="36"/>
  <c r="F157" i="36"/>
  <c r="I157" i="36" s="1"/>
  <c r="F158" i="36"/>
  <c r="I158" i="36"/>
  <c r="E10" i="35"/>
  <c r="H10" i="35"/>
  <c r="E11" i="35"/>
  <c r="H11" i="35"/>
  <c r="E12" i="35"/>
  <c r="H12" i="35"/>
  <c r="E13" i="35"/>
  <c r="H13" i="35"/>
  <c r="E14" i="35"/>
  <c r="H14" i="35"/>
  <c r="E15" i="35"/>
  <c r="H15" i="35"/>
  <c r="E16" i="35"/>
  <c r="H16" i="35"/>
  <c r="C17" i="35"/>
  <c r="D17" i="35"/>
  <c r="D42" i="35" s="1"/>
  <c r="D72" i="35" s="1"/>
  <c r="F17" i="35"/>
  <c r="G17" i="35"/>
  <c r="E18" i="35"/>
  <c r="H18" i="35"/>
  <c r="E19" i="35"/>
  <c r="H19" i="35"/>
  <c r="E20" i="35"/>
  <c r="H20" i="35"/>
  <c r="E21" i="35"/>
  <c r="H21" i="35"/>
  <c r="E22" i="35"/>
  <c r="H22" i="35"/>
  <c r="E23" i="35"/>
  <c r="H23" i="35"/>
  <c r="E24" i="35"/>
  <c r="H24" i="35"/>
  <c r="E25" i="35"/>
  <c r="H25" i="35"/>
  <c r="E26" i="35"/>
  <c r="H26" i="35"/>
  <c r="E27" i="35"/>
  <c r="H27" i="35"/>
  <c r="E28" i="35"/>
  <c r="H28" i="35"/>
  <c r="C29" i="35"/>
  <c r="D29" i="35"/>
  <c r="F29" i="35"/>
  <c r="G29" i="35"/>
  <c r="G42" i="35" s="1"/>
  <c r="E30" i="35"/>
  <c r="H30" i="35"/>
  <c r="E31" i="35"/>
  <c r="H31" i="35"/>
  <c r="E32" i="35"/>
  <c r="H32" i="35"/>
  <c r="E33" i="35"/>
  <c r="H33" i="35"/>
  <c r="H29" i="35" s="1"/>
  <c r="E34" i="35"/>
  <c r="H34" i="35"/>
  <c r="E35" i="35"/>
  <c r="H35" i="35"/>
  <c r="C36" i="35"/>
  <c r="D36" i="35"/>
  <c r="E36" i="35"/>
  <c r="F36" i="35"/>
  <c r="G36" i="35"/>
  <c r="E37" i="35"/>
  <c r="H37" i="35"/>
  <c r="H36" i="35" s="1"/>
  <c r="C38" i="35"/>
  <c r="C42" i="35" s="1"/>
  <c r="C72" i="35" s="1"/>
  <c r="D38" i="35"/>
  <c r="F38" i="35"/>
  <c r="G38" i="35"/>
  <c r="E39" i="35"/>
  <c r="E38" i="35" s="1"/>
  <c r="H39" i="35"/>
  <c r="E40" i="35"/>
  <c r="H40" i="35"/>
  <c r="C47" i="35"/>
  <c r="D47" i="35"/>
  <c r="F47" i="35"/>
  <c r="G47" i="35"/>
  <c r="E48" i="35"/>
  <c r="H48" i="35"/>
  <c r="E49" i="35"/>
  <c r="H49" i="35"/>
  <c r="E50" i="35"/>
  <c r="H50" i="35"/>
  <c r="E51" i="35"/>
  <c r="H51" i="35"/>
  <c r="E52" i="35"/>
  <c r="H52" i="35"/>
  <c r="E53" i="35"/>
  <c r="H53" i="35"/>
  <c r="E54" i="35"/>
  <c r="H54" i="35"/>
  <c r="E55" i="35"/>
  <c r="H55" i="35"/>
  <c r="C56" i="35"/>
  <c r="D56" i="35"/>
  <c r="F56" i="35"/>
  <c r="G56" i="35"/>
  <c r="E57" i="35"/>
  <c r="H57" i="35"/>
  <c r="E58" i="35"/>
  <c r="H58" i="35"/>
  <c r="E59" i="35"/>
  <c r="H59" i="35"/>
  <c r="E60" i="35"/>
  <c r="H60" i="35"/>
  <c r="C61" i="35"/>
  <c r="D61" i="35"/>
  <c r="F61" i="35"/>
  <c r="G61" i="35"/>
  <c r="E62" i="35"/>
  <c r="H62" i="35"/>
  <c r="H61" i="35" s="1"/>
  <c r="E63" i="35"/>
  <c r="H63" i="35"/>
  <c r="E64" i="35"/>
  <c r="H64" i="35"/>
  <c r="E65" i="35"/>
  <c r="H65" i="35"/>
  <c r="C67" i="35"/>
  <c r="D67" i="35"/>
  <c r="C69" i="35"/>
  <c r="D69" i="35"/>
  <c r="E69" i="35"/>
  <c r="F69" i="35"/>
  <c r="G69" i="35"/>
  <c r="E70" i="35"/>
  <c r="H70" i="35"/>
  <c r="H69" i="35" s="1"/>
  <c r="E75" i="35"/>
  <c r="E77" i="35" s="1"/>
  <c r="H75" i="35"/>
  <c r="E76" i="35"/>
  <c r="H76" i="35"/>
  <c r="C77" i="35"/>
  <c r="D77" i="35"/>
  <c r="F77" i="35"/>
  <c r="G77" i="35"/>
  <c r="C14" i="34"/>
  <c r="D14" i="34"/>
  <c r="E14" i="34"/>
  <c r="C18" i="34"/>
  <c r="D18" i="34"/>
  <c r="E18" i="34"/>
  <c r="C31" i="34"/>
  <c r="D31" i="34"/>
  <c r="E31" i="34"/>
  <c r="C41" i="34"/>
  <c r="D41" i="34"/>
  <c r="E41" i="34"/>
  <c r="E48" i="34" s="1"/>
  <c r="E12" i="34" s="1"/>
  <c r="E9" i="34" s="1"/>
  <c r="C44" i="34"/>
  <c r="D44" i="34"/>
  <c r="E44" i="34"/>
  <c r="C54" i="34"/>
  <c r="D54" i="34"/>
  <c r="E54" i="34"/>
  <c r="C56" i="34"/>
  <c r="D56" i="34"/>
  <c r="E56" i="34"/>
  <c r="C57" i="34"/>
  <c r="D57" i="34"/>
  <c r="E57" i="34"/>
  <c r="C58" i="34"/>
  <c r="D58" i="34"/>
  <c r="E58" i="34"/>
  <c r="C60" i="34"/>
  <c r="D60" i="34"/>
  <c r="E60" i="34"/>
  <c r="D62" i="34"/>
  <c r="E62" i="34"/>
  <c r="E64" i="34"/>
  <c r="E66" i="34" s="1"/>
  <c r="C72" i="34"/>
  <c r="D72" i="34"/>
  <c r="E72" i="34"/>
  <c r="C74" i="34"/>
  <c r="D74" i="34"/>
  <c r="C75" i="34"/>
  <c r="D75" i="34"/>
  <c r="E75" i="34"/>
  <c r="E74" i="34" s="1"/>
  <c r="C76" i="34"/>
  <c r="D76" i="34"/>
  <c r="E76" i="34"/>
  <c r="C78" i="34"/>
  <c r="D78" i="34"/>
  <c r="E78" i="34"/>
  <c r="D80" i="34"/>
  <c r="E80" i="34"/>
  <c r="C9" i="33"/>
  <c r="D9" i="33"/>
  <c r="E9" i="33"/>
  <c r="F9" i="33"/>
  <c r="F21" i="33" s="1"/>
  <c r="G9" i="33"/>
  <c r="G21" i="33" s="1"/>
  <c r="H9" i="33"/>
  <c r="I9" i="33"/>
  <c r="J9" i="33"/>
  <c r="J21" i="33" s="1"/>
  <c r="K9" i="33"/>
  <c r="L10" i="33"/>
  <c r="L11" i="33"/>
  <c r="L12" i="33"/>
  <c r="L13" i="33"/>
  <c r="L14" i="33"/>
  <c r="C15" i="33"/>
  <c r="D15" i="33"/>
  <c r="D21" i="33" s="1"/>
  <c r="E15" i="33"/>
  <c r="F15" i="33"/>
  <c r="G15" i="33"/>
  <c r="H15" i="33"/>
  <c r="I15" i="33"/>
  <c r="J15" i="33"/>
  <c r="K15" i="33"/>
  <c r="L16" i="33"/>
  <c r="L15" i="33" s="1"/>
  <c r="L17" i="33"/>
  <c r="L18" i="33"/>
  <c r="L19" i="33"/>
  <c r="L20" i="33"/>
  <c r="G8" i="32"/>
  <c r="G19" i="32" s="1"/>
  <c r="H8" i="32"/>
  <c r="H19" i="32" s="1"/>
  <c r="C9" i="32"/>
  <c r="C8" i="32" s="1"/>
  <c r="C19" i="32" s="1"/>
  <c r="D9" i="32"/>
  <c r="D8" i="32" s="1"/>
  <c r="D19" i="32" s="1"/>
  <c r="E9" i="32"/>
  <c r="E8" i="32" s="1"/>
  <c r="F9" i="32"/>
  <c r="G9" i="32"/>
  <c r="H9" i="32"/>
  <c r="I9" i="32"/>
  <c r="I8" i="32" s="1"/>
  <c r="I19" i="32" s="1"/>
  <c r="C13" i="32"/>
  <c r="D13" i="32"/>
  <c r="E13" i="32"/>
  <c r="F13" i="32"/>
  <c r="F8" i="32" s="1"/>
  <c r="F19" i="32" s="1"/>
  <c r="G13" i="32"/>
  <c r="H13" i="32"/>
  <c r="I13" i="32"/>
  <c r="E19" i="32"/>
  <c r="C21" i="32"/>
  <c r="D21" i="32"/>
  <c r="E21" i="32"/>
  <c r="F21" i="32"/>
  <c r="H21" i="32"/>
  <c r="I21" i="32"/>
  <c r="G22" i="32"/>
  <c r="G23" i="32"/>
  <c r="G24" i="32"/>
  <c r="C26" i="32"/>
  <c r="D26" i="32"/>
  <c r="E26" i="32"/>
  <c r="F26" i="32"/>
  <c r="H26" i="32"/>
  <c r="I26" i="32"/>
  <c r="G27" i="32"/>
  <c r="G26" i="32" s="1"/>
  <c r="G28" i="32"/>
  <c r="G29" i="32"/>
  <c r="C36" i="32"/>
  <c r="D36" i="32"/>
  <c r="E36" i="32"/>
  <c r="F36" i="32"/>
  <c r="G36" i="32"/>
  <c r="H17" i="35" l="1"/>
  <c r="F114" i="36"/>
  <c r="I114" i="36" s="1"/>
  <c r="I115" i="36"/>
  <c r="E85" i="36"/>
  <c r="G21" i="32"/>
  <c r="D82" i="34"/>
  <c r="D84" i="34" s="1"/>
  <c r="C48" i="34"/>
  <c r="C12" i="34" s="1"/>
  <c r="C9" i="34" s="1"/>
  <c r="C22" i="34" s="1"/>
  <c r="C24" i="34" s="1"/>
  <c r="C26" i="34" s="1"/>
  <c r="C35" i="34" s="1"/>
  <c r="F151" i="36"/>
  <c r="I151" i="36" s="1"/>
  <c r="I154" i="36"/>
  <c r="F138" i="36"/>
  <c r="I138" i="36" s="1"/>
  <c r="I141" i="36"/>
  <c r="F86" i="36"/>
  <c r="I89" i="36"/>
  <c r="H85" i="36"/>
  <c r="H160" i="36" s="1"/>
  <c r="I19" i="36"/>
  <c r="C85" i="38"/>
  <c r="F134" i="36"/>
  <c r="I134" i="36" s="1"/>
  <c r="I135" i="36"/>
  <c r="F124" i="36"/>
  <c r="I124" i="36" s="1"/>
  <c r="I125" i="36"/>
  <c r="E82" i="34"/>
  <c r="E84" i="34" s="1"/>
  <c r="C82" i="34"/>
  <c r="C84" i="34" s="1"/>
  <c r="D64" i="34"/>
  <c r="D66" i="34" s="1"/>
  <c r="H47" i="35"/>
  <c r="F49" i="36"/>
  <c r="I52" i="36"/>
  <c r="I49" i="36" s="1"/>
  <c r="F11" i="36"/>
  <c r="F10" i="36" s="1"/>
  <c r="D10" i="36"/>
  <c r="D59" i="38"/>
  <c r="G59" i="38" s="1"/>
  <c r="K21" i="33"/>
  <c r="C21" i="33"/>
  <c r="I21" i="33"/>
  <c r="E21" i="33"/>
  <c r="E22" i="34"/>
  <c r="E24" i="34" s="1"/>
  <c r="E26" i="34" s="1"/>
  <c r="E35" i="34" s="1"/>
  <c r="H77" i="35"/>
  <c r="E61" i="35"/>
  <c r="E56" i="35"/>
  <c r="E47" i="35"/>
  <c r="E67" i="35" s="1"/>
  <c r="F42" i="35"/>
  <c r="F147" i="36"/>
  <c r="I147" i="36" s="1"/>
  <c r="F104" i="36"/>
  <c r="I104" i="36" s="1"/>
  <c r="D85" i="36"/>
  <c r="F72" i="36"/>
  <c r="I72" i="36" s="1"/>
  <c r="F59" i="36"/>
  <c r="I59" i="36" s="1"/>
  <c r="F39" i="36"/>
  <c r="I29" i="36"/>
  <c r="H10" i="36"/>
  <c r="D49" i="38"/>
  <c r="D42" i="38"/>
  <c r="G42" i="38" s="1"/>
  <c r="D31" i="38"/>
  <c r="G31" i="38" s="1"/>
  <c r="D22" i="38"/>
  <c r="G22" i="38" s="1"/>
  <c r="D12" i="38"/>
  <c r="L9" i="33"/>
  <c r="L21" i="33" s="1"/>
  <c r="H21" i="33"/>
  <c r="C64" i="34"/>
  <c r="C66" i="34" s="1"/>
  <c r="D48" i="34"/>
  <c r="D12" i="34" s="1"/>
  <c r="D9" i="34" s="1"/>
  <c r="D22" i="34" s="1"/>
  <c r="D24" i="34" s="1"/>
  <c r="D26" i="34" s="1"/>
  <c r="D35" i="34" s="1"/>
  <c r="H56" i="35"/>
  <c r="G67" i="35"/>
  <c r="G72" i="35" s="1"/>
  <c r="H38" i="35"/>
  <c r="G85" i="36"/>
  <c r="F29" i="36"/>
  <c r="G10" i="36"/>
  <c r="F48" i="38"/>
  <c r="F11" i="38"/>
  <c r="F67" i="35"/>
  <c r="E29" i="35"/>
  <c r="E17" i="35"/>
  <c r="E42" i="35" s="1"/>
  <c r="E72" i="35" s="1"/>
  <c r="F94" i="36"/>
  <c r="I94" i="36" s="1"/>
  <c r="F76" i="36"/>
  <c r="I76" i="36" s="1"/>
  <c r="F63" i="36"/>
  <c r="I63" i="36" s="1"/>
  <c r="F19" i="36"/>
  <c r="I12" i="36"/>
  <c r="I11" i="36" s="1"/>
  <c r="I10" i="36" s="1"/>
  <c r="E10" i="36"/>
  <c r="E160" i="36" s="1"/>
  <c r="C29" i="37"/>
  <c r="D79" i="38"/>
  <c r="G79" i="38" s="1"/>
  <c r="D68" i="38"/>
  <c r="G68" i="38" s="1"/>
  <c r="B48" i="38"/>
  <c r="G62" i="38"/>
  <c r="G12" i="38"/>
  <c r="F85" i="38"/>
  <c r="E85" i="38"/>
  <c r="G49" i="38"/>
  <c r="B85" i="38"/>
  <c r="H9" i="37"/>
  <c r="H19" i="37"/>
  <c r="E9" i="37"/>
  <c r="E19" i="37"/>
  <c r="I39" i="36"/>
  <c r="G160" i="36"/>
  <c r="I86" i="36"/>
  <c r="D160" i="36"/>
  <c r="H42" i="35"/>
  <c r="F72" i="35"/>
  <c r="I85" i="36" l="1"/>
  <c r="D48" i="38"/>
  <c r="G48" i="38" s="1"/>
  <c r="D11" i="38"/>
  <c r="D85" i="38" s="1"/>
  <c r="F85" i="36"/>
  <c r="F160" i="36" s="1"/>
  <c r="G11" i="38"/>
  <c r="H67" i="35"/>
  <c r="H72" i="35" s="1"/>
  <c r="H29" i="37"/>
  <c r="E29" i="37"/>
  <c r="I160" i="36"/>
  <c r="G85" i="38" l="1"/>
  <c r="C9" i="31"/>
  <c r="D9" i="31"/>
  <c r="F9" i="31"/>
  <c r="G9" i="31"/>
  <c r="C17" i="31"/>
  <c r="D17" i="31"/>
  <c r="D47" i="31" s="1"/>
  <c r="F19" i="31"/>
  <c r="G19" i="31"/>
  <c r="F23" i="31"/>
  <c r="G23" i="31"/>
  <c r="C25" i="31"/>
  <c r="D25" i="31"/>
  <c r="F27" i="31"/>
  <c r="G27" i="31"/>
  <c r="C31" i="31"/>
  <c r="D31" i="31"/>
  <c r="F31" i="31"/>
  <c r="G31" i="31"/>
  <c r="C38" i="31"/>
  <c r="D38" i="31"/>
  <c r="F38" i="31"/>
  <c r="G38" i="31"/>
  <c r="C41" i="31"/>
  <c r="D41" i="31"/>
  <c r="F42" i="31"/>
  <c r="G42" i="31"/>
  <c r="F57" i="31"/>
  <c r="G57" i="31"/>
  <c r="C60" i="31"/>
  <c r="D60" i="31"/>
  <c r="F63" i="31"/>
  <c r="G63" i="31"/>
  <c r="F68" i="31"/>
  <c r="G68" i="31"/>
  <c r="F75" i="31"/>
  <c r="G75" i="31"/>
  <c r="F79" i="31" l="1"/>
  <c r="F47" i="31"/>
  <c r="F59" i="31" s="1"/>
  <c r="D62" i="31"/>
  <c r="C47" i="31"/>
  <c r="C62" i="31" s="1"/>
  <c r="G79" i="31"/>
  <c r="G47" i="31"/>
  <c r="G59" i="31" s="1"/>
  <c r="G81" i="31" s="1"/>
  <c r="F81" i="31"/>
  <c r="D30" i="11" l="1"/>
  <c r="G30" i="11" s="1"/>
  <c r="D29" i="11"/>
  <c r="G29" i="11" s="1"/>
  <c r="D28" i="11"/>
  <c r="G28" i="11" s="1"/>
  <c r="F27" i="11"/>
  <c r="E27" i="11"/>
  <c r="C27" i="11"/>
  <c r="B27" i="11"/>
  <c r="D26" i="11"/>
  <c r="G26" i="11" s="1"/>
  <c r="D25" i="11"/>
  <c r="G25" i="11" s="1"/>
  <c r="D24" i="11"/>
  <c r="G24" i="11" s="1"/>
  <c r="F23" i="11"/>
  <c r="F20" i="11" s="1"/>
  <c r="E23" i="11"/>
  <c r="C23" i="11"/>
  <c r="B23" i="11"/>
  <c r="B20" i="11" s="1"/>
  <c r="D22" i="11"/>
  <c r="D21" i="11"/>
  <c r="G21" i="11" s="1"/>
  <c r="E20" i="11"/>
  <c r="C20" i="11"/>
  <c r="D18" i="11"/>
  <c r="G18" i="11" s="1"/>
  <c r="D17" i="11"/>
  <c r="D16" i="11"/>
  <c r="G16" i="11" s="1"/>
  <c r="F15" i="11"/>
  <c r="E15" i="11"/>
  <c r="C15" i="11"/>
  <c r="B15" i="11"/>
  <c r="D14" i="11"/>
  <c r="G14" i="11" s="1"/>
  <c r="D13" i="11"/>
  <c r="D11" i="11" s="1"/>
  <c r="D12" i="11"/>
  <c r="G12" i="11" s="1"/>
  <c r="F11" i="11"/>
  <c r="E11" i="11"/>
  <c r="E8" i="11" s="1"/>
  <c r="E31" i="11" s="1"/>
  <c r="C11" i="11"/>
  <c r="C8" i="11" s="1"/>
  <c r="B11" i="11"/>
  <c r="D10" i="11"/>
  <c r="G10" i="11" s="1"/>
  <c r="D9" i="11"/>
  <c r="B8" i="11" l="1"/>
  <c r="D23" i="11"/>
  <c r="G23" i="11" s="1"/>
  <c r="D27" i="11"/>
  <c r="G27" i="11" s="1"/>
  <c r="F8" i="11"/>
  <c r="F31" i="11" s="1"/>
  <c r="C31" i="11"/>
  <c r="G11" i="11"/>
  <c r="B31" i="11"/>
  <c r="D15" i="11"/>
  <c r="G15" i="11" s="1"/>
  <c r="D8" i="11"/>
  <c r="G9" i="11"/>
  <c r="G13" i="11"/>
  <c r="G17" i="11"/>
  <c r="G22" i="11"/>
  <c r="D20" i="11" l="1"/>
  <c r="G20" i="11" s="1"/>
  <c r="G8" i="11"/>
  <c r="G31" i="11" s="1"/>
  <c r="D31" i="11"/>
</calcChain>
</file>

<file path=xl/sharedStrings.xml><?xml version="1.0" encoding="utf-8"?>
<sst xmlns="http://schemas.openxmlformats.org/spreadsheetml/2006/main" count="662" uniqueCount="451">
  <si>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</si>
  <si>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</si>
  <si>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</si>
  <si>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</si>
  <si>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</si>
  <si>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</si>
  <si>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</si>
  <si>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</si>
  <si>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</si>
  <si>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</si>
  <si>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</si>
  <si>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</si>
  <si>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</si>
  <si>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</si>
  <si>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</si>
  <si>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</si>
  <si>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</si>
  <si>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</si>
  <si>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</si>
  <si>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</si>
  <si>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</si>
  <si>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</si>
  <si>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</si>
  <si>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</si>
  <si>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</si>
  <si>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</si>
  <si>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</si>
  <si>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</si>
  <si>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</si>
  <si>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</si>
  <si>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</si>
  <si>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</si>
  <si>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</si>
  <si>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</si>
  <si>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</si>
  <si>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</si>
  <si>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</si>
  <si>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</si>
  <si>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</si>
  <si>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</si>
  <si>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</si>
  <si>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</si>
  <si>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</si>
  <si>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</si>
  <si>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</si>
  <si>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</si>
  <si>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</si>
  <si>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</si>
  <si>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</si>
  <si>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</si>
  <si>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</si>
  <si>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</si>
  <si>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</si>
  <si>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</si>
  <si>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</si>
  <si>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</si>
  <si>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</si>
  <si>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</si>
  <si>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</si>
  <si>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</si>
  <si>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</si>
  <si>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</si>
  <si>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</si>
  <si>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</si>
  <si>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</si>
  <si>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</si>
  <si>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</si>
  <si>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</si>
  <si>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</si>
  <si>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</si>
  <si>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</si>
  <si>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</si>
  <si>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</si>
  <si>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</si>
  <si>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</si>
  <si>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</si>
  <si>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</si>
  <si>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</si>
  <si>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</si>
  <si>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</si>
  <si>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</si>
  <si>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</si>
  <si>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</si>
  <si>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</si>
  <si>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</si>
  <si>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</si>
  <si>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</si>
  <si>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</si>
  <si>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</si>
  <si>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</si>
  <si>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</si>
  <si>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</si>
  <si>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</si>
  <si>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</si>
  <si>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</si>
  <si>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</si>
  <si>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</si>
  <si>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</si>
  <si>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</si>
  <si>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</si>
  <si>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</si>
  <si>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</si>
  <si>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</si>
  <si>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</si>
  <si>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</si>
  <si>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</si>
  <si>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</si>
  <si>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</si>
  <si>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</si>
  <si>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</si>
  <si>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</si>
  <si>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</si>
  <si>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</si>
  <si>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</si>
  <si>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</si>
  <si>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</si>
  <si>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</si>
  <si>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</si>
  <si>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</si>
  <si>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</si>
  <si>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la Infraestructura Fisica Educativa (a)</t>
  </si>
  <si>
    <t>C. Crédito XX</t>
  </si>
  <si>
    <t>B. Crédito 2</t>
  </si>
  <si>
    <t>A. Crédito 1</t>
  </si>
  <si>
    <t>6. Obligaciones a Corto Plazo (Informativo)</t>
  </si>
  <si>
    <t>(p)</t>
  </si>
  <si>
    <t>(n)</t>
  </si>
  <si>
    <t>Tasa Efectiva</t>
  </si>
  <si>
    <t>Comisiones y Costos Relacionados (o)</t>
  </si>
  <si>
    <t>Tasa de Interés</t>
  </si>
  <si>
    <t>Plazo Pactado                (m)</t>
  </si>
  <si>
    <t>Monto Contratado (l)</t>
  </si>
  <si>
    <t>Obligaciones a Corto Plazo (k)</t>
  </si>
  <si>
    <t>2. Se refiere al valor del Bono Cupón Cero que respalda el pago de los créditos asociados al mismo (Activo).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</si>
  <si>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</si>
  <si>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</si>
  <si>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</si>
  <si>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</si>
  <si>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</si>
  <si>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</si>
  <si>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</si>
  <si>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</si>
  <si>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t>4. Deuda Contingente 1 (informativo)</t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</si>
  <si>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</si>
  <si>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</si>
  <si>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</si>
  <si>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</si>
  <si>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</si>
  <si>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</si>
  <si>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</si>
  <si>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</si>
  <si>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</si>
  <si>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</si>
  <si>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</si>
  <si>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(j)</t>
  </si>
  <si>
    <t>(i)</t>
  </si>
  <si>
    <t>h=d+e-f+g</t>
  </si>
  <si>
    <t>(g)</t>
  </si>
  <si>
    <t>(f)</t>
  </si>
  <si>
    <t>(e)</t>
  </si>
  <si>
    <t>(d)</t>
  </si>
  <si>
    <t>(c)</t>
  </si>
  <si>
    <t>Pago de Comisiones y demás costos asociados durante el Periodo</t>
  </si>
  <si>
    <t>Pago de Intereses del Periodo</t>
  </si>
  <si>
    <t>Saldo Final del Periodo (h)</t>
  </si>
  <si>
    <t>Revaluaciones, Reclasificaciones y Otros Ajustes</t>
  </si>
  <si>
    <t>Amortizaciones del Periodo</t>
  </si>
  <si>
    <t>Disposiciones del Periodo</t>
  </si>
  <si>
    <t>Denominación de la Deuda Pública y Otros Pasivos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</si>
  <si>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</si>
  <si>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</si>
  <si>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</si>
  <si>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</si>
  <si>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</si>
  <si>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</si>
  <si>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</si>
  <si>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</si>
  <si>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</si>
  <si>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</si>
  <si>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</si>
  <si>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</si>
  <si>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</si>
  <si>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</si>
  <si>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</si>
  <si>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(h)</t>
  </si>
  <si>
    <t>Saldo pendiente por pagar de la inversión al XX de XXXX de 20XN</t>
  </si>
  <si>
    <t>Monto pagado de la inversión actualizado al XX de XXXX de 20XN</t>
  </si>
  <si>
    <t>Monto pagado de la inversión al XX de XXXX de 20XN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</si>
  <si>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</si>
  <si>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</si>
  <si>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</si>
  <si>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</si>
  <si>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</si>
  <si>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</si>
  <si>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</si>
  <si>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</si>
  <si>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Informe Analítico de Obligaciones Diferentes de Financiamientos – LDF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</si>
  <si>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</si>
  <si>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</si>
  <si>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</si>
  <si>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</si>
  <si>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</si>
  <si>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</si>
  <si>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</si>
  <si>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</si>
  <si>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</si>
  <si>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</si>
  <si>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</si>
  <si>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</si>
  <si>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</si>
  <si>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</si>
  <si>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</si>
  <si>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</si>
  <si>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</si>
  <si>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</si>
  <si>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</si>
  <si>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</si>
  <si>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</si>
  <si>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</si>
  <si>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</si>
  <si>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</si>
  <si>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</si>
  <si>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</si>
  <si>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</si>
  <si>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</si>
  <si>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</si>
  <si>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</si>
  <si>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</si>
  <si>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</si>
  <si>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</si>
  <si>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</si>
  <si>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</si>
  <si>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</si>
  <si>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</si>
  <si>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</si>
  <si>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</si>
  <si>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</si>
  <si>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</si>
  <si>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</si>
  <si>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</si>
  <si>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</si>
  <si>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</si>
  <si>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</si>
  <si>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</si>
  <si>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</si>
  <si>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</si>
  <si>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</si>
  <si>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</si>
  <si>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 Transferencias, Asignaciones, Subsidios y Subvenciones,
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</si>
  <si>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</si>
  <si>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</si>
  <si>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</si>
  <si>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</si>
  <si>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</si>
  <si>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</si>
  <si>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</si>
  <si>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</si>
  <si>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</si>
  <si>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</si>
  <si>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</si>
  <si>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</si>
  <si>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</si>
  <si>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</si>
  <si>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</si>
  <si>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</si>
  <si>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</si>
  <si>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</si>
  <si>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</si>
  <si>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</si>
  <si>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</si>
  <si>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</si>
  <si>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</si>
  <si>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</si>
  <si>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</si>
  <si>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</si>
  <si>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</si>
  <si>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</si>
  <si>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</si>
  <si>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</si>
  <si>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</si>
  <si>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</si>
  <si>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</si>
  <si>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</si>
  <si>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</si>
  <si>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</si>
  <si>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</si>
  <si>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</si>
  <si>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</si>
  <si>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</si>
  <si>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</si>
  <si>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</si>
  <si>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</si>
  <si>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  (H=h1+h2+h3+h4+h5+h6+h7+h8+h9+h10+h11)</t>
  </si>
  <si>
    <t>G. Ingresos por Ventas de Bienes y Prestación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</si>
  <si>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</si>
  <si>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</si>
  <si>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</si>
  <si>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</si>
  <si>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</si>
  <si>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</si>
  <si>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</si>
  <si>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</si>
  <si>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</t>
  </si>
  <si>
    <t>Ampliaciones/ (Reducciones)</t>
  </si>
  <si>
    <t>Estimado (d)</t>
  </si>
  <si>
    <t>Diferencia (e)</t>
  </si>
  <si>
    <t>Ingreso</t>
  </si>
  <si>
    <t>Estado Analítico de Ingresos Detallado - LDF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</si>
  <si>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</si>
  <si>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</si>
  <si>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</si>
  <si>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</si>
  <si>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</si>
  <si>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</si>
  <si>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</si>
  <si>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</si>
  <si>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</si>
  <si>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</si>
  <si>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</si>
  <si>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</si>
  <si>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</si>
  <si>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</si>
  <si>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</si>
  <si>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</si>
  <si>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</si>
  <si>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</si>
  <si>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</si>
  <si>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</si>
  <si>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</si>
  <si>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</si>
  <si>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</si>
  <si>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</si>
  <si>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</si>
  <si>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</si>
  <si>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</si>
  <si>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</si>
  <si>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</si>
  <si>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</si>
  <si>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</si>
  <si>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</si>
  <si>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</si>
  <si>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</si>
  <si>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</si>
  <si>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</si>
  <si>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</si>
  <si>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</si>
  <si>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</si>
  <si>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</si>
  <si>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</si>
  <si>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</si>
  <si>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</si>
  <si>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</si>
  <si>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</si>
  <si>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</si>
  <si>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</si>
  <si>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</si>
  <si>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</si>
  <si>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</si>
  <si>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</si>
  <si>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</si>
  <si>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</si>
  <si>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</si>
  <si>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</si>
  <si>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</si>
  <si>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</si>
  <si>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</si>
  <si>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</si>
  <si>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</si>
  <si>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</si>
  <si>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</si>
  <si>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</si>
  <si>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</si>
  <si>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</si>
  <si>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</si>
  <si>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</si>
  <si>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</si>
  <si>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</si>
  <si>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</si>
  <si>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</si>
  <si>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</si>
  <si>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</si>
  <si>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</si>
  <si>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</si>
  <si>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</si>
  <si>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Modificado </t>
  </si>
  <si>
    <t xml:space="preserve">Ampliaciones/ (Reducciones) 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</si>
  <si>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</si>
  <si>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</si>
  <si>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</si>
  <si>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</si>
  <si>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UNIDAD TÉCNICA</t>
  </si>
  <si>
    <t>UNIDAD ADMINISTRATIVA</t>
  </si>
  <si>
    <t>UNIDAD GENERAL</t>
  </si>
  <si>
    <t>II. Gasto Etiquetado     (II=A+B+C+D+E+F+G+H)</t>
  </si>
  <si>
    <t>I. Gasto No Etiquetado  (I=A+B+C+D+E+F+G+H)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</si>
  <si>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</si>
  <si>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</si>
  <si>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</si>
  <si>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</si>
  <si>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</si>
  <si>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</si>
  <si>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</si>
  <si>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</si>
  <si>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</si>
  <si>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</si>
  <si>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</si>
  <si>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</si>
  <si>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</si>
  <si>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</si>
  <si>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</si>
  <si>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</si>
  <si>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</si>
  <si>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</si>
  <si>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</si>
  <si>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</si>
  <si>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</si>
  <si>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</si>
  <si>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</si>
  <si>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</si>
  <si>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</si>
  <si>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</si>
  <si>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</si>
  <si>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</si>
  <si>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</si>
  <si>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</si>
  <si>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</si>
  <si>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</si>
  <si>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</si>
  <si>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</si>
  <si>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</si>
  <si>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Clasificación Funcional (Finalidad y Función)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</si>
  <si>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</si>
  <si>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</si>
  <si>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</si>
  <si>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</si>
  <si>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</si>
  <si>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</si>
  <si>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</si>
  <si>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</si>
  <si>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</si>
  <si>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</si>
  <si>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</si>
  <si>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</si>
  <si>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</si>
  <si>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</si>
  <si>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</si>
  <si>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2024 (d)</t>
  </si>
  <si>
    <t>31 de diciembre de 2023 (e)</t>
  </si>
  <si>
    <t>Saldo al 31 de diciembre de 2023 (d)</t>
  </si>
  <si>
    <t>Al 31 de diciembre de 2023 y al 30 de Septiembre de 2024 (b)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</si>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</sst>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2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indent="4"/>
    </xf>
    <xf numFmtId="164" fontId="5" fillId="0" borderId="4" xfId="0" applyNumberFormat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justify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justify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vertical="center"/>
    </xf>
    <xf numFmtId="164" fontId="9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Alignment="1">
      <alignment vertical="center"/>
    </xf>
    <xf numFmtId="164" fontId="9" fillId="0" borderId="2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justify" vertical="center" wrapText="1"/>
    </xf>
    <xf numFmtId="164" fontId="7" fillId="0" borderId="3" xfId="0" applyNumberFormat="1" applyFont="1" applyBorder="1" applyAlignment="1">
      <alignment horizontal="justify" vertical="center"/>
    </xf>
    <xf numFmtId="164" fontId="9" fillId="0" borderId="4" xfId="0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justify" vertical="center" wrapText="1"/>
    </xf>
    <xf numFmtId="164" fontId="7" fillId="0" borderId="3" xfId="0" applyNumberFormat="1" applyFont="1" applyBorder="1" applyAlignment="1">
      <alignment horizontal="justify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horizontal="left" vertical="center" wrapText="1" indent="1"/>
    </xf>
    <xf numFmtId="164" fontId="4" fillId="0" borderId="3" xfId="0" applyNumberFormat="1" applyFont="1" applyBorder="1" applyAlignment="1">
      <alignment horizontal="left" vertical="center" indent="1"/>
    </xf>
    <xf numFmtId="164" fontId="3" fillId="0" borderId="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left" vertical="center" indent="1"/>
    </xf>
    <xf numFmtId="164" fontId="3" fillId="3" borderId="4" xfId="0" applyNumberFormat="1" applyFont="1" applyFill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left" vertical="center" indent="5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11" xfId="0" applyNumberFormat="1" applyFont="1" applyBorder="1" applyAlignment="1">
      <alignment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4" fontId="3" fillId="0" borderId="3" xfId="0" applyNumberFormat="1" applyFont="1" applyBorder="1" applyAlignment="1">
      <alignment horizontal="justify" vertical="center"/>
    </xf>
    <xf numFmtId="164" fontId="4" fillId="0" borderId="2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left" vertical="center" wrapText="1" indent="5"/>
    </xf>
    <xf numFmtId="164" fontId="3" fillId="0" borderId="11" xfId="0" applyNumberFormat="1" applyFont="1" applyBorder="1" applyAlignment="1">
      <alignment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vertical="center"/>
    </xf>
    <xf numFmtId="164" fontId="3" fillId="0" borderId="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right"/>
    </xf>
    <xf numFmtId="164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/>
    </xf>
    <xf numFmtId="164" fontId="3" fillId="0" borderId="16" xfId="0" applyNumberFormat="1" applyFont="1" applyBorder="1" applyAlignment="1">
      <alignment horizontal="left" vertical="center" indent="1"/>
    </xf>
    <xf numFmtId="164" fontId="3" fillId="0" borderId="3" xfId="0" applyNumberFormat="1" applyFont="1" applyBorder="1" applyAlignment="1">
      <alignment horizontal="left" vertical="center" wrapText="1" indent="3"/>
    </xf>
    <xf numFmtId="164" fontId="3" fillId="0" borderId="3" xfId="0" applyNumberFormat="1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/>
    <xf numFmtId="0" fontId="3" fillId="0" borderId="8" xfId="0" applyFont="1" applyBorder="1" applyAlignment="1">
      <alignment horizontal="left" vertical="center" indent="3"/>
    </xf>
    <xf numFmtId="0" fontId="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11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indent="2"/>
    </xf>
    <xf numFmtId="164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64" fontId="12" fillId="0" borderId="3" xfId="1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justify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4" fontId="3" fillId="0" borderId="16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left" vertical="top" wrapText="1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vertical="center"/>
    </xf>
    <xf numFmtId="164" fontId="4" fillId="2" borderId="9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2"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2143125</xdr:colOff>
      <xdr:row>91</xdr:row>
      <xdr:rowOff>47625</xdr:rowOff>
    </xdr:from>
    <xdr:to>
      <xdr:col>4</xdr:col>
      <xdr:colOff>3619500</xdr:colOff>
      <xdr:row>95</xdr:row>
      <xdr:rowOff>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228850" y="16602075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 Abraham Alfonso Guzmán Flores</a:t>
              </a: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1661582</xdr:colOff>
      <xdr:row>45</xdr:row>
      <xdr:rowOff>95249</xdr:rowOff>
    </xdr:from>
    <xdr:to>
      <xdr:col>8</xdr:col>
      <xdr:colOff>330199</xdr:colOff>
      <xdr:row>49</xdr:row>
      <xdr:rowOff>60324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2000249" y="8773582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 Abraham Alfonso Guzmán Flores</a:t>
              </a: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29</xdr:row>
      <xdr:rowOff>66675</xdr:rowOff>
    </xdr:from>
    <xdr:to>
      <xdr:col>9</xdr:col>
      <xdr:colOff>704850</xdr:colOff>
      <xdr:row>32</xdr:row>
      <xdr:rowOff>95250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2924175" y="7191375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 Abraham Alfonso Guzmán Flores</a:t>
              </a: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93</xdr:row>
      <xdr:rowOff>9525</xdr:rowOff>
    </xdr:from>
    <xdr:to>
      <xdr:col>4</xdr:col>
      <xdr:colOff>771525</xdr:colOff>
      <xdr:row>96</xdr:row>
      <xdr:rowOff>123825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904875" y="16973550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 Abraham Alfonso Guzmán Flores</a:t>
              </a: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1019175</xdr:colOff>
      <xdr:row>84</xdr:row>
      <xdr:rowOff>76200</xdr:rowOff>
    </xdr:from>
    <xdr:to>
      <xdr:col>7</xdr:col>
      <xdr:colOff>352425</xdr:colOff>
      <xdr:row>88</xdr:row>
      <xdr:rowOff>28575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1162050" y="17611725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 Abraham Alfonso Guzmán Flores</a:t>
              </a: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167</xdr:row>
      <xdr:rowOff>142875</xdr:rowOff>
    </xdr:from>
    <xdr:to>
      <xdr:col>7</xdr:col>
      <xdr:colOff>923925</xdr:colOff>
      <xdr:row>171</xdr:row>
      <xdr:rowOff>95250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1895475" y="27774900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 Abraham Alfonso Guzmán Flores</a:t>
              </a: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36</xdr:row>
      <xdr:rowOff>57150</xdr:rowOff>
    </xdr:from>
    <xdr:to>
      <xdr:col>7</xdr:col>
      <xdr:colOff>361950</xdr:colOff>
      <xdr:row>40</xdr:row>
      <xdr:rowOff>9525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533400" y="6096000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 Abraham Alfonso Guzmán Flores</a:t>
              </a: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91</xdr:row>
      <xdr:rowOff>152400</xdr:rowOff>
    </xdr:from>
    <xdr:to>
      <xdr:col>5</xdr:col>
      <xdr:colOff>752475</xdr:colOff>
      <xdr:row>95</xdr:row>
      <xdr:rowOff>104775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542925" y="15487650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 Abraham Alfonso Guzmán Flores</a:t>
              </a: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36</xdr:row>
      <xdr:rowOff>95250</xdr:rowOff>
    </xdr:from>
    <xdr:to>
      <xdr:col>6</xdr:col>
      <xdr:colOff>714375</xdr:colOff>
      <xdr:row>39</xdr:row>
      <xdr:rowOff>123825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>
          <a:grpSpLocks/>
        </xdr:cNvGrpSpPr>
      </xdr:nvGrpSpPr>
      <xdr:grpSpPr bwMode="auto">
        <a:xfrm>
          <a:off x="676275" y="7391400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 Abraham Alfonso Guzmán Flores</a:t>
              </a: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zoomScaleNormal="100" workbookViewId="0">
      <pane ySplit="6" topLeftCell="A7" activePane="bottomLeft" state="frozen"/>
      <selection pane="bottomLeft" activeCell="B14" sqref="B14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56" t="s">
        <v>120</v>
      </c>
      <c r="C2" s="157"/>
      <c r="D2" s="157"/>
      <c r="E2" s="157"/>
      <c r="F2" s="157"/>
      <c r="G2" s="158"/>
    </row>
    <row r="3" spans="2:7" x14ac:dyDescent="0.2">
      <c r="B3" s="159" t="s">
        <v>0</v>
      </c>
      <c r="C3" s="160"/>
      <c r="D3" s="160"/>
      <c r="E3" s="160"/>
      <c r="F3" s="160"/>
      <c r="G3" s="161"/>
    </row>
    <row r="4" spans="2:7" x14ac:dyDescent="0.2">
      <c r="B4" s="159" t="s">
        <v>449</v>
      </c>
      <c r="C4" s="160"/>
      <c r="D4" s="160"/>
      <c r="E4" s="160"/>
      <c r="F4" s="160"/>
      <c r="G4" s="161"/>
    </row>
    <row r="5" spans="2:7" ht="13.5" thickBot="1" x14ac:dyDescent="0.25">
      <c r="B5" s="162" t="s">
        <v>1</v>
      </c>
      <c r="C5" s="163"/>
      <c r="D5" s="163"/>
      <c r="E5" s="163"/>
      <c r="F5" s="163"/>
      <c r="G5" s="164"/>
    </row>
    <row r="6" spans="2:7" ht="26.25" thickBot="1" x14ac:dyDescent="0.25">
      <c r="B6" s="3" t="s">
        <v>2</v>
      </c>
      <c r="C6" s="4" t="s">
        <v>446</v>
      </c>
      <c r="D6" s="4" t="s">
        <v>447</v>
      </c>
      <c r="E6" s="5" t="s">
        <v>2</v>
      </c>
      <c r="F6" s="4" t="s">
        <v>446</v>
      </c>
      <c r="G6" s="4" t="s">
        <v>447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173652500.26000002</v>
      </c>
      <c r="D9" s="9">
        <f>SUM(D10:D16)</f>
        <v>195336660.11000001</v>
      </c>
      <c r="E9" s="11" t="s">
        <v>8</v>
      </c>
      <c r="F9" s="9">
        <f>SUM(F10:F18)</f>
        <v>63167574.020000003</v>
      </c>
      <c r="G9" s="9">
        <f>SUM(G10:G18)</f>
        <v>150155090.35000002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172154.77</v>
      </c>
    </row>
    <row r="11" spans="2:7" x14ac:dyDescent="0.2">
      <c r="B11" s="12" t="s">
        <v>11</v>
      </c>
      <c r="C11" s="9">
        <v>171563700.21000001</v>
      </c>
      <c r="D11" s="9">
        <v>194369441.53</v>
      </c>
      <c r="E11" s="13" t="s">
        <v>12</v>
      </c>
      <c r="F11" s="9">
        <v>44913.8</v>
      </c>
      <c r="G11" s="9">
        <v>0.2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62392071.380000003</v>
      </c>
      <c r="G12" s="9">
        <v>148817034.30000001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3.33</v>
      </c>
      <c r="D14" s="9">
        <v>3.33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2088796.72</v>
      </c>
      <c r="D15" s="9">
        <v>967215.25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730588.84</v>
      </c>
      <c r="G16" s="9">
        <v>1165901.08</v>
      </c>
    </row>
    <row r="17" spans="2:7" x14ac:dyDescent="0.2">
      <c r="B17" s="10" t="s">
        <v>23</v>
      </c>
      <c r="C17" s="9">
        <f>SUM(C18:C24)</f>
        <v>24350028.190000001</v>
      </c>
      <c r="D17" s="9">
        <f>SUM(D18:D24)</f>
        <v>24326572.180000003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23587.52</v>
      </c>
      <c r="D20" s="9">
        <v>131.51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24326440.670000002</v>
      </c>
      <c r="D24" s="9">
        <v>24326440.670000002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25122581.609999999</v>
      </c>
      <c r="D25" s="9">
        <f>SUM(D26:D30)</f>
        <v>25810598.98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-0.01</v>
      </c>
      <c r="D26" s="9">
        <v>-0.01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-0.01</v>
      </c>
      <c r="D27" s="9">
        <v>-0.01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25122581.629999999</v>
      </c>
      <c r="D29" s="9">
        <v>25810599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11193662.689999999</v>
      </c>
      <c r="G31" s="9">
        <f>SUM(G32:G37)</f>
        <v>13206496.09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11193662.689999999</v>
      </c>
      <c r="G33" s="9">
        <v>13206496.09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-0.02</v>
      </c>
      <c r="D37" s="9">
        <v>-0.02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8810019.4299999997</v>
      </c>
      <c r="D41" s="9">
        <f>SUM(D42:D45)</f>
        <v>10863530.109999999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8810019.4299999997</v>
      </c>
      <c r="D45" s="9">
        <v>10863530.109999999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231935129.47</v>
      </c>
      <c r="D47" s="9">
        <f>D9+D17+D25+D31+D37+D38+D41</f>
        <v>256337361.36000001</v>
      </c>
      <c r="E47" s="8" t="s">
        <v>82</v>
      </c>
      <c r="F47" s="9">
        <f>F9+F19+F23+F26+F27+F31+F38+F42</f>
        <v>74361236.710000008</v>
      </c>
      <c r="G47" s="9">
        <f>G9+G19+G23+G26+G27+G31+G38+G42</f>
        <v>163361586.44000003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83848964.209999993</v>
      </c>
      <c r="D52" s="9">
        <v>218450635.31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5601547.5700000003</v>
      </c>
      <c r="D53" s="9">
        <v>5601547.5700000003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174944.24</v>
      </c>
      <c r="D54" s="9">
        <v>174944.24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74361236.710000008</v>
      </c>
      <c r="G59" s="9">
        <f>G47+G57</f>
        <v>163361586.44000003</v>
      </c>
    </row>
    <row r="60" spans="2:7" ht="25.5" x14ac:dyDescent="0.2">
      <c r="B60" s="6" t="s">
        <v>102</v>
      </c>
      <c r="C60" s="9">
        <f>SUM(C50:C58)</f>
        <v>89625456.019999996</v>
      </c>
      <c r="D60" s="9">
        <f>SUM(D50:D58)</f>
        <v>224227127.12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321560585.49000001</v>
      </c>
      <c r="D62" s="9">
        <f>D47+D60</f>
        <v>480564488.48000002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247199348.32000002</v>
      </c>
      <c r="G68" s="9">
        <f>SUM(G69:G73)</f>
        <v>317202901.88</v>
      </c>
    </row>
    <row r="69" spans="2:7" x14ac:dyDescent="0.2">
      <c r="B69" s="10"/>
      <c r="C69" s="9"/>
      <c r="D69" s="9"/>
      <c r="E69" s="11" t="s">
        <v>110</v>
      </c>
      <c r="F69" s="9">
        <v>133840304</v>
      </c>
      <c r="G69" s="9">
        <v>238467823</v>
      </c>
    </row>
    <row r="70" spans="2:7" x14ac:dyDescent="0.2">
      <c r="B70" s="10"/>
      <c r="C70" s="9"/>
      <c r="D70" s="9"/>
      <c r="E70" s="11" t="s">
        <v>111</v>
      </c>
      <c r="F70" s="9">
        <v>108324161.79000001</v>
      </c>
      <c r="G70" s="9">
        <v>73700196.780000001</v>
      </c>
    </row>
    <row r="71" spans="2:7" x14ac:dyDescent="0.2">
      <c r="B71" s="10"/>
      <c r="C71" s="9"/>
      <c r="D71" s="9"/>
      <c r="E71" s="11" t="s">
        <v>112</v>
      </c>
      <c r="F71" s="9">
        <v>241591.43</v>
      </c>
      <c r="G71" s="9">
        <v>241591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4793291.0999999996</v>
      </c>
      <c r="G73" s="9">
        <v>4793291.0999999996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247199348.32000002</v>
      </c>
      <c r="G79" s="9">
        <f>G63+G68+G75</f>
        <v>317202901.88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321560585.03000003</v>
      </c>
      <c r="G81" s="9">
        <f>G59+G79</f>
        <v>480564488.32000005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43" sqref="I43"/>
    </sheetView>
  </sheetViews>
  <sheetFormatPr baseColWidth="10" defaultRowHeight="12.75" x14ac:dyDescent="0.2"/>
  <cols>
    <col min="1" max="1" width="5" style="21" customWidth="1"/>
    <col min="2" max="2" width="43" style="21" customWidth="1"/>
    <col min="3" max="3" width="12.85546875" style="21" customWidth="1"/>
    <col min="4" max="4" width="13.28515625" style="21" customWidth="1"/>
    <col min="5" max="5" width="15" style="21" customWidth="1"/>
    <col min="6" max="6" width="16.5703125" style="21" customWidth="1"/>
    <col min="7" max="7" width="13.42578125" style="21" customWidth="1"/>
    <col min="8" max="8" width="14" style="21" customWidth="1"/>
    <col min="9" max="9" width="15" style="21" customWidth="1"/>
    <col min="10" max="16384" width="11.42578125" style="21"/>
  </cols>
  <sheetData>
    <row r="1" spans="2:9" ht="13.5" thickBot="1" x14ac:dyDescent="0.25"/>
    <row r="2" spans="2:9" ht="13.5" thickBot="1" x14ac:dyDescent="0.25">
      <c r="B2" s="168" t="s">
        <v>120</v>
      </c>
      <c r="C2" s="169"/>
      <c r="D2" s="169"/>
      <c r="E2" s="169"/>
      <c r="F2" s="169"/>
      <c r="G2" s="169"/>
      <c r="H2" s="169"/>
      <c r="I2" s="170"/>
    </row>
    <row r="3" spans="2:9" ht="13.5" thickBot="1" x14ac:dyDescent="0.25">
      <c r="B3" s="171" t="s">
        <v>169</v>
      </c>
      <c r="C3" s="172"/>
      <c r="D3" s="172"/>
      <c r="E3" s="172"/>
      <c r="F3" s="172"/>
      <c r="G3" s="172"/>
      <c r="H3" s="172"/>
      <c r="I3" s="173"/>
    </row>
    <row r="4" spans="2:9" ht="13.5" thickBot="1" x14ac:dyDescent="0.25">
      <c r="B4" s="171" t="s">
        <v>450</v>
      </c>
      <c r="C4" s="172"/>
      <c r="D4" s="172"/>
      <c r="E4" s="172"/>
      <c r="F4" s="172"/>
      <c r="G4" s="172"/>
      <c r="H4" s="172"/>
      <c r="I4" s="173"/>
    </row>
    <row r="5" spans="2:9" ht="13.5" thickBot="1" x14ac:dyDescent="0.25">
      <c r="B5" s="171" t="s">
        <v>1</v>
      </c>
      <c r="C5" s="172"/>
      <c r="D5" s="172"/>
      <c r="E5" s="172"/>
      <c r="F5" s="172"/>
      <c r="G5" s="172"/>
      <c r="H5" s="172"/>
      <c r="I5" s="173"/>
    </row>
    <row r="6" spans="2:9" ht="76.5" x14ac:dyDescent="0.2">
      <c r="B6" s="44" t="s">
        <v>168</v>
      </c>
      <c r="C6" s="44" t="s">
        <v>448</v>
      </c>
      <c r="D6" s="44" t="s">
        <v>167</v>
      </c>
      <c r="E6" s="44" t="s">
        <v>166</v>
      </c>
      <c r="F6" s="44" t="s">
        <v>165</v>
      </c>
      <c r="G6" s="44" t="s">
        <v>164</v>
      </c>
      <c r="H6" s="44" t="s">
        <v>163</v>
      </c>
      <c r="I6" s="44" t="s">
        <v>162</v>
      </c>
    </row>
    <row r="7" spans="2:9" ht="13.5" thickBot="1" x14ac:dyDescent="0.25">
      <c r="B7" s="43" t="s">
        <v>161</v>
      </c>
      <c r="C7" s="43" t="s">
        <v>160</v>
      </c>
      <c r="D7" s="43" t="s">
        <v>159</v>
      </c>
      <c r="E7" s="43" t="s">
        <v>158</v>
      </c>
      <c r="F7" s="43" t="s">
        <v>157</v>
      </c>
      <c r="G7" s="43" t="s">
        <v>156</v>
      </c>
      <c r="H7" s="43" t="s">
        <v>155</v>
      </c>
      <c r="I7" s="43" t="s">
        <v>154</v>
      </c>
    </row>
    <row r="8" spans="2:9" ht="12.75" customHeight="1" x14ac:dyDescent="0.2">
      <c r="B8" s="39" t="s">
        <v>153</v>
      </c>
      <c r="C8" s="27">
        <f t="shared" ref="C8:I8" si="0">C9+C13</f>
        <v>0</v>
      </c>
      <c r="D8" s="27">
        <f t="shared" si="0"/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</row>
    <row r="9" spans="2:9" ht="12.75" customHeight="1" x14ac:dyDescent="0.2">
      <c r="B9" s="39" t="s">
        <v>152</v>
      </c>
      <c r="C9" s="27">
        <f t="shared" ref="C9:I9" si="1">SUM(C10:C12)</f>
        <v>0</v>
      </c>
      <c r="D9" s="27">
        <f t="shared" si="1"/>
        <v>0</v>
      </c>
      <c r="E9" s="27">
        <f t="shared" si="1"/>
        <v>0</v>
      </c>
      <c r="F9" s="27">
        <f t="shared" si="1"/>
        <v>0</v>
      </c>
      <c r="G9" s="27">
        <f t="shared" si="1"/>
        <v>0</v>
      </c>
      <c r="H9" s="27">
        <f t="shared" si="1"/>
        <v>0</v>
      </c>
      <c r="I9" s="27">
        <f t="shared" si="1"/>
        <v>0</v>
      </c>
    </row>
    <row r="10" spans="2:9" x14ac:dyDescent="0.2">
      <c r="B10" s="42" t="s">
        <v>151</v>
      </c>
      <c r="C10" s="27">
        <v>0</v>
      </c>
      <c r="D10" s="27">
        <v>0</v>
      </c>
      <c r="E10" s="27">
        <v>0</v>
      </c>
      <c r="F10" s="27"/>
      <c r="G10" s="25">
        <v>0</v>
      </c>
      <c r="H10" s="27">
        <v>0</v>
      </c>
      <c r="I10" s="27">
        <v>0</v>
      </c>
    </row>
    <row r="11" spans="2:9" x14ac:dyDescent="0.2">
      <c r="B11" s="42" t="s">
        <v>150</v>
      </c>
      <c r="C11" s="25">
        <v>0</v>
      </c>
      <c r="D11" s="25">
        <v>0</v>
      </c>
      <c r="E11" s="25">
        <v>0</v>
      </c>
      <c r="F11" s="25"/>
      <c r="G11" s="25">
        <v>0</v>
      </c>
      <c r="H11" s="25">
        <v>0</v>
      </c>
      <c r="I11" s="25">
        <v>0</v>
      </c>
    </row>
    <row r="12" spans="2:9" x14ac:dyDescent="0.2">
      <c r="B12" s="42" t="s">
        <v>149</v>
      </c>
      <c r="C12" s="25">
        <v>0</v>
      </c>
      <c r="D12" s="25">
        <v>0</v>
      </c>
      <c r="E12" s="25">
        <v>0</v>
      </c>
      <c r="F12" s="25"/>
      <c r="G12" s="25">
        <v>0</v>
      </c>
      <c r="H12" s="25">
        <v>0</v>
      </c>
      <c r="I12" s="25">
        <v>0</v>
      </c>
    </row>
    <row r="13" spans="2:9" ht="12.75" customHeight="1" x14ac:dyDescent="0.2">
      <c r="B13" s="39" t="s">
        <v>148</v>
      </c>
      <c r="C13" s="27">
        <f t="shared" ref="C13:I13" si="2">SUM(C14:C16)</f>
        <v>0</v>
      </c>
      <c r="D13" s="27">
        <f t="shared" si="2"/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</row>
    <row r="14" spans="2:9" x14ac:dyDescent="0.2">
      <c r="B14" s="42" t="s">
        <v>147</v>
      </c>
      <c r="C14" s="27">
        <v>0</v>
      </c>
      <c r="D14" s="27">
        <v>0</v>
      </c>
      <c r="E14" s="27">
        <v>0</v>
      </c>
      <c r="F14" s="27"/>
      <c r="G14" s="25">
        <v>0</v>
      </c>
      <c r="H14" s="27">
        <v>0</v>
      </c>
      <c r="I14" s="27">
        <v>0</v>
      </c>
    </row>
    <row r="15" spans="2:9" x14ac:dyDescent="0.2">
      <c r="B15" s="42" t="s">
        <v>146</v>
      </c>
      <c r="C15" s="25">
        <v>0</v>
      </c>
      <c r="D15" s="25">
        <v>0</v>
      </c>
      <c r="E15" s="25">
        <v>0</v>
      </c>
      <c r="F15" s="25"/>
      <c r="G15" s="25">
        <v>0</v>
      </c>
      <c r="H15" s="25">
        <v>0</v>
      </c>
      <c r="I15" s="25">
        <v>0</v>
      </c>
    </row>
    <row r="16" spans="2:9" x14ac:dyDescent="0.2">
      <c r="B16" s="42" t="s">
        <v>145</v>
      </c>
      <c r="C16" s="25">
        <v>0</v>
      </c>
      <c r="D16" s="25">
        <v>0</v>
      </c>
      <c r="E16" s="25">
        <v>0</v>
      </c>
      <c r="F16" s="25"/>
      <c r="G16" s="25">
        <v>0</v>
      </c>
      <c r="H16" s="25">
        <v>0</v>
      </c>
      <c r="I16" s="25">
        <v>0</v>
      </c>
    </row>
    <row r="17" spans="2:9" x14ac:dyDescent="0.2">
      <c r="B17" s="39" t="s">
        <v>144</v>
      </c>
      <c r="C17" s="25">
        <v>163361586.44</v>
      </c>
      <c r="D17" s="40">
        <v>114655060.41000001</v>
      </c>
      <c r="E17" s="40">
        <v>203655410.14000002</v>
      </c>
      <c r="F17" s="40"/>
      <c r="G17" s="41">
        <v>74361236.709999993</v>
      </c>
      <c r="H17" s="40"/>
      <c r="I17" s="40"/>
    </row>
    <row r="18" spans="2:9" x14ac:dyDescent="0.2">
      <c r="B18" s="26"/>
      <c r="C18" s="25"/>
      <c r="D18" s="25"/>
      <c r="E18" s="25"/>
      <c r="F18" s="25"/>
      <c r="G18" s="25"/>
      <c r="H18" s="25"/>
      <c r="I18" s="25"/>
    </row>
    <row r="19" spans="2:9" ht="12.75" customHeight="1" x14ac:dyDescent="0.2">
      <c r="B19" s="36" t="s">
        <v>143</v>
      </c>
      <c r="C19" s="27">
        <f t="shared" ref="C19:I19" si="3">C8+C17</f>
        <v>163361586.44</v>
      </c>
      <c r="D19" s="27">
        <f t="shared" si="3"/>
        <v>114655060.41000001</v>
      </c>
      <c r="E19" s="27">
        <f t="shared" si="3"/>
        <v>203655410.14000002</v>
      </c>
      <c r="F19" s="27">
        <f t="shared" si="3"/>
        <v>0</v>
      </c>
      <c r="G19" s="27">
        <f t="shared" si="3"/>
        <v>74361236.709999993</v>
      </c>
      <c r="H19" s="27">
        <f t="shared" si="3"/>
        <v>0</v>
      </c>
      <c r="I19" s="27">
        <f t="shared" si="3"/>
        <v>0</v>
      </c>
    </row>
    <row r="20" spans="2:9" x14ac:dyDescent="0.2">
      <c r="B20" s="39"/>
      <c r="C20" s="27"/>
      <c r="D20" s="27"/>
      <c r="E20" s="27"/>
      <c r="F20" s="27"/>
      <c r="G20" s="27"/>
      <c r="H20" s="27"/>
      <c r="I20" s="27"/>
    </row>
    <row r="21" spans="2:9" ht="12.75" customHeight="1" x14ac:dyDescent="0.2">
      <c r="B21" s="39" t="s">
        <v>142</v>
      </c>
      <c r="C21" s="27">
        <f t="shared" ref="C21:I21" si="4">SUM(C22:C24)</f>
        <v>0</v>
      </c>
      <c r="D21" s="27">
        <f t="shared" si="4"/>
        <v>0</v>
      </c>
      <c r="E21" s="27">
        <f t="shared" si="4"/>
        <v>0</v>
      </c>
      <c r="F21" s="27">
        <f t="shared" si="4"/>
        <v>0</v>
      </c>
      <c r="G21" s="27">
        <f t="shared" si="4"/>
        <v>0</v>
      </c>
      <c r="H21" s="27">
        <f t="shared" si="4"/>
        <v>0</v>
      </c>
      <c r="I21" s="27">
        <f t="shared" si="4"/>
        <v>0</v>
      </c>
    </row>
    <row r="22" spans="2:9" ht="12.75" customHeight="1" x14ac:dyDescent="0.2">
      <c r="B22" s="26" t="s">
        <v>141</v>
      </c>
      <c r="C22" s="25"/>
      <c r="D22" s="25"/>
      <c r="E22" s="25"/>
      <c r="F22" s="25"/>
      <c r="G22" s="25">
        <f>C22+D22-E22+F22</f>
        <v>0</v>
      </c>
      <c r="H22" s="25"/>
      <c r="I22" s="25"/>
    </row>
    <row r="23" spans="2:9" ht="12.75" customHeight="1" x14ac:dyDescent="0.2">
      <c r="B23" s="26" t="s">
        <v>140</v>
      </c>
      <c r="C23" s="25"/>
      <c r="D23" s="25"/>
      <c r="E23" s="25"/>
      <c r="F23" s="25"/>
      <c r="G23" s="25">
        <f>C23+D23-E23+F23</f>
        <v>0</v>
      </c>
      <c r="H23" s="25"/>
      <c r="I23" s="25"/>
    </row>
    <row r="24" spans="2:9" ht="12.75" customHeight="1" x14ac:dyDescent="0.2">
      <c r="B24" s="26" t="s">
        <v>139</v>
      </c>
      <c r="C24" s="25"/>
      <c r="D24" s="25"/>
      <c r="E24" s="25"/>
      <c r="F24" s="25"/>
      <c r="G24" s="25">
        <f>C24+D24-E24+F24</f>
        <v>0</v>
      </c>
      <c r="H24" s="25"/>
      <c r="I24" s="25"/>
    </row>
    <row r="25" spans="2:9" x14ac:dyDescent="0.2">
      <c r="B25" s="38"/>
      <c r="C25" s="37"/>
      <c r="D25" s="37"/>
      <c r="E25" s="37"/>
      <c r="F25" s="37"/>
      <c r="G25" s="37"/>
      <c r="H25" s="37"/>
      <c r="I25" s="37"/>
    </row>
    <row r="26" spans="2:9" ht="25.5" x14ac:dyDescent="0.2">
      <c r="B26" s="36" t="s">
        <v>138</v>
      </c>
      <c r="C26" s="27">
        <f t="shared" ref="C26:I26" si="5">SUM(C27:C29)</f>
        <v>0</v>
      </c>
      <c r="D26" s="27">
        <f t="shared" si="5"/>
        <v>0</v>
      </c>
      <c r="E26" s="27">
        <f t="shared" si="5"/>
        <v>0</v>
      </c>
      <c r="F26" s="27">
        <f t="shared" si="5"/>
        <v>0</v>
      </c>
      <c r="G26" s="27">
        <f t="shared" si="5"/>
        <v>0</v>
      </c>
      <c r="H26" s="27">
        <f t="shared" si="5"/>
        <v>0</v>
      </c>
      <c r="I26" s="27">
        <f t="shared" si="5"/>
        <v>0</v>
      </c>
    </row>
    <row r="27" spans="2:9" ht="12.75" customHeight="1" x14ac:dyDescent="0.2">
      <c r="B27" s="26" t="s">
        <v>137</v>
      </c>
      <c r="C27" s="25"/>
      <c r="D27" s="25"/>
      <c r="E27" s="25"/>
      <c r="F27" s="25"/>
      <c r="G27" s="25">
        <f>C27+D27-E27+F27</f>
        <v>0</v>
      </c>
      <c r="H27" s="25"/>
      <c r="I27" s="25"/>
    </row>
    <row r="28" spans="2:9" ht="12.75" customHeight="1" x14ac:dyDescent="0.2">
      <c r="B28" s="26" t="s">
        <v>136</v>
      </c>
      <c r="C28" s="25"/>
      <c r="D28" s="25"/>
      <c r="E28" s="25"/>
      <c r="F28" s="25"/>
      <c r="G28" s="25">
        <f>C28+D28-E28+F28</f>
        <v>0</v>
      </c>
      <c r="H28" s="25"/>
      <c r="I28" s="25"/>
    </row>
    <row r="29" spans="2:9" ht="12.75" customHeight="1" x14ac:dyDescent="0.2">
      <c r="B29" s="26" t="s">
        <v>135</v>
      </c>
      <c r="C29" s="25"/>
      <c r="D29" s="25"/>
      <c r="E29" s="25"/>
      <c r="F29" s="25"/>
      <c r="G29" s="25">
        <f>C29+D29-E29+F29</f>
        <v>0</v>
      </c>
      <c r="H29" s="25"/>
      <c r="I29" s="25"/>
    </row>
    <row r="30" spans="2:9" ht="13.5" thickBot="1" x14ac:dyDescent="0.25">
      <c r="B30" s="35"/>
      <c r="C30" s="34"/>
      <c r="D30" s="34"/>
      <c r="E30" s="34"/>
      <c r="F30" s="34"/>
      <c r="G30" s="34"/>
      <c r="H30" s="34"/>
      <c r="I30" s="34"/>
    </row>
    <row r="31" spans="2:9" ht="18.75" customHeight="1" x14ac:dyDescent="0.2">
      <c r="B31" s="167" t="s">
        <v>134</v>
      </c>
      <c r="C31" s="167"/>
      <c r="D31" s="167"/>
      <c r="E31" s="167"/>
      <c r="F31" s="167"/>
      <c r="G31" s="167"/>
      <c r="H31" s="167"/>
      <c r="I31" s="167"/>
    </row>
    <row r="32" spans="2:9" x14ac:dyDescent="0.2">
      <c r="B32" s="33" t="s">
        <v>133</v>
      </c>
      <c r="C32" s="22"/>
      <c r="D32" s="32"/>
      <c r="E32" s="32"/>
      <c r="F32" s="32"/>
      <c r="G32" s="32"/>
      <c r="H32" s="32"/>
      <c r="I32" s="32"/>
    </row>
    <row r="33" spans="2:9" ht="13.5" thickBot="1" x14ac:dyDescent="0.25">
      <c r="B33" s="31"/>
      <c r="C33" s="22"/>
      <c r="D33" s="22"/>
      <c r="E33" s="22"/>
      <c r="F33" s="22"/>
      <c r="G33" s="22"/>
      <c r="H33" s="22"/>
      <c r="I33" s="22"/>
    </row>
    <row r="34" spans="2:9" ht="38.25" customHeight="1" x14ac:dyDescent="0.2">
      <c r="B34" s="165" t="s">
        <v>132</v>
      </c>
      <c r="C34" s="165" t="s">
        <v>131</v>
      </c>
      <c r="D34" s="165" t="s">
        <v>130</v>
      </c>
      <c r="E34" s="30" t="s">
        <v>129</v>
      </c>
      <c r="F34" s="165" t="s">
        <v>128</v>
      </c>
      <c r="G34" s="30" t="s">
        <v>127</v>
      </c>
      <c r="H34" s="22"/>
      <c r="I34" s="22"/>
    </row>
    <row r="35" spans="2:9" ht="15.75" customHeight="1" thickBot="1" x14ac:dyDescent="0.25">
      <c r="B35" s="166"/>
      <c r="C35" s="166"/>
      <c r="D35" s="166"/>
      <c r="E35" s="29" t="s">
        <v>126</v>
      </c>
      <c r="F35" s="166"/>
      <c r="G35" s="29" t="s">
        <v>125</v>
      </c>
      <c r="H35" s="22"/>
      <c r="I35" s="22"/>
    </row>
    <row r="36" spans="2:9" x14ac:dyDescent="0.2">
      <c r="B36" s="28" t="s">
        <v>124</v>
      </c>
      <c r="C36" s="27">
        <f>SUM(C37:C39)</f>
        <v>0</v>
      </c>
      <c r="D36" s="27">
        <f>SUM(D37:D39)</f>
        <v>0</v>
      </c>
      <c r="E36" s="27">
        <f>SUM(E37:E39)</f>
        <v>0</v>
      </c>
      <c r="F36" s="27">
        <f>SUM(F37:F39)</f>
        <v>0</v>
      </c>
      <c r="G36" s="27">
        <f>SUM(G37:G39)</f>
        <v>0</v>
      </c>
      <c r="H36" s="22"/>
      <c r="I36" s="22"/>
    </row>
    <row r="37" spans="2:9" x14ac:dyDescent="0.2">
      <c r="B37" s="26" t="s">
        <v>123</v>
      </c>
      <c r="C37" s="25"/>
      <c r="D37" s="25"/>
      <c r="E37" s="25"/>
      <c r="F37" s="25"/>
      <c r="G37" s="25"/>
      <c r="H37" s="22"/>
      <c r="I37" s="22"/>
    </row>
    <row r="38" spans="2:9" x14ac:dyDescent="0.2">
      <c r="B38" s="26" t="s">
        <v>122</v>
      </c>
      <c r="C38" s="25"/>
      <c r="D38" s="25"/>
      <c r="E38" s="25"/>
      <c r="F38" s="25"/>
      <c r="G38" s="25"/>
      <c r="H38" s="22"/>
      <c r="I38" s="22"/>
    </row>
    <row r="39" spans="2:9" ht="13.5" thickBot="1" x14ac:dyDescent="0.25">
      <c r="B39" s="24" t="s">
        <v>121</v>
      </c>
      <c r="C39" s="23"/>
      <c r="D39" s="23"/>
      <c r="E39" s="23"/>
      <c r="F39" s="23"/>
      <c r="G39" s="23"/>
      <c r="H39" s="22"/>
      <c r="I39" s="22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" right="0.7" top="0.75" bottom="0.75" header="0.3" footer="0.3"/>
  <pageSetup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workbookViewId="0">
      <selection activeCell="B3" sqref="B3:L3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8" t="s">
        <v>120</v>
      </c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2:12" ht="15.75" thickBot="1" x14ac:dyDescent="0.3">
      <c r="B3" s="171" t="s">
        <v>196</v>
      </c>
      <c r="C3" s="172"/>
      <c r="D3" s="172"/>
      <c r="E3" s="172"/>
      <c r="F3" s="172"/>
      <c r="G3" s="172"/>
      <c r="H3" s="172"/>
      <c r="I3" s="172"/>
      <c r="J3" s="172"/>
      <c r="K3" s="172"/>
      <c r="L3" s="173"/>
    </row>
    <row r="4" spans="2:12" ht="15.75" thickBot="1" x14ac:dyDescent="0.3">
      <c r="B4" s="171" t="s">
        <v>450</v>
      </c>
      <c r="C4" s="172"/>
      <c r="D4" s="172"/>
      <c r="E4" s="172"/>
      <c r="F4" s="172"/>
      <c r="G4" s="172"/>
      <c r="H4" s="172"/>
      <c r="I4" s="172"/>
      <c r="J4" s="172"/>
      <c r="K4" s="172"/>
      <c r="L4" s="173"/>
    </row>
    <row r="5" spans="2:12" ht="15.75" thickBot="1" x14ac:dyDescent="0.3">
      <c r="B5" s="171" t="s">
        <v>1</v>
      </c>
      <c r="C5" s="172"/>
      <c r="D5" s="172"/>
      <c r="E5" s="172"/>
      <c r="F5" s="172"/>
      <c r="G5" s="172"/>
      <c r="H5" s="172"/>
      <c r="I5" s="172"/>
      <c r="J5" s="172"/>
      <c r="K5" s="172"/>
      <c r="L5" s="173"/>
    </row>
    <row r="6" spans="2:12" ht="102" x14ac:dyDescent="0.25">
      <c r="B6" s="53" t="s">
        <v>195</v>
      </c>
      <c r="C6" s="52" t="s">
        <v>194</v>
      </c>
      <c r="D6" s="52" t="s">
        <v>193</v>
      </c>
      <c r="E6" s="52" t="s">
        <v>192</v>
      </c>
      <c r="F6" s="52" t="s">
        <v>191</v>
      </c>
      <c r="G6" s="52" t="s">
        <v>190</v>
      </c>
      <c r="H6" s="52" t="s">
        <v>189</v>
      </c>
      <c r="I6" s="52" t="s">
        <v>188</v>
      </c>
      <c r="J6" s="52" t="s">
        <v>187</v>
      </c>
      <c r="K6" s="52" t="s">
        <v>186</v>
      </c>
      <c r="L6" s="52" t="s">
        <v>185</v>
      </c>
    </row>
    <row r="7" spans="2:12" ht="15.75" thickBot="1" x14ac:dyDescent="0.3">
      <c r="B7" s="43" t="s">
        <v>161</v>
      </c>
      <c r="C7" s="43" t="s">
        <v>160</v>
      </c>
      <c r="D7" s="43" t="s">
        <v>159</v>
      </c>
      <c r="E7" s="43" t="s">
        <v>158</v>
      </c>
      <c r="F7" s="43" t="s">
        <v>157</v>
      </c>
      <c r="G7" s="43" t="s">
        <v>184</v>
      </c>
      <c r="H7" s="43" t="s">
        <v>155</v>
      </c>
      <c r="I7" s="43" t="s">
        <v>154</v>
      </c>
      <c r="J7" s="43" t="s">
        <v>183</v>
      </c>
      <c r="K7" s="43" t="s">
        <v>182</v>
      </c>
      <c r="L7" s="43" t="s">
        <v>181</v>
      </c>
    </row>
    <row r="8" spans="2:12" x14ac:dyDescent="0.25">
      <c r="B8" s="51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2:12" ht="25.5" x14ac:dyDescent="0.25">
      <c r="B9" s="47" t="s">
        <v>180</v>
      </c>
      <c r="C9" s="27">
        <f t="shared" ref="C9:L9" si="0">SUM(C10:C13)</f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</row>
    <row r="10" spans="2:12" x14ac:dyDescent="0.25">
      <c r="B10" s="49" t="s">
        <v>179</v>
      </c>
      <c r="C10" s="25"/>
      <c r="D10" s="25"/>
      <c r="E10" s="25"/>
      <c r="F10" s="25"/>
      <c r="G10" s="25"/>
      <c r="H10" s="25"/>
      <c r="I10" s="25"/>
      <c r="J10" s="25"/>
      <c r="K10" s="25"/>
      <c r="L10" s="25">
        <f>F10-K10</f>
        <v>0</v>
      </c>
    </row>
    <row r="11" spans="2:12" x14ac:dyDescent="0.25">
      <c r="B11" s="49" t="s">
        <v>178</v>
      </c>
      <c r="C11" s="25"/>
      <c r="D11" s="25"/>
      <c r="E11" s="25"/>
      <c r="F11" s="25"/>
      <c r="G11" s="25"/>
      <c r="H11" s="25"/>
      <c r="I11" s="25"/>
      <c r="J11" s="25"/>
      <c r="K11" s="25"/>
      <c r="L11" s="25">
        <f>F11-K11</f>
        <v>0</v>
      </c>
    </row>
    <row r="12" spans="2:12" x14ac:dyDescent="0.25">
      <c r="B12" s="49" t="s">
        <v>177</v>
      </c>
      <c r="C12" s="25"/>
      <c r="D12" s="25"/>
      <c r="E12" s="25"/>
      <c r="F12" s="25"/>
      <c r="G12" s="25"/>
      <c r="H12" s="25"/>
      <c r="I12" s="25"/>
      <c r="J12" s="25"/>
      <c r="K12" s="25"/>
      <c r="L12" s="25">
        <f>F12-K12</f>
        <v>0</v>
      </c>
    </row>
    <row r="13" spans="2:12" x14ac:dyDescent="0.25">
      <c r="B13" s="49" t="s">
        <v>176</v>
      </c>
      <c r="C13" s="25"/>
      <c r="D13" s="25"/>
      <c r="E13" s="25"/>
      <c r="F13" s="25"/>
      <c r="G13" s="25"/>
      <c r="H13" s="25"/>
      <c r="I13" s="25"/>
      <c r="J13" s="25"/>
      <c r="K13" s="25"/>
      <c r="L13" s="25">
        <f>F13-K13</f>
        <v>0</v>
      </c>
    </row>
    <row r="14" spans="2:12" x14ac:dyDescent="0.25">
      <c r="B14" s="48"/>
      <c r="C14" s="25"/>
      <c r="D14" s="25"/>
      <c r="E14" s="25"/>
      <c r="F14" s="25"/>
      <c r="G14" s="25"/>
      <c r="H14" s="25"/>
      <c r="I14" s="25"/>
      <c r="J14" s="25"/>
      <c r="K14" s="25"/>
      <c r="L14" s="25">
        <f>F14-K14</f>
        <v>0</v>
      </c>
    </row>
    <row r="15" spans="2:12" x14ac:dyDescent="0.25">
      <c r="B15" s="47" t="s">
        <v>175</v>
      </c>
      <c r="C15" s="27">
        <f t="shared" ref="C15:L15" si="1">SUM(C16:C19)</f>
        <v>0</v>
      </c>
      <c r="D15" s="27">
        <f t="shared" si="1"/>
        <v>0</v>
      </c>
      <c r="E15" s="27">
        <f t="shared" si="1"/>
        <v>0</v>
      </c>
      <c r="F15" s="27">
        <f t="shared" si="1"/>
        <v>0</v>
      </c>
      <c r="G15" s="27">
        <f t="shared" si="1"/>
        <v>0</v>
      </c>
      <c r="H15" s="27">
        <f t="shared" si="1"/>
        <v>0</v>
      </c>
      <c r="I15" s="27">
        <f t="shared" si="1"/>
        <v>0</v>
      </c>
      <c r="J15" s="27">
        <f t="shared" si="1"/>
        <v>0</v>
      </c>
      <c r="K15" s="27">
        <f t="shared" si="1"/>
        <v>0</v>
      </c>
      <c r="L15" s="27">
        <f t="shared" si="1"/>
        <v>0</v>
      </c>
    </row>
    <row r="16" spans="2:12" x14ac:dyDescent="0.25">
      <c r="B16" s="49" t="s">
        <v>174</v>
      </c>
      <c r="C16" s="25"/>
      <c r="D16" s="25"/>
      <c r="E16" s="25"/>
      <c r="F16" s="25"/>
      <c r="G16" s="25"/>
      <c r="H16" s="25"/>
      <c r="I16" s="25"/>
      <c r="J16" s="25"/>
      <c r="K16" s="25"/>
      <c r="L16" s="25">
        <f>F16-K16</f>
        <v>0</v>
      </c>
    </row>
    <row r="17" spans="2:12" x14ac:dyDescent="0.25">
      <c r="B17" s="49" t="s">
        <v>173</v>
      </c>
      <c r="C17" s="25"/>
      <c r="D17" s="25"/>
      <c r="E17" s="25"/>
      <c r="F17" s="25"/>
      <c r="G17" s="25"/>
      <c r="H17" s="25"/>
      <c r="I17" s="25"/>
      <c r="J17" s="25"/>
      <c r="K17" s="25"/>
      <c r="L17" s="25">
        <f>F17-K17</f>
        <v>0</v>
      </c>
    </row>
    <row r="18" spans="2:12" x14ac:dyDescent="0.25">
      <c r="B18" s="49" t="s">
        <v>172</v>
      </c>
      <c r="C18" s="25"/>
      <c r="D18" s="25"/>
      <c r="E18" s="25"/>
      <c r="F18" s="25"/>
      <c r="G18" s="25"/>
      <c r="H18" s="25"/>
      <c r="I18" s="25"/>
      <c r="J18" s="25"/>
      <c r="K18" s="25"/>
      <c r="L18" s="25">
        <f>F18-K18</f>
        <v>0</v>
      </c>
    </row>
    <row r="19" spans="2:12" x14ac:dyDescent="0.25">
      <c r="B19" s="49" t="s">
        <v>171</v>
      </c>
      <c r="C19" s="25"/>
      <c r="D19" s="25"/>
      <c r="E19" s="25"/>
      <c r="F19" s="25"/>
      <c r="G19" s="25"/>
      <c r="H19" s="25"/>
      <c r="I19" s="25"/>
      <c r="J19" s="25"/>
      <c r="K19" s="25"/>
      <c r="L19" s="25">
        <f>F19-K19</f>
        <v>0</v>
      </c>
    </row>
    <row r="20" spans="2:12" x14ac:dyDescent="0.25">
      <c r="B20" s="48"/>
      <c r="C20" s="25"/>
      <c r="D20" s="25"/>
      <c r="E20" s="25"/>
      <c r="F20" s="25"/>
      <c r="G20" s="25"/>
      <c r="H20" s="25"/>
      <c r="I20" s="25"/>
      <c r="J20" s="25"/>
      <c r="K20" s="25"/>
      <c r="L20" s="25">
        <f>F20-K20</f>
        <v>0</v>
      </c>
    </row>
    <row r="21" spans="2:12" ht="38.25" x14ac:dyDescent="0.25">
      <c r="B21" s="47" t="s">
        <v>170</v>
      </c>
      <c r="C21" s="27">
        <f t="shared" ref="C21:L21" si="2">C9+C15</f>
        <v>0</v>
      </c>
      <c r="D21" s="27">
        <f t="shared" si="2"/>
        <v>0</v>
      </c>
      <c r="E21" s="27">
        <f t="shared" si="2"/>
        <v>0</v>
      </c>
      <c r="F21" s="27">
        <f t="shared" si="2"/>
        <v>0</v>
      </c>
      <c r="G21" s="27">
        <f t="shared" si="2"/>
        <v>0</v>
      </c>
      <c r="H21" s="27">
        <f t="shared" si="2"/>
        <v>0</v>
      </c>
      <c r="I21" s="27">
        <f t="shared" si="2"/>
        <v>0</v>
      </c>
      <c r="J21" s="27">
        <f t="shared" si="2"/>
        <v>0</v>
      </c>
      <c r="K21" s="27">
        <f t="shared" si="2"/>
        <v>0</v>
      </c>
      <c r="L21" s="27">
        <f t="shared" si="2"/>
        <v>0</v>
      </c>
    </row>
    <row r="22" spans="2:12" ht="15.75" thickBot="1" x14ac:dyDescent="0.3">
      <c r="B22" s="46"/>
      <c r="C22" s="45"/>
      <c r="D22" s="45"/>
      <c r="E22" s="45"/>
      <c r="F22" s="45"/>
      <c r="G22" s="45"/>
      <c r="H22" s="45"/>
      <c r="I22" s="45"/>
      <c r="J22" s="45"/>
      <c r="K22" s="45"/>
      <c r="L22" s="45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5"/>
  <sheetViews>
    <sheetView workbookViewId="0">
      <pane ySplit="8" topLeftCell="A9" activePane="bottomLeft" state="frozen"/>
      <selection pane="bottomLeft" activeCell="B11" sqref="B11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56" t="s">
        <v>120</v>
      </c>
      <c r="C2" s="157"/>
      <c r="D2" s="157"/>
      <c r="E2" s="158"/>
    </row>
    <row r="3" spans="2:5" x14ac:dyDescent="0.2">
      <c r="B3" s="181" t="s">
        <v>238</v>
      </c>
      <c r="C3" s="182"/>
      <c r="D3" s="182"/>
      <c r="E3" s="183"/>
    </row>
    <row r="4" spans="2:5" x14ac:dyDescent="0.2">
      <c r="B4" s="181" t="s">
        <v>450</v>
      </c>
      <c r="C4" s="182"/>
      <c r="D4" s="182"/>
      <c r="E4" s="183"/>
    </row>
    <row r="5" spans="2:5" ht="13.5" thickBot="1" x14ac:dyDescent="0.25">
      <c r="B5" s="184" t="s">
        <v>1</v>
      </c>
      <c r="C5" s="185"/>
      <c r="D5" s="185"/>
      <c r="E5" s="186"/>
    </row>
    <row r="6" spans="2:5" ht="13.5" thickBot="1" x14ac:dyDescent="0.25">
      <c r="B6" s="83"/>
      <c r="C6" s="83"/>
      <c r="D6" s="83"/>
      <c r="E6" s="83"/>
    </row>
    <row r="7" spans="2:5" x14ac:dyDescent="0.2">
      <c r="B7" s="187" t="s">
        <v>2</v>
      </c>
      <c r="C7" s="151" t="s">
        <v>219</v>
      </c>
      <c r="D7" s="189" t="s">
        <v>207</v>
      </c>
      <c r="E7" s="151" t="s">
        <v>206</v>
      </c>
    </row>
    <row r="8" spans="2:5" ht="13.5" thickBot="1" x14ac:dyDescent="0.25">
      <c r="B8" s="188"/>
      <c r="C8" s="152" t="s">
        <v>237</v>
      </c>
      <c r="D8" s="190"/>
      <c r="E8" s="152" t="s">
        <v>236</v>
      </c>
    </row>
    <row r="9" spans="2:5" x14ac:dyDescent="0.2">
      <c r="B9" s="74" t="s">
        <v>235</v>
      </c>
      <c r="C9" s="73">
        <f>SUM(C10:C12)</f>
        <v>476272369</v>
      </c>
      <c r="D9" s="73">
        <f>SUM(D10:D12)</f>
        <v>183696608.12</v>
      </c>
      <c r="E9" s="73">
        <f>SUM(E10:E12)</f>
        <v>183696608.12</v>
      </c>
    </row>
    <row r="10" spans="2:5" x14ac:dyDescent="0.2">
      <c r="B10" s="77" t="s">
        <v>234</v>
      </c>
      <c r="C10" s="75">
        <v>12324287</v>
      </c>
      <c r="D10" s="75">
        <v>11778377.84</v>
      </c>
      <c r="E10" s="75">
        <v>11778377.84</v>
      </c>
    </row>
    <row r="11" spans="2:5" x14ac:dyDescent="0.2">
      <c r="B11" s="77" t="s">
        <v>204</v>
      </c>
      <c r="C11" s="75">
        <v>463948082</v>
      </c>
      <c r="D11" s="75">
        <v>171918230.28</v>
      </c>
      <c r="E11" s="75">
        <v>171918230.28</v>
      </c>
    </row>
    <row r="12" spans="2:5" x14ac:dyDescent="0.2">
      <c r="B12" s="77" t="s">
        <v>233</v>
      </c>
      <c r="C12" s="75">
        <f>C48</f>
        <v>0</v>
      </c>
      <c r="D12" s="75">
        <f>D48</f>
        <v>0</v>
      </c>
      <c r="E12" s="75">
        <f>E48</f>
        <v>0</v>
      </c>
    </row>
    <row r="13" spans="2:5" x14ac:dyDescent="0.2">
      <c r="B13" s="74"/>
      <c r="C13" s="75"/>
      <c r="D13" s="75"/>
      <c r="E13" s="75"/>
    </row>
    <row r="14" spans="2:5" ht="15" x14ac:dyDescent="0.2">
      <c r="B14" s="74" t="s">
        <v>232</v>
      </c>
      <c r="C14" s="73">
        <f>SUM(C15:C16)</f>
        <v>476272369</v>
      </c>
      <c r="D14" s="73">
        <f>SUM(D15:D16)</f>
        <v>57129196.739999995</v>
      </c>
      <c r="E14" s="73">
        <f>SUM(E15:E16)</f>
        <v>57084283.339999996</v>
      </c>
    </row>
    <row r="15" spans="2:5" x14ac:dyDescent="0.2">
      <c r="B15" s="77" t="s">
        <v>213</v>
      </c>
      <c r="C15" s="75">
        <v>12324287</v>
      </c>
      <c r="D15" s="75">
        <v>9972371.1199999992</v>
      </c>
      <c r="E15" s="75">
        <v>9927457.7200000007</v>
      </c>
    </row>
    <row r="16" spans="2:5" x14ac:dyDescent="0.2">
      <c r="B16" s="77" t="s">
        <v>231</v>
      </c>
      <c r="C16" s="75">
        <v>463948082</v>
      </c>
      <c r="D16" s="75">
        <v>47156825.619999997</v>
      </c>
      <c r="E16" s="75">
        <v>47156825.619999997</v>
      </c>
    </row>
    <row r="17" spans="2:5" x14ac:dyDescent="0.2">
      <c r="B17" s="76"/>
      <c r="C17" s="75"/>
      <c r="D17" s="75"/>
      <c r="E17" s="75"/>
    </row>
    <row r="18" spans="2:5" x14ac:dyDescent="0.2">
      <c r="B18" s="74" t="s">
        <v>230</v>
      </c>
      <c r="C18" s="73">
        <f>SUM(C19:C20)</f>
        <v>0</v>
      </c>
      <c r="D18" s="73">
        <f>SUM(D19:D20)</f>
        <v>0</v>
      </c>
      <c r="E18" s="73">
        <f>SUM(E19:E20)</f>
        <v>0</v>
      </c>
    </row>
    <row r="19" spans="2:5" x14ac:dyDescent="0.2">
      <c r="B19" s="77" t="s">
        <v>212</v>
      </c>
      <c r="C19" s="138"/>
      <c r="D19" s="75"/>
      <c r="E19" s="75"/>
    </row>
    <row r="20" spans="2:5" x14ac:dyDescent="0.2">
      <c r="B20" s="77" t="s">
        <v>199</v>
      </c>
      <c r="C20" s="138"/>
      <c r="D20" s="75"/>
      <c r="E20" s="75"/>
    </row>
    <row r="21" spans="2:5" x14ac:dyDescent="0.2">
      <c r="B21" s="76"/>
      <c r="C21" s="75"/>
      <c r="D21" s="75"/>
      <c r="E21" s="75"/>
    </row>
    <row r="22" spans="2:5" x14ac:dyDescent="0.2">
      <c r="B22" s="74" t="s">
        <v>229</v>
      </c>
      <c r="C22" s="73">
        <f>C9-C14+C18</f>
        <v>0</v>
      </c>
      <c r="D22" s="74">
        <f>D9-D14+D18</f>
        <v>126567411.38000001</v>
      </c>
      <c r="E22" s="74">
        <f>E9-E14+E18</f>
        <v>126612324.78</v>
      </c>
    </row>
    <row r="23" spans="2:5" x14ac:dyDescent="0.2">
      <c r="B23" s="74"/>
      <c r="C23" s="75"/>
      <c r="D23" s="76"/>
      <c r="E23" s="76"/>
    </row>
    <row r="24" spans="2:5" x14ac:dyDescent="0.2">
      <c r="B24" s="74" t="s">
        <v>228</v>
      </c>
      <c r="C24" s="73">
        <f>C22-C12</f>
        <v>0</v>
      </c>
      <c r="D24" s="74">
        <f>D22-D12</f>
        <v>126567411.38000001</v>
      </c>
      <c r="E24" s="74">
        <f>E22-E12</f>
        <v>126612324.78</v>
      </c>
    </row>
    <row r="25" spans="2:5" x14ac:dyDescent="0.2">
      <c r="B25" s="74"/>
      <c r="C25" s="75"/>
      <c r="D25" s="76"/>
      <c r="E25" s="76"/>
    </row>
    <row r="26" spans="2:5" ht="25.5" x14ac:dyDescent="0.2">
      <c r="B26" s="74" t="s">
        <v>227</v>
      </c>
      <c r="C26" s="73">
        <f>C24-C18</f>
        <v>0</v>
      </c>
      <c r="D26" s="73">
        <f>D24-D18</f>
        <v>126567411.38000001</v>
      </c>
      <c r="E26" s="73">
        <f>E24-E18</f>
        <v>126612324.78</v>
      </c>
    </row>
    <row r="27" spans="2:5" ht="13.5" thickBot="1" x14ac:dyDescent="0.25">
      <c r="B27" s="82"/>
      <c r="C27" s="81"/>
      <c r="D27" s="81"/>
      <c r="E27" s="81"/>
    </row>
    <row r="28" spans="2:5" ht="35.1" customHeight="1" thickBot="1" x14ac:dyDescent="0.25">
      <c r="B28" s="180"/>
      <c r="C28" s="180"/>
      <c r="D28" s="180"/>
      <c r="E28" s="180"/>
    </row>
    <row r="29" spans="2:5" ht="13.5" thickBot="1" x14ac:dyDescent="0.25">
      <c r="B29" s="80" t="s">
        <v>209</v>
      </c>
      <c r="C29" s="79" t="s">
        <v>218</v>
      </c>
      <c r="D29" s="79" t="s">
        <v>207</v>
      </c>
      <c r="E29" s="79" t="s">
        <v>205</v>
      </c>
    </row>
    <row r="30" spans="2:5" x14ac:dyDescent="0.2">
      <c r="B30" s="78"/>
      <c r="C30" s="75"/>
      <c r="D30" s="75"/>
      <c r="E30" s="75"/>
    </row>
    <row r="31" spans="2:5" x14ac:dyDescent="0.2">
      <c r="B31" s="74" t="s">
        <v>226</v>
      </c>
      <c r="C31" s="73">
        <f>SUM(C32:C33)</f>
        <v>0</v>
      </c>
      <c r="D31" s="74">
        <f>SUM(D32:D33)</f>
        <v>0</v>
      </c>
      <c r="E31" s="74">
        <f>SUM(E32:E33)</f>
        <v>0</v>
      </c>
    </row>
    <row r="32" spans="2:5" x14ac:dyDescent="0.2">
      <c r="B32" s="77" t="s">
        <v>225</v>
      </c>
      <c r="C32" s="75"/>
      <c r="D32" s="76"/>
      <c r="E32" s="76"/>
    </row>
    <row r="33" spans="2:5" x14ac:dyDescent="0.2">
      <c r="B33" s="77" t="s">
        <v>224</v>
      </c>
      <c r="C33" s="75"/>
      <c r="D33" s="76"/>
      <c r="E33" s="76"/>
    </row>
    <row r="34" spans="2:5" x14ac:dyDescent="0.2">
      <c r="B34" s="74"/>
      <c r="C34" s="75"/>
      <c r="D34" s="75"/>
      <c r="E34" s="75"/>
    </row>
    <row r="35" spans="2:5" x14ac:dyDescent="0.2">
      <c r="B35" s="74" t="s">
        <v>223</v>
      </c>
      <c r="C35" s="73">
        <f>C26+C31</f>
        <v>0</v>
      </c>
      <c r="D35" s="73">
        <f>D26+D31</f>
        <v>126567411.38000001</v>
      </c>
      <c r="E35" s="73">
        <f>E26+E31</f>
        <v>126612324.78</v>
      </c>
    </row>
    <row r="36" spans="2:5" ht="13.5" thickBot="1" x14ac:dyDescent="0.25">
      <c r="B36" s="72"/>
      <c r="C36" s="71"/>
      <c r="D36" s="71"/>
      <c r="E36" s="71"/>
    </row>
    <row r="37" spans="2:5" ht="35.1" customHeight="1" thickBot="1" x14ac:dyDescent="0.25">
      <c r="B37" s="69"/>
      <c r="C37" s="69"/>
      <c r="D37" s="69"/>
      <c r="E37" s="69"/>
    </row>
    <row r="38" spans="2:5" x14ac:dyDescent="0.2">
      <c r="B38" s="174" t="s">
        <v>209</v>
      </c>
      <c r="C38" s="176" t="s">
        <v>208</v>
      </c>
      <c r="D38" s="178" t="s">
        <v>207</v>
      </c>
      <c r="E38" s="68" t="s">
        <v>206</v>
      </c>
    </row>
    <row r="39" spans="2:5" ht="13.5" thickBot="1" x14ac:dyDescent="0.25">
      <c r="B39" s="175"/>
      <c r="C39" s="177"/>
      <c r="D39" s="179"/>
      <c r="E39" s="67" t="s">
        <v>205</v>
      </c>
    </row>
    <row r="40" spans="2:5" x14ac:dyDescent="0.2">
      <c r="B40" s="66"/>
      <c r="C40" s="60"/>
      <c r="D40" s="60"/>
      <c r="E40" s="60"/>
    </row>
    <row r="41" spans="2:5" x14ac:dyDescent="0.2">
      <c r="B41" s="56" t="s">
        <v>222</v>
      </c>
      <c r="C41" s="57">
        <f>SUM(C42:C43)</f>
        <v>0</v>
      </c>
      <c r="D41" s="57">
        <f>SUM(D42:D43)</f>
        <v>0</v>
      </c>
      <c r="E41" s="57">
        <f>SUM(E42:E43)</f>
        <v>0</v>
      </c>
    </row>
    <row r="42" spans="2:5" x14ac:dyDescent="0.2">
      <c r="B42" s="64" t="s">
        <v>215</v>
      </c>
      <c r="C42" s="60"/>
      <c r="D42" s="63"/>
      <c r="E42" s="63"/>
    </row>
    <row r="43" spans="2:5" x14ac:dyDescent="0.2">
      <c r="B43" s="64" t="s">
        <v>202</v>
      </c>
      <c r="C43" s="60"/>
      <c r="D43" s="63"/>
      <c r="E43" s="63"/>
    </row>
    <row r="44" spans="2:5" x14ac:dyDescent="0.2">
      <c r="B44" s="56" t="s">
        <v>221</v>
      </c>
      <c r="C44" s="57">
        <f>SUM(C45:C46)</f>
        <v>0</v>
      </c>
      <c r="D44" s="57">
        <f>SUM(D45:D46)</f>
        <v>0</v>
      </c>
      <c r="E44" s="57">
        <f>SUM(E45:E46)</f>
        <v>0</v>
      </c>
    </row>
    <row r="45" spans="2:5" x14ac:dyDescent="0.2">
      <c r="B45" s="64" t="s">
        <v>214</v>
      </c>
      <c r="C45" s="60"/>
      <c r="D45" s="63"/>
      <c r="E45" s="63"/>
    </row>
    <row r="46" spans="2:5" x14ac:dyDescent="0.2">
      <c r="B46" s="64" t="s">
        <v>201</v>
      </c>
      <c r="C46" s="60"/>
      <c r="D46" s="63"/>
      <c r="E46" s="63"/>
    </row>
    <row r="47" spans="2:5" x14ac:dyDescent="0.2">
      <c r="B47" s="56"/>
      <c r="C47" s="60"/>
      <c r="D47" s="60"/>
      <c r="E47" s="60"/>
    </row>
    <row r="48" spans="2:5" x14ac:dyDescent="0.2">
      <c r="B48" s="56" t="s">
        <v>220</v>
      </c>
      <c r="C48" s="57">
        <f>C41-C44</f>
        <v>0</v>
      </c>
      <c r="D48" s="56">
        <f>D41-D44</f>
        <v>0</v>
      </c>
      <c r="E48" s="56">
        <f>E41-E44</f>
        <v>0</v>
      </c>
    </row>
    <row r="49" spans="2:5" ht="13.5" thickBot="1" x14ac:dyDescent="0.25">
      <c r="B49" s="54"/>
      <c r="C49" s="55"/>
      <c r="D49" s="54"/>
      <c r="E49" s="54"/>
    </row>
    <row r="50" spans="2:5" ht="35.1" customHeight="1" thickBot="1" x14ac:dyDescent="0.25">
      <c r="B50" s="69"/>
      <c r="C50" s="69"/>
      <c r="D50" s="69"/>
      <c r="E50" s="69"/>
    </row>
    <row r="51" spans="2:5" x14ac:dyDescent="0.2">
      <c r="B51" s="174" t="s">
        <v>209</v>
      </c>
      <c r="C51" s="68" t="s">
        <v>219</v>
      </c>
      <c r="D51" s="178" t="s">
        <v>207</v>
      </c>
      <c r="E51" s="68" t="s">
        <v>206</v>
      </c>
    </row>
    <row r="52" spans="2:5" ht="13.5" thickBot="1" x14ac:dyDescent="0.25">
      <c r="B52" s="175"/>
      <c r="C52" s="67" t="s">
        <v>218</v>
      </c>
      <c r="D52" s="179"/>
      <c r="E52" s="67" t="s">
        <v>205</v>
      </c>
    </row>
    <row r="53" spans="2:5" x14ac:dyDescent="0.2">
      <c r="B53" s="66"/>
      <c r="C53" s="60"/>
      <c r="D53" s="60"/>
      <c r="E53" s="60"/>
    </row>
    <row r="54" spans="2:5" x14ac:dyDescent="0.2">
      <c r="B54" s="63" t="s">
        <v>217</v>
      </c>
      <c r="C54" s="60">
        <f>C10</f>
        <v>12324287</v>
      </c>
      <c r="D54" s="63">
        <f>D10</f>
        <v>11778377.84</v>
      </c>
      <c r="E54" s="63">
        <f>E10</f>
        <v>11778377.84</v>
      </c>
    </row>
    <row r="55" spans="2:5" x14ac:dyDescent="0.2">
      <c r="B55" s="63"/>
      <c r="C55" s="60"/>
      <c r="D55" s="63"/>
      <c r="E55" s="63"/>
    </row>
    <row r="56" spans="2:5" x14ac:dyDescent="0.2">
      <c r="B56" s="70" t="s">
        <v>216</v>
      </c>
      <c r="C56" s="60">
        <f>C42-C45</f>
        <v>0</v>
      </c>
      <c r="D56" s="63">
        <f>D42-D45</f>
        <v>0</v>
      </c>
      <c r="E56" s="63">
        <f>E42-E45</f>
        <v>0</v>
      </c>
    </row>
    <row r="57" spans="2:5" x14ac:dyDescent="0.2">
      <c r="B57" s="64" t="s">
        <v>215</v>
      </c>
      <c r="C57" s="60">
        <f>C42</f>
        <v>0</v>
      </c>
      <c r="D57" s="63">
        <f>D42</f>
        <v>0</v>
      </c>
      <c r="E57" s="63">
        <f>E42</f>
        <v>0</v>
      </c>
    </row>
    <row r="58" spans="2:5" x14ac:dyDescent="0.2">
      <c r="B58" s="64" t="s">
        <v>214</v>
      </c>
      <c r="C58" s="60">
        <f>C45</f>
        <v>0</v>
      </c>
      <c r="D58" s="63">
        <f>D45</f>
        <v>0</v>
      </c>
      <c r="E58" s="63">
        <f>E45</f>
        <v>0</v>
      </c>
    </row>
    <row r="59" spans="2:5" x14ac:dyDescent="0.2">
      <c r="B59" s="61"/>
      <c r="C59" s="60"/>
      <c r="D59" s="63"/>
      <c r="E59" s="63"/>
    </row>
    <row r="60" spans="2:5" x14ac:dyDescent="0.2">
      <c r="B60" s="61" t="s">
        <v>213</v>
      </c>
      <c r="C60" s="60">
        <f>C15</f>
        <v>12324287</v>
      </c>
      <c r="D60" s="60">
        <f>D15</f>
        <v>9972371.1199999992</v>
      </c>
      <c r="E60" s="60">
        <f>E15</f>
        <v>9927457.7200000007</v>
      </c>
    </row>
    <row r="61" spans="2:5" x14ac:dyDescent="0.2">
      <c r="B61" s="61"/>
      <c r="C61" s="60"/>
      <c r="D61" s="60"/>
      <c r="E61" s="60"/>
    </row>
    <row r="62" spans="2:5" x14ac:dyDescent="0.2">
      <c r="B62" s="61" t="s">
        <v>212</v>
      </c>
      <c r="C62" s="62"/>
      <c r="D62" s="60">
        <f>D19</f>
        <v>0</v>
      </c>
      <c r="E62" s="60">
        <f>E19</f>
        <v>0</v>
      </c>
    </row>
    <row r="63" spans="2:5" x14ac:dyDescent="0.2">
      <c r="B63" s="61"/>
      <c r="C63" s="60"/>
      <c r="D63" s="60"/>
      <c r="E63" s="60"/>
    </row>
    <row r="64" spans="2:5" x14ac:dyDescent="0.2">
      <c r="B64" s="59" t="s">
        <v>211</v>
      </c>
      <c r="C64" s="57">
        <f>C54+C56-C60+C62</f>
        <v>0</v>
      </c>
      <c r="D64" s="56">
        <f>D54+D56-D60+D62</f>
        <v>1806006.7200000007</v>
      </c>
      <c r="E64" s="56">
        <f>E54+E56-E60+E62</f>
        <v>1850920.1199999992</v>
      </c>
    </row>
    <row r="65" spans="2:5" x14ac:dyDescent="0.2">
      <c r="B65" s="59"/>
      <c r="C65" s="57"/>
      <c r="D65" s="56"/>
      <c r="E65" s="56"/>
    </row>
    <row r="66" spans="2:5" ht="25.5" x14ac:dyDescent="0.2">
      <c r="B66" s="58" t="s">
        <v>210</v>
      </c>
      <c r="C66" s="57">
        <f>C64-C56</f>
        <v>0</v>
      </c>
      <c r="D66" s="56">
        <f>D64-D56</f>
        <v>1806006.7200000007</v>
      </c>
      <c r="E66" s="56">
        <f>E64-E56</f>
        <v>1850920.1199999992</v>
      </c>
    </row>
    <row r="67" spans="2:5" ht="13.5" thickBot="1" x14ac:dyDescent="0.25">
      <c r="B67" s="54"/>
      <c r="C67" s="55"/>
      <c r="D67" s="54"/>
      <c r="E67" s="54"/>
    </row>
    <row r="68" spans="2:5" ht="35.1" customHeight="1" thickBot="1" x14ac:dyDescent="0.25">
      <c r="B68" s="69"/>
      <c r="C68" s="69"/>
      <c r="D68" s="69"/>
      <c r="E68" s="69"/>
    </row>
    <row r="69" spans="2:5" x14ac:dyDescent="0.2">
      <c r="B69" s="174" t="s">
        <v>209</v>
      </c>
      <c r="C69" s="176" t="s">
        <v>208</v>
      </c>
      <c r="D69" s="178" t="s">
        <v>207</v>
      </c>
      <c r="E69" s="68" t="s">
        <v>206</v>
      </c>
    </row>
    <row r="70" spans="2:5" ht="13.5" thickBot="1" x14ac:dyDescent="0.25">
      <c r="B70" s="175"/>
      <c r="C70" s="177"/>
      <c r="D70" s="179"/>
      <c r="E70" s="67" t="s">
        <v>205</v>
      </c>
    </row>
    <row r="71" spans="2:5" x14ac:dyDescent="0.2">
      <c r="B71" s="66"/>
      <c r="C71" s="60"/>
      <c r="D71" s="60"/>
      <c r="E71" s="60"/>
    </row>
    <row r="72" spans="2:5" x14ac:dyDescent="0.2">
      <c r="B72" s="63" t="s">
        <v>204</v>
      </c>
      <c r="C72" s="60">
        <f>C11</f>
        <v>463948082</v>
      </c>
      <c r="D72" s="63">
        <f>D11</f>
        <v>171918230.28</v>
      </c>
      <c r="E72" s="63">
        <f>E11</f>
        <v>171918230.28</v>
      </c>
    </row>
    <row r="73" spans="2:5" x14ac:dyDescent="0.2">
      <c r="B73" s="63"/>
      <c r="C73" s="60"/>
      <c r="D73" s="63"/>
      <c r="E73" s="63"/>
    </row>
    <row r="74" spans="2:5" ht="25.5" x14ac:dyDescent="0.2">
      <c r="B74" s="65" t="s">
        <v>203</v>
      </c>
      <c r="C74" s="60">
        <f>C75-C76</f>
        <v>0</v>
      </c>
      <c r="D74" s="63">
        <f>D75-D76</f>
        <v>0</v>
      </c>
      <c r="E74" s="63">
        <f>E75-E76</f>
        <v>0</v>
      </c>
    </row>
    <row r="75" spans="2:5" x14ac:dyDescent="0.2">
      <c r="B75" s="64" t="s">
        <v>202</v>
      </c>
      <c r="C75" s="60">
        <f>C43</f>
        <v>0</v>
      </c>
      <c r="D75" s="63">
        <f>D43</f>
        <v>0</v>
      </c>
      <c r="E75" s="63">
        <f>E43</f>
        <v>0</v>
      </c>
    </row>
    <row r="76" spans="2:5" x14ac:dyDescent="0.2">
      <c r="B76" s="64" t="s">
        <v>201</v>
      </c>
      <c r="C76" s="60">
        <f>C46</f>
        <v>0</v>
      </c>
      <c r="D76" s="63">
        <f>D46</f>
        <v>0</v>
      </c>
      <c r="E76" s="63">
        <f>E46</f>
        <v>0</v>
      </c>
    </row>
    <row r="77" spans="2:5" x14ac:dyDescent="0.2">
      <c r="B77" s="61"/>
      <c r="C77" s="60"/>
      <c r="D77" s="63"/>
      <c r="E77" s="63"/>
    </row>
    <row r="78" spans="2:5" x14ac:dyDescent="0.2">
      <c r="B78" s="61" t="s">
        <v>200</v>
      </c>
      <c r="C78" s="60">
        <f>C16</f>
        <v>463948082</v>
      </c>
      <c r="D78" s="60">
        <f>D16</f>
        <v>47156825.619999997</v>
      </c>
      <c r="E78" s="60">
        <f>E16</f>
        <v>47156825.619999997</v>
      </c>
    </row>
    <row r="79" spans="2:5" x14ac:dyDescent="0.2">
      <c r="B79" s="61"/>
      <c r="C79" s="60"/>
      <c r="D79" s="60"/>
      <c r="E79" s="60"/>
    </row>
    <row r="80" spans="2:5" x14ac:dyDescent="0.2">
      <c r="B80" s="61" t="s">
        <v>199</v>
      </c>
      <c r="C80" s="62"/>
      <c r="D80" s="60">
        <f>D20</f>
        <v>0</v>
      </c>
      <c r="E80" s="60">
        <f>E20</f>
        <v>0</v>
      </c>
    </row>
    <row r="81" spans="2:5" x14ac:dyDescent="0.2">
      <c r="B81" s="61"/>
      <c r="C81" s="60"/>
      <c r="D81" s="60"/>
      <c r="E81" s="60"/>
    </row>
    <row r="82" spans="2:5" x14ac:dyDescent="0.2">
      <c r="B82" s="59" t="s">
        <v>198</v>
      </c>
      <c r="C82" s="57">
        <f>C72+C74-C78+C80</f>
        <v>0</v>
      </c>
      <c r="D82" s="56">
        <f>D72+D74-D78+D80</f>
        <v>124761404.66</v>
      </c>
      <c r="E82" s="56">
        <f>E72+E74-E78+E80</f>
        <v>124761404.66</v>
      </c>
    </row>
    <row r="83" spans="2:5" x14ac:dyDescent="0.2">
      <c r="B83" s="59"/>
      <c r="C83" s="57"/>
      <c r="D83" s="56"/>
      <c r="E83" s="56"/>
    </row>
    <row r="84" spans="2:5" ht="25.5" x14ac:dyDescent="0.2">
      <c r="B84" s="58" t="s">
        <v>197</v>
      </c>
      <c r="C84" s="57">
        <f>C82-C74</f>
        <v>0</v>
      </c>
      <c r="D84" s="56">
        <f>D82-D74</f>
        <v>124761404.66</v>
      </c>
      <c r="E84" s="56">
        <f>E82-E74</f>
        <v>124761404.66</v>
      </c>
    </row>
    <row r="85" spans="2:5" ht="13.5" thickBot="1" x14ac:dyDescent="0.25">
      <c r="B85" s="54"/>
      <c r="C85" s="55"/>
      <c r="D85" s="54"/>
      <c r="E85" s="54"/>
    </row>
  </sheetData>
  <mergeCells count="15">
    <mergeCell ref="B38:B39"/>
    <mergeCell ref="C38:C39"/>
    <mergeCell ref="D38:D39"/>
    <mergeCell ref="B28:E28"/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51:B52"/>
    <mergeCell ref="D51:D52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8"/>
  <sheetViews>
    <sheetView workbookViewId="0">
      <pane ySplit="8" topLeftCell="A9" activePane="bottomLeft" state="frozen"/>
      <selection pane="bottomLeft" activeCell="D13" sqref="D1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84" customWidth="1"/>
    <col min="4" max="4" width="18" style="1" customWidth="1"/>
    <col min="5" max="5" width="14.7109375" style="84" customWidth="1"/>
    <col min="6" max="6" width="13.85546875" style="1" customWidth="1"/>
    <col min="7" max="7" width="14.85546875" style="1" customWidth="1"/>
    <col min="8" max="8" width="13.7109375" style="84" customWidth="1"/>
    <col min="9" max="16384" width="11" style="1"/>
  </cols>
  <sheetData>
    <row r="1" spans="2:8" ht="13.5" thickBot="1" x14ac:dyDescent="0.25"/>
    <row r="2" spans="2:8" x14ac:dyDescent="0.2">
      <c r="B2" s="156" t="s">
        <v>120</v>
      </c>
      <c r="C2" s="157"/>
      <c r="D2" s="157"/>
      <c r="E2" s="157"/>
      <c r="F2" s="157"/>
      <c r="G2" s="157"/>
      <c r="H2" s="158"/>
    </row>
    <row r="3" spans="2:8" x14ac:dyDescent="0.2">
      <c r="B3" s="181" t="s">
        <v>307</v>
      </c>
      <c r="C3" s="182"/>
      <c r="D3" s="182"/>
      <c r="E3" s="182"/>
      <c r="F3" s="182"/>
      <c r="G3" s="182"/>
      <c r="H3" s="183"/>
    </row>
    <row r="4" spans="2:8" x14ac:dyDescent="0.2">
      <c r="B4" s="181" t="s">
        <v>450</v>
      </c>
      <c r="C4" s="182"/>
      <c r="D4" s="182"/>
      <c r="E4" s="182"/>
      <c r="F4" s="182"/>
      <c r="G4" s="182"/>
      <c r="H4" s="183"/>
    </row>
    <row r="5" spans="2:8" ht="13.5" thickBot="1" x14ac:dyDescent="0.25">
      <c r="B5" s="184" t="s">
        <v>1</v>
      </c>
      <c r="C5" s="185"/>
      <c r="D5" s="185"/>
      <c r="E5" s="185"/>
      <c r="F5" s="185"/>
      <c r="G5" s="185"/>
      <c r="H5" s="186"/>
    </row>
    <row r="6" spans="2:8" ht="13.5" thickBot="1" x14ac:dyDescent="0.25">
      <c r="B6" s="150"/>
      <c r="C6" s="191" t="s">
        <v>306</v>
      </c>
      <c r="D6" s="192"/>
      <c r="E6" s="192"/>
      <c r="F6" s="192"/>
      <c r="G6" s="193"/>
      <c r="H6" s="194" t="s">
        <v>305</v>
      </c>
    </row>
    <row r="7" spans="2:8" x14ac:dyDescent="0.2">
      <c r="B7" s="153" t="s">
        <v>209</v>
      </c>
      <c r="C7" s="194" t="s">
        <v>304</v>
      </c>
      <c r="D7" s="189" t="s">
        <v>303</v>
      </c>
      <c r="E7" s="194" t="s">
        <v>302</v>
      </c>
      <c r="F7" s="194" t="s">
        <v>207</v>
      </c>
      <c r="G7" s="194" t="s">
        <v>301</v>
      </c>
      <c r="H7" s="195"/>
    </row>
    <row r="8" spans="2:8" ht="13.5" thickBot="1" x14ac:dyDescent="0.25">
      <c r="B8" s="154" t="s">
        <v>161</v>
      </c>
      <c r="C8" s="196"/>
      <c r="D8" s="190"/>
      <c r="E8" s="196"/>
      <c r="F8" s="196"/>
      <c r="G8" s="196"/>
      <c r="H8" s="196"/>
    </row>
    <row r="9" spans="2:8" x14ac:dyDescent="0.2">
      <c r="B9" s="56" t="s">
        <v>300</v>
      </c>
      <c r="C9" s="89"/>
      <c r="D9" s="90"/>
      <c r="E9" s="89"/>
      <c r="F9" s="90"/>
      <c r="G9" s="90"/>
      <c r="H9" s="89"/>
    </row>
    <row r="10" spans="2:8" x14ac:dyDescent="0.2">
      <c r="B10" s="61" t="s">
        <v>299</v>
      </c>
      <c r="C10" s="89"/>
      <c r="D10" s="90"/>
      <c r="E10" s="89">
        <f t="shared" ref="E10:E16" si="0">C10+D10</f>
        <v>0</v>
      </c>
      <c r="F10" s="90"/>
      <c r="G10" s="90"/>
      <c r="H10" s="89">
        <f t="shared" ref="H10:H16" si="1">G10-C10</f>
        <v>0</v>
      </c>
    </row>
    <row r="11" spans="2:8" x14ac:dyDescent="0.2">
      <c r="B11" s="61" t="s">
        <v>298</v>
      </c>
      <c r="C11" s="89"/>
      <c r="D11" s="90"/>
      <c r="E11" s="89">
        <f t="shared" si="0"/>
        <v>0</v>
      </c>
      <c r="F11" s="90"/>
      <c r="G11" s="90"/>
      <c r="H11" s="89">
        <f t="shared" si="1"/>
        <v>0</v>
      </c>
    </row>
    <row r="12" spans="2:8" x14ac:dyDescent="0.2">
      <c r="B12" s="61" t="s">
        <v>297</v>
      </c>
      <c r="C12" s="89"/>
      <c r="D12" s="90"/>
      <c r="E12" s="89">
        <f t="shared" si="0"/>
        <v>0</v>
      </c>
      <c r="F12" s="90"/>
      <c r="G12" s="90"/>
      <c r="H12" s="89">
        <f t="shared" si="1"/>
        <v>0</v>
      </c>
    </row>
    <row r="13" spans="2:8" x14ac:dyDescent="0.2">
      <c r="B13" s="61" t="s">
        <v>296</v>
      </c>
      <c r="C13" s="89"/>
      <c r="D13" s="90"/>
      <c r="E13" s="89">
        <f t="shared" si="0"/>
        <v>0</v>
      </c>
      <c r="F13" s="90"/>
      <c r="G13" s="90"/>
      <c r="H13" s="89">
        <f t="shared" si="1"/>
        <v>0</v>
      </c>
    </row>
    <row r="14" spans="2:8" x14ac:dyDescent="0.2">
      <c r="B14" s="61" t="s">
        <v>295</v>
      </c>
      <c r="C14" s="89">
        <v>0</v>
      </c>
      <c r="D14" s="90">
        <v>514788.8</v>
      </c>
      <c r="E14" s="89">
        <f t="shared" si="0"/>
        <v>514788.8</v>
      </c>
      <c r="F14" s="90">
        <v>514788.8</v>
      </c>
      <c r="G14" s="90">
        <v>514788.8</v>
      </c>
      <c r="H14" s="89">
        <f t="shared" si="1"/>
        <v>514788.8</v>
      </c>
    </row>
    <row r="15" spans="2:8" x14ac:dyDescent="0.2">
      <c r="B15" s="61" t="s">
        <v>294</v>
      </c>
      <c r="C15" s="89"/>
      <c r="D15" s="90"/>
      <c r="E15" s="89">
        <f t="shared" si="0"/>
        <v>0</v>
      </c>
      <c r="F15" s="90"/>
      <c r="G15" s="90"/>
      <c r="H15" s="89">
        <f t="shared" si="1"/>
        <v>0</v>
      </c>
    </row>
    <row r="16" spans="2:8" x14ac:dyDescent="0.2">
      <c r="B16" s="61" t="s">
        <v>293</v>
      </c>
      <c r="C16" s="89"/>
      <c r="D16" s="90"/>
      <c r="E16" s="89">
        <f t="shared" si="0"/>
        <v>0</v>
      </c>
      <c r="F16" s="90"/>
      <c r="G16" s="90"/>
      <c r="H16" s="89">
        <f t="shared" si="1"/>
        <v>0</v>
      </c>
    </row>
    <row r="17" spans="2:8" ht="25.5" x14ac:dyDescent="0.2">
      <c r="B17" s="65" t="s">
        <v>292</v>
      </c>
      <c r="C17" s="89">
        <f t="shared" ref="C17:H17" si="2">SUM(C18:C28)</f>
        <v>0</v>
      </c>
      <c r="D17" s="146">
        <f t="shared" si="2"/>
        <v>0</v>
      </c>
      <c r="E17" s="146">
        <f t="shared" si="2"/>
        <v>0</v>
      </c>
      <c r="F17" s="146">
        <f t="shared" si="2"/>
        <v>0</v>
      </c>
      <c r="G17" s="146">
        <f t="shared" si="2"/>
        <v>0</v>
      </c>
      <c r="H17" s="146">
        <f t="shared" si="2"/>
        <v>0</v>
      </c>
    </row>
    <row r="18" spans="2:8" x14ac:dyDescent="0.2">
      <c r="B18" s="95" t="s">
        <v>291</v>
      </c>
      <c r="C18" s="89"/>
      <c r="D18" s="90"/>
      <c r="E18" s="89">
        <f t="shared" ref="E18:E28" si="3">C18+D18</f>
        <v>0</v>
      </c>
      <c r="F18" s="90"/>
      <c r="G18" s="90"/>
      <c r="H18" s="89">
        <f t="shared" ref="H18:H28" si="4">G18-C18</f>
        <v>0</v>
      </c>
    </row>
    <row r="19" spans="2:8" x14ac:dyDescent="0.2">
      <c r="B19" s="95" t="s">
        <v>290</v>
      </c>
      <c r="C19" s="89"/>
      <c r="D19" s="90"/>
      <c r="E19" s="89">
        <f t="shared" si="3"/>
        <v>0</v>
      </c>
      <c r="F19" s="90"/>
      <c r="G19" s="90"/>
      <c r="H19" s="89">
        <f t="shared" si="4"/>
        <v>0</v>
      </c>
    </row>
    <row r="20" spans="2:8" x14ac:dyDescent="0.2">
      <c r="B20" s="95" t="s">
        <v>289</v>
      </c>
      <c r="C20" s="89"/>
      <c r="D20" s="90"/>
      <c r="E20" s="89">
        <f t="shared" si="3"/>
        <v>0</v>
      </c>
      <c r="F20" s="90"/>
      <c r="G20" s="90"/>
      <c r="H20" s="89">
        <f t="shared" si="4"/>
        <v>0</v>
      </c>
    </row>
    <row r="21" spans="2:8" x14ac:dyDescent="0.2">
      <c r="B21" s="95" t="s">
        <v>288</v>
      </c>
      <c r="C21" s="89"/>
      <c r="D21" s="90"/>
      <c r="E21" s="89">
        <f t="shared" si="3"/>
        <v>0</v>
      </c>
      <c r="F21" s="90"/>
      <c r="G21" s="90"/>
      <c r="H21" s="89">
        <f t="shared" si="4"/>
        <v>0</v>
      </c>
    </row>
    <row r="22" spans="2:8" x14ac:dyDescent="0.2">
      <c r="B22" s="95" t="s">
        <v>287</v>
      </c>
      <c r="C22" s="89"/>
      <c r="D22" s="90"/>
      <c r="E22" s="89">
        <f t="shared" si="3"/>
        <v>0</v>
      </c>
      <c r="F22" s="90"/>
      <c r="G22" s="90"/>
      <c r="H22" s="89">
        <f t="shared" si="4"/>
        <v>0</v>
      </c>
    </row>
    <row r="23" spans="2:8" ht="25.5" x14ac:dyDescent="0.2">
      <c r="B23" s="94" t="s">
        <v>286</v>
      </c>
      <c r="C23" s="89"/>
      <c r="D23" s="90"/>
      <c r="E23" s="89">
        <f t="shared" si="3"/>
        <v>0</v>
      </c>
      <c r="F23" s="90"/>
      <c r="G23" s="90"/>
      <c r="H23" s="89">
        <f t="shared" si="4"/>
        <v>0</v>
      </c>
    </row>
    <row r="24" spans="2:8" ht="25.5" x14ac:dyDescent="0.2">
      <c r="B24" s="94" t="s">
        <v>285</v>
      </c>
      <c r="C24" s="89"/>
      <c r="D24" s="90"/>
      <c r="E24" s="89">
        <f t="shared" si="3"/>
        <v>0</v>
      </c>
      <c r="F24" s="90"/>
      <c r="G24" s="90"/>
      <c r="H24" s="89">
        <f t="shared" si="4"/>
        <v>0</v>
      </c>
    </row>
    <row r="25" spans="2:8" x14ac:dyDescent="0.2">
      <c r="B25" s="95" t="s">
        <v>284</v>
      </c>
      <c r="C25" s="89"/>
      <c r="D25" s="90"/>
      <c r="E25" s="89">
        <f t="shared" si="3"/>
        <v>0</v>
      </c>
      <c r="F25" s="90"/>
      <c r="G25" s="90"/>
      <c r="H25" s="89">
        <f t="shared" si="4"/>
        <v>0</v>
      </c>
    </row>
    <row r="26" spans="2:8" x14ac:dyDescent="0.2">
      <c r="B26" s="95" t="s">
        <v>283</v>
      </c>
      <c r="C26" s="89"/>
      <c r="D26" s="90"/>
      <c r="E26" s="89">
        <f t="shared" si="3"/>
        <v>0</v>
      </c>
      <c r="F26" s="90"/>
      <c r="G26" s="90"/>
      <c r="H26" s="89">
        <f t="shared" si="4"/>
        <v>0</v>
      </c>
    </row>
    <row r="27" spans="2:8" x14ac:dyDescent="0.2">
      <c r="B27" s="95" t="s">
        <v>282</v>
      </c>
      <c r="C27" s="89"/>
      <c r="D27" s="90"/>
      <c r="E27" s="89">
        <f t="shared" si="3"/>
        <v>0</v>
      </c>
      <c r="F27" s="90"/>
      <c r="G27" s="90"/>
      <c r="H27" s="89">
        <f t="shared" si="4"/>
        <v>0</v>
      </c>
    </row>
    <row r="28" spans="2:8" ht="25.5" x14ac:dyDescent="0.2">
      <c r="B28" s="94" t="s">
        <v>281</v>
      </c>
      <c r="C28" s="89"/>
      <c r="D28" s="90"/>
      <c r="E28" s="89">
        <f t="shared" si="3"/>
        <v>0</v>
      </c>
      <c r="F28" s="90"/>
      <c r="G28" s="90"/>
      <c r="H28" s="89">
        <f t="shared" si="4"/>
        <v>0</v>
      </c>
    </row>
    <row r="29" spans="2:8" ht="25.5" x14ac:dyDescent="0.2">
      <c r="B29" s="65" t="s">
        <v>280</v>
      </c>
      <c r="C29" s="89">
        <f t="shared" ref="C29:H29" si="5">SUM(C30:C34)</f>
        <v>0</v>
      </c>
      <c r="D29" s="89">
        <f t="shared" si="5"/>
        <v>0</v>
      </c>
      <c r="E29" s="89">
        <f t="shared" si="5"/>
        <v>0</v>
      </c>
      <c r="F29" s="89">
        <f t="shared" si="5"/>
        <v>0</v>
      </c>
      <c r="G29" s="89">
        <f t="shared" si="5"/>
        <v>0</v>
      </c>
      <c r="H29" s="89">
        <f t="shared" si="5"/>
        <v>0</v>
      </c>
    </row>
    <row r="30" spans="2:8" x14ac:dyDescent="0.2">
      <c r="B30" s="95" t="s">
        <v>279</v>
      </c>
      <c r="C30" s="89"/>
      <c r="D30" s="90"/>
      <c r="E30" s="89">
        <f t="shared" ref="E30:E35" si="6">C30+D30</f>
        <v>0</v>
      </c>
      <c r="F30" s="90"/>
      <c r="G30" s="90"/>
      <c r="H30" s="89">
        <f t="shared" ref="H30:H35" si="7">G30-C30</f>
        <v>0</v>
      </c>
    </row>
    <row r="31" spans="2:8" x14ac:dyDescent="0.2">
      <c r="B31" s="95" t="s">
        <v>278</v>
      </c>
      <c r="C31" s="89"/>
      <c r="D31" s="90"/>
      <c r="E31" s="89">
        <f t="shared" si="6"/>
        <v>0</v>
      </c>
      <c r="F31" s="90"/>
      <c r="G31" s="90"/>
      <c r="H31" s="89">
        <f t="shared" si="7"/>
        <v>0</v>
      </c>
    </row>
    <row r="32" spans="2:8" x14ac:dyDescent="0.2">
      <c r="B32" s="95" t="s">
        <v>277</v>
      </c>
      <c r="C32" s="89"/>
      <c r="D32" s="90"/>
      <c r="E32" s="89">
        <f t="shared" si="6"/>
        <v>0</v>
      </c>
      <c r="F32" s="90"/>
      <c r="G32" s="90"/>
      <c r="H32" s="89">
        <f t="shared" si="7"/>
        <v>0</v>
      </c>
    </row>
    <row r="33" spans="2:8" ht="25.5" x14ac:dyDescent="0.2">
      <c r="B33" s="94" t="s">
        <v>276</v>
      </c>
      <c r="C33" s="89"/>
      <c r="D33" s="90"/>
      <c r="E33" s="89">
        <f t="shared" si="6"/>
        <v>0</v>
      </c>
      <c r="F33" s="90"/>
      <c r="G33" s="90"/>
      <c r="H33" s="89">
        <f t="shared" si="7"/>
        <v>0</v>
      </c>
    </row>
    <row r="34" spans="2:8" x14ac:dyDescent="0.2">
      <c r="B34" s="95" t="s">
        <v>275</v>
      </c>
      <c r="C34" s="89"/>
      <c r="D34" s="90"/>
      <c r="E34" s="89">
        <f t="shared" si="6"/>
        <v>0</v>
      </c>
      <c r="F34" s="90"/>
      <c r="G34" s="90"/>
      <c r="H34" s="89">
        <f t="shared" si="7"/>
        <v>0</v>
      </c>
    </row>
    <row r="35" spans="2:8" x14ac:dyDescent="0.2">
      <c r="B35" s="61" t="s">
        <v>274</v>
      </c>
      <c r="C35" s="89">
        <v>12324287</v>
      </c>
      <c r="D35" s="90">
        <v>1491707.04</v>
      </c>
      <c r="E35" s="89">
        <f t="shared" si="6"/>
        <v>13815994.039999999</v>
      </c>
      <c r="F35" s="90">
        <v>11263589.039999999</v>
      </c>
      <c r="G35" s="90">
        <v>11263589.039999999</v>
      </c>
      <c r="H35" s="89">
        <f t="shared" si="7"/>
        <v>-1060697.9600000009</v>
      </c>
    </row>
    <row r="36" spans="2:8" x14ac:dyDescent="0.2">
      <c r="B36" s="61" t="s">
        <v>273</v>
      </c>
      <c r="C36" s="89">
        <f t="shared" ref="C36:H36" si="8">C37</f>
        <v>0</v>
      </c>
      <c r="D36" s="89">
        <f t="shared" si="8"/>
        <v>0</v>
      </c>
      <c r="E36" s="89">
        <f t="shared" si="8"/>
        <v>0</v>
      </c>
      <c r="F36" s="89">
        <f t="shared" si="8"/>
        <v>0</v>
      </c>
      <c r="G36" s="89">
        <f t="shared" si="8"/>
        <v>0</v>
      </c>
      <c r="H36" s="89">
        <f t="shared" si="8"/>
        <v>0</v>
      </c>
    </row>
    <row r="37" spans="2:8" x14ac:dyDescent="0.2">
      <c r="B37" s="95" t="s">
        <v>272</v>
      </c>
      <c r="C37" s="89"/>
      <c r="D37" s="90"/>
      <c r="E37" s="89">
        <f>C37+D37</f>
        <v>0</v>
      </c>
      <c r="F37" s="90"/>
      <c r="G37" s="90"/>
      <c r="H37" s="89">
        <f>G37-C37</f>
        <v>0</v>
      </c>
    </row>
    <row r="38" spans="2:8" x14ac:dyDescent="0.2">
      <c r="B38" s="61" t="s">
        <v>271</v>
      </c>
      <c r="C38" s="89">
        <f t="shared" ref="C38:H38" si="9">C39+C40</f>
        <v>0</v>
      </c>
      <c r="D38" s="89">
        <f t="shared" si="9"/>
        <v>0</v>
      </c>
      <c r="E38" s="89">
        <f t="shared" si="9"/>
        <v>0</v>
      </c>
      <c r="F38" s="89">
        <f t="shared" si="9"/>
        <v>0</v>
      </c>
      <c r="G38" s="89">
        <f t="shared" si="9"/>
        <v>0</v>
      </c>
      <c r="H38" s="89">
        <f t="shared" si="9"/>
        <v>0</v>
      </c>
    </row>
    <row r="39" spans="2:8" x14ac:dyDescent="0.2">
      <c r="B39" s="95" t="s">
        <v>270</v>
      </c>
      <c r="C39" s="89"/>
      <c r="D39" s="90"/>
      <c r="E39" s="89">
        <f>C39+D39</f>
        <v>0</v>
      </c>
      <c r="F39" s="90"/>
      <c r="G39" s="90"/>
      <c r="H39" s="89">
        <f>G39-C39</f>
        <v>0</v>
      </c>
    </row>
    <row r="40" spans="2:8" x14ac:dyDescent="0.2">
      <c r="B40" s="95" t="s">
        <v>269</v>
      </c>
      <c r="C40" s="89"/>
      <c r="D40" s="90"/>
      <c r="E40" s="89">
        <f>C40+D40</f>
        <v>0</v>
      </c>
      <c r="F40" s="90"/>
      <c r="G40" s="90"/>
      <c r="H40" s="89">
        <f>G40-C40</f>
        <v>0</v>
      </c>
    </row>
    <row r="41" spans="2:8" x14ac:dyDescent="0.2">
      <c r="B41" s="92"/>
      <c r="C41" s="89"/>
      <c r="D41" s="90"/>
      <c r="E41" s="89"/>
      <c r="F41" s="90"/>
      <c r="G41" s="90"/>
      <c r="H41" s="89"/>
    </row>
    <row r="42" spans="2:8" ht="25.5" x14ac:dyDescent="0.2">
      <c r="B42" s="74" t="s">
        <v>268</v>
      </c>
      <c r="C42" s="88">
        <f t="shared" ref="C42:H42" si="10">C10+C11+C12+C13+C14+C15+C16+C17+C29+C35+C36+C38</f>
        <v>12324287</v>
      </c>
      <c r="D42" s="145">
        <f t="shared" si="10"/>
        <v>2006495.84</v>
      </c>
      <c r="E42" s="145">
        <f t="shared" si="10"/>
        <v>14330782.84</v>
      </c>
      <c r="F42" s="145">
        <f t="shared" si="10"/>
        <v>11778377.84</v>
      </c>
      <c r="G42" s="145">
        <f t="shared" si="10"/>
        <v>11778377.84</v>
      </c>
      <c r="H42" s="145">
        <f t="shared" si="10"/>
        <v>-545909.16000000085</v>
      </c>
    </row>
    <row r="43" spans="2:8" x14ac:dyDescent="0.2">
      <c r="B43" s="63"/>
      <c r="C43" s="89"/>
      <c r="D43" s="63"/>
      <c r="E43" s="144"/>
      <c r="F43" s="63"/>
      <c r="G43" s="63"/>
      <c r="H43" s="144"/>
    </row>
    <row r="44" spans="2:8" ht="25.5" x14ac:dyDescent="0.2">
      <c r="B44" s="74" t="s">
        <v>267</v>
      </c>
      <c r="C44" s="143"/>
      <c r="D44" s="142"/>
      <c r="E44" s="143"/>
      <c r="F44" s="142"/>
      <c r="G44" s="142"/>
      <c r="H44" s="89"/>
    </row>
    <row r="45" spans="2:8" x14ac:dyDescent="0.2">
      <c r="B45" s="92"/>
      <c r="C45" s="89"/>
      <c r="D45" s="139"/>
      <c r="E45" s="89"/>
      <c r="F45" s="139"/>
      <c r="G45" s="139"/>
      <c r="H45" s="89"/>
    </row>
    <row r="46" spans="2:8" x14ac:dyDescent="0.2">
      <c r="B46" s="56" t="s">
        <v>266</v>
      </c>
      <c r="C46" s="89"/>
      <c r="D46" s="90"/>
      <c r="E46" s="89"/>
      <c r="F46" s="90"/>
      <c r="G46" s="90"/>
      <c r="H46" s="89"/>
    </row>
    <row r="47" spans="2:8" x14ac:dyDescent="0.2">
      <c r="B47" s="61" t="s">
        <v>265</v>
      </c>
      <c r="C47" s="89">
        <f t="shared" ref="C47:H47" si="11">SUM(C48:C55)</f>
        <v>0</v>
      </c>
      <c r="D47" s="89">
        <f t="shared" si="11"/>
        <v>0</v>
      </c>
      <c r="E47" s="89">
        <f t="shared" si="11"/>
        <v>0</v>
      </c>
      <c r="F47" s="89">
        <f t="shared" si="11"/>
        <v>0</v>
      </c>
      <c r="G47" s="89">
        <f t="shared" si="11"/>
        <v>0</v>
      </c>
      <c r="H47" s="89">
        <f t="shared" si="11"/>
        <v>0</v>
      </c>
    </row>
    <row r="48" spans="2:8" ht="25.5" x14ac:dyDescent="0.2">
      <c r="B48" s="94" t="s">
        <v>264</v>
      </c>
      <c r="C48" s="89"/>
      <c r="D48" s="90"/>
      <c r="E48" s="89">
        <f t="shared" ref="E48:E55" si="12">C48+D48</f>
        <v>0</v>
      </c>
      <c r="F48" s="90"/>
      <c r="G48" s="90"/>
      <c r="H48" s="89">
        <f t="shared" ref="H48:H55" si="13">G48-C48</f>
        <v>0</v>
      </c>
    </row>
    <row r="49" spans="2:8" ht="25.5" x14ac:dyDescent="0.2">
      <c r="B49" s="94" t="s">
        <v>263</v>
      </c>
      <c r="C49" s="89"/>
      <c r="D49" s="90"/>
      <c r="E49" s="89">
        <f t="shared" si="12"/>
        <v>0</v>
      </c>
      <c r="F49" s="90"/>
      <c r="G49" s="90"/>
      <c r="H49" s="89">
        <f t="shared" si="13"/>
        <v>0</v>
      </c>
    </row>
    <row r="50" spans="2:8" ht="25.5" x14ac:dyDescent="0.2">
      <c r="B50" s="94" t="s">
        <v>262</v>
      </c>
      <c r="C50" s="89"/>
      <c r="D50" s="90"/>
      <c r="E50" s="89">
        <f t="shared" si="12"/>
        <v>0</v>
      </c>
      <c r="F50" s="90"/>
      <c r="G50" s="90"/>
      <c r="H50" s="89">
        <f t="shared" si="13"/>
        <v>0</v>
      </c>
    </row>
    <row r="51" spans="2:8" ht="38.25" x14ac:dyDescent="0.2">
      <c r="B51" s="94" t="s">
        <v>261</v>
      </c>
      <c r="C51" s="89"/>
      <c r="D51" s="90"/>
      <c r="E51" s="89">
        <f t="shared" si="12"/>
        <v>0</v>
      </c>
      <c r="F51" s="90"/>
      <c r="G51" s="90"/>
      <c r="H51" s="89">
        <f t="shared" si="13"/>
        <v>0</v>
      </c>
    </row>
    <row r="52" spans="2:8" x14ac:dyDescent="0.2">
      <c r="B52" s="94" t="s">
        <v>260</v>
      </c>
      <c r="C52" s="89"/>
      <c r="D52" s="90"/>
      <c r="E52" s="89">
        <f t="shared" si="12"/>
        <v>0</v>
      </c>
      <c r="F52" s="90"/>
      <c r="G52" s="90"/>
      <c r="H52" s="89">
        <f t="shared" si="13"/>
        <v>0</v>
      </c>
    </row>
    <row r="53" spans="2:8" ht="25.5" x14ac:dyDescent="0.2">
      <c r="B53" s="94" t="s">
        <v>259</v>
      </c>
      <c r="C53" s="89"/>
      <c r="D53" s="90"/>
      <c r="E53" s="89">
        <f t="shared" si="12"/>
        <v>0</v>
      </c>
      <c r="F53" s="90"/>
      <c r="G53" s="90"/>
      <c r="H53" s="89">
        <f t="shared" si="13"/>
        <v>0</v>
      </c>
    </row>
    <row r="54" spans="2:8" ht="25.5" x14ac:dyDescent="0.2">
      <c r="B54" s="94" t="s">
        <v>258</v>
      </c>
      <c r="C54" s="89"/>
      <c r="D54" s="90"/>
      <c r="E54" s="89">
        <f t="shared" si="12"/>
        <v>0</v>
      </c>
      <c r="F54" s="90"/>
      <c r="G54" s="90"/>
      <c r="H54" s="89">
        <f t="shared" si="13"/>
        <v>0</v>
      </c>
    </row>
    <row r="55" spans="2:8" ht="25.5" x14ac:dyDescent="0.2">
      <c r="B55" s="94" t="s">
        <v>257</v>
      </c>
      <c r="C55" s="89"/>
      <c r="D55" s="90"/>
      <c r="E55" s="89">
        <f t="shared" si="12"/>
        <v>0</v>
      </c>
      <c r="F55" s="90"/>
      <c r="G55" s="90"/>
      <c r="H55" s="89">
        <f t="shared" si="13"/>
        <v>0</v>
      </c>
    </row>
    <row r="56" spans="2:8" x14ac:dyDescent="0.2">
      <c r="B56" s="65" t="s">
        <v>256</v>
      </c>
      <c r="C56" s="89">
        <f t="shared" ref="C56:H56" si="14">SUM(C57:C60)</f>
        <v>0</v>
      </c>
      <c r="D56" s="89">
        <f t="shared" si="14"/>
        <v>0</v>
      </c>
      <c r="E56" s="89">
        <f t="shared" si="14"/>
        <v>0</v>
      </c>
      <c r="F56" s="89">
        <f t="shared" si="14"/>
        <v>0</v>
      </c>
      <c r="G56" s="89">
        <f t="shared" si="14"/>
        <v>0</v>
      </c>
      <c r="H56" s="89">
        <f t="shared" si="14"/>
        <v>0</v>
      </c>
    </row>
    <row r="57" spans="2:8" x14ac:dyDescent="0.2">
      <c r="B57" s="94" t="s">
        <v>255</v>
      </c>
      <c r="C57" s="89"/>
      <c r="D57" s="90"/>
      <c r="E57" s="89">
        <f>C57+D57</f>
        <v>0</v>
      </c>
      <c r="F57" s="90"/>
      <c r="G57" s="90"/>
      <c r="H57" s="89">
        <f>G57-C57</f>
        <v>0</v>
      </c>
    </row>
    <row r="58" spans="2:8" x14ac:dyDescent="0.2">
      <c r="B58" s="94" t="s">
        <v>254</v>
      </c>
      <c r="C58" s="89"/>
      <c r="D58" s="90"/>
      <c r="E58" s="89">
        <f>C58+D58</f>
        <v>0</v>
      </c>
      <c r="F58" s="90"/>
      <c r="G58" s="90"/>
      <c r="H58" s="89">
        <f>G58-C58</f>
        <v>0</v>
      </c>
    </row>
    <row r="59" spans="2:8" x14ac:dyDescent="0.2">
      <c r="B59" s="94" t="s">
        <v>253</v>
      </c>
      <c r="C59" s="89"/>
      <c r="D59" s="90"/>
      <c r="E59" s="89">
        <f>C59+D59</f>
        <v>0</v>
      </c>
      <c r="F59" s="90"/>
      <c r="G59" s="90"/>
      <c r="H59" s="89">
        <f>G59-C59</f>
        <v>0</v>
      </c>
    </row>
    <row r="60" spans="2:8" x14ac:dyDescent="0.2">
      <c r="B60" s="94" t="s">
        <v>252</v>
      </c>
      <c r="C60" s="89"/>
      <c r="D60" s="90"/>
      <c r="E60" s="89">
        <f>C60+D60</f>
        <v>0</v>
      </c>
      <c r="F60" s="90"/>
      <c r="G60" s="90"/>
      <c r="H60" s="89">
        <f>G60-C60</f>
        <v>0</v>
      </c>
    </row>
    <row r="61" spans="2:8" x14ac:dyDescent="0.2">
      <c r="B61" s="65" t="s">
        <v>251</v>
      </c>
      <c r="C61" s="89">
        <f t="shared" ref="C61:H61" si="15">C62+C63</f>
        <v>0</v>
      </c>
      <c r="D61" s="89">
        <f t="shared" si="15"/>
        <v>0</v>
      </c>
      <c r="E61" s="89">
        <f t="shared" si="15"/>
        <v>0</v>
      </c>
      <c r="F61" s="89">
        <f t="shared" si="15"/>
        <v>0</v>
      </c>
      <c r="G61" s="89">
        <f t="shared" si="15"/>
        <v>0</v>
      </c>
      <c r="H61" s="89">
        <f t="shared" si="15"/>
        <v>0</v>
      </c>
    </row>
    <row r="62" spans="2:8" ht="25.5" x14ac:dyDescent="0.2">
      <c r="B62" s="94" t="s">
        <v>250</v>
      </c>
      <c r="C62" s="89"/>
      <c r="D62" s="90"/>
      <c r="E62" s="89">
        <f>C62+D62</f>
        <v>0</v>
      </c>
      <c r="F62" s="90"/>
      <c r="G62" s="90"/>
      <c r="H62" s="89">
        <f>G62-C62</f>
        <v>0</v>
      </c>
    </row>
    <row r="63" spans="2:8" x14ac:dyDescent="0.2">
      <c r="B63" s="94" t="s">
        <v>249</v>
      </c>
      <c r="C63" s="89"/>
      <c r="D63" s="90"/>
      <c r="E63" s="89">
        <f>C63+D63</f>
        <v>0</v>
      </c>
      <c r="F63" s="90"/>
      <c r="G63" s="90"/>
      <c r="H63" s="89">
        <f>G63-C63</f>
        <v>0</v>
      </c>
    </row>
    <row r="64" spans="2:8" ht="38.25" x14ac:dyDescent="0.2">
      <c r="B64" s="65" t="s">
        <v>248</v>
      </c>
      <c r="C64" s="89">
        <v>463948082</v>
      </c>
      <c r="D64" s="90">
        <v>-172374140</v>
      </c>
      <c r="E64" s="89">
        <f>C64+D64</f>
        <v>291573942</v>
      </c>
      <c r="F64" s="90">
        <v>171918230.28</v>
      </c>
      <c r="G64" s="90">
        <v>171918230.28</v>
      </c>
      <c r="H64" s="89">
        <f>G64-C64</f>
        <v>-292029851.72000003</v>
      </c>
    </row>
    <row r="65" spans="2:8" x14ac:dyDescent="0.2">
      <c r="B65" s="93" t="s">
        <v>247</v>
      </c>
      <c r="C65" s="140"/>
      <c r="D65" s="141"/>
      <c r="E65" s="140">
        <f>C65+D65</f>
        <v>0</v>
      </c>
      <c r="F65" s="141"/>
      <c r="G65" s="141"/>
      <c r="H65" s="140">
        <f>G65-C65</f>
        <v>0</v>
      </c>
    </row>
    <row r="66" spans="2:8" x14ac:dyDescent="0.2">
      <c r="B66" s="92"/>
      <c r="C66" s="89"/>
      <c r="D66" s="139"/>
      <c r="E66" s="89"/>
      <c r="F66" s="139"/>
      <c r="G66" s="139"/>
      <c r="H66" s="89"/>
    </row>
    <row r="67" spans="2:8" ht="25.5" x14ac:dyDescent="0.2">
      <c r="B67" s="74" t="s">
        <v>246</v>
      </c>
      <c r="C67" s="88">
        <f t="shared" ref="C67:H67" si="16">C47+C56+C61+C64+C65</f>
        <v>463948082</v>
      </c>
      <c r="D67" s="88">
        <f t="shared" si="16"/>
        <v>-172374140</v>
      </c>
      <c r="E67" s="88">
        <f t="shared" si="16"/>
        <v>291573942</v>
      </c>
      <c r="F67" s="88">
        <f t="shared" si="16"/>
        <v>171918230.28</v>
      </c>
      <c r="G67" s="88">
        <f t="shared" si="16"/>
        <v>171918230.28</v>
      </c>
      <c r="H67" s="88">
        <f t="shared" si="16"/>
        <v>-292029851.72000003</v>
      </c>
    </row>
    <row r="68" spans="2:8" x14ac:dyDescent="0.2">
      <c r="B68" s="91"/>
      <c r="C68" s="89"/>
      <c r="D68" s="139"/>
      <c r="E68" s="89"/>
      <c r="F68" s="139"/>
      <c r="G68" s="139"/>
      <c r="H68" s="89"/>
    </row>
    <row r="69" spans="2:8" ht="25.5" x14ac:dyDescent="0.2">
      <c r="B69" s="74" t="s">
        <v>245</v>
      </c>
      <c r="C69" s="88">
        <f t="shared" ref="C69:H69" si="17">C70</f>
        <v>0</v>
      </c>
      <c r="D69" s="88">
        <f t="shared" si="17"/>
        <v>0</v>
      </c>
      <c r="E69" s="88">
        <f t="shared" si="17"/>
        <v>0</v>
      </c>
      <c r="F69" s="88">
        <f t="shared" si="17"/>
        <v>0</v>
      </c>
      <c r="G69" s="88">
        <f t="shared" si="17"/>
        <v>0</v>
      </c>
      <c r="H69" s="88">
        <f t="shared" si="17"/>
        <v>0</v>
      </c>
    </row>
    <row r="70" spans="2:8" x14ac:dyDescent="0.2">
      <c r="B70" s="91" t="s">
        <v>244</v>
      </c>
      <c r="C70" s="89"/>
      <c r="D70" s="90"/>
      <c r="E70" s="89">
        <f>C70+D70</f>
        <v>0</v>
      </c>
      <c r="F70" s="90"/>
      <c r="G70" s="90"/>
      <c r="H70" s="89">
        <f>G70-C70</f>
        <v>0</v>
      </c>
    </row>
    <row r="71" spans="2:8" x14ac:dyDescent="0.2">
      <c r="B71" s="91"/>
      <c r="C71" s="89"/>
      <c r="D71" s="90"/>
      <c r="E71" s="89"/>
      <c r="F71" s="90"/>
      <c r="G71" s="90"/>
      <c r="H71" s="89"/>
    </row>
    <row r="72" spans="2:8" x14ac:dyDescent="0.2">
      <c r="B72" s="74" t="s">
        <v>243</v>
      </c>
      <c r="C72" s="88">
        <f t="shared" ref="C72:H72" si="18">C42+C67+C69</f>
        <v>476272369</v>
      </c>
      <c r="D72" s="88">
        <f t="shared" si="18"/>
        <v>-170367644.16</v>
      </c>
      <c r="E72" s="88">
        <f t="shared" si="18"/>
        <v>305904724.83999997</v>
      </c>
      <c r="F72" s="88">
        <f t="shared" si="18"/>
        <v>183696608.12</v>
      </c>
      <c r="G72" s="88">
        <f t="shared" si="18"/>
        <v>183696608.12</v>
      </c>
      <c r="H72" s="88">
        <f t="shared" si="18"/>
        <v>-292575760.88000005</v>
      </c>
    </row>
    <row r="73" spans="2:8" x14ac:dyDescent="0.2">
      <c r="B73" s="91"/>
      <c r="C73" s="89"/>
      <c r="D73" s="90"/>
      <c r="E73" s="89"/>
      <c r="F73" s="90"/>
      <c r="G73" s="90"/>
      <c r="H73" s="89"/>
    </row>
    <row r="74" spans="2:8" x14ac:dyDescent="0.2">
      <c r="B74" s="74" t="s">
        <v>242</v>
      </c>
      <c r="C74" s="89"/>
      <c r="D74" s="90"/>
      <c r="E74" s="89"/>
      <c r="F74" s="90"/>
      <c r="G74" s="90"/>
      <c r="H74" s="89"/>
    </row>
    <row r="75" spans="2:8" ht="25.5" x14ac:dyDescent="0.2">
      <c r="B75" s="91" t="s">
        <v>241</v>
      </c>
      <c r="C75" s="89"/>
      <c r="D75" s="90"/>
      <c r="E75" s="89">
        <f>C75+D75</f>
        <v>0</v>
      </c>
      <c r="F75" s="90"/>
      <c r="G75" s="90"/>
      <c r="H75" s="89">
        <f>G75-C75</f>
        <v>0</v>
      </c>
    </row>
    <row r="76" spans="2:8" ht="25.5" x14ac:dyDescent="0.2">
      <c r="B76" s="91" t="s">
        <v>240</v>
      </c>
      <c r="C76" s="89"/>
      <c r="D76" s="90"/>
      <c r="E76" s="89">
        <f>C76+D76</f>
        <v>0</v>
      </c>
      <c r="F76" s="90"/>
      <c r="G76" s="90"/>
      <c r="H76" s="89">
        <f>G76-C76</f>
        <v>0</v>
      </c>
    </row>
    <row r="77" spans="2:8" ht="25.5" x14ac:dyDescent="0.2">
      <c r="B77" s="74" t="s">
        <v>239</v>
      </c>
      <c r="C77" s="88">
        <f t="shared" ref="C77:H77" si="19">SUM(C75:C76)</f>
        <v>0</v>
      </c>
      <c r="D77" s="88">
        <f t="shared" si="19"/>
        <v>0</v>
      </c>
      <c r="E77" s="88">
        <f t="shared" si="19"/>
        <v>0</v>
      </c>
      <c r="F77" s="88">
        <f t="shared" si="19"/>
        <v>0</v>
      </c>
      <c r="G77" s="88">
        <f t="shared" si="19"/>
        <v>0</v>
      </c>
      <c r="H77" s="88">
        <f t="shared" si="19"/>
        <v>0</v>
      </c>
    </row>
    <row r="78" spans="2:8" ht="13.5" thickBot="1" x14ac:dyDescent="0.25">
      <c r="B78" s="87"/>
      <c r="C78" s="85"/>
      <c r="D78" s="86"/>
      <c r="E78" s="85"/>
      <c r="F78" s="86"/>
      <c r="G78" s="86"/>
      <c r="H78" s="85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1"/>
  <sheetViews>
    <sheetView workbookViewId="0">
      <pane ySplit="9" topLeftCell="A10" activePane="bottomLeft" state="frozen"/>
      <selection pane="bottomLeft" activeCell="D19" sqref="D19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56" t="s">
        <v>120</v>
      </c>
      <c r="C2" s="157"/>
      <c r="D2" s="157"/>
      <c r="E2" s="157"/>
      <c r="F2" s="157"/>
      <c r="G2" s="157"/>
      <c r="H2" s="157"/>
      <c r="I2" s="197"/>
    </row>
    <row r="3" spans="2:9" x14ac:dyDescent="0.2">
      <c r="B3" s="181" t="s">
        <v>389</v>
      </c>
      <c r="C3" s="182"/>
      <c r="D3" s="182"/>
      <c r="E3" s="182"/>
      <c r="F3" s="182"/>
      <c r="G3" s="182"/>
      <c r="H3" s="182"/>
      <c r="I3" s="198"/>
    </row>
    <row r="4" spans="2:9" x14ac:dyDescent="0.2">
      <c r="B4" s="181" t="s">
        <v>388</v>
      </c>
      <c r="C4" s="182"/>
      <c r="D4" s="182"/>
      <c r="E4" s="182"/>
      <c r="F4" s="182"/>
      <c r="G4" s="182"/>
      <c r="H4" s="182"/>
      <c r="I4" s="198"/>
    </row>
    <row r="5" spans="2:9" x14ac:dyDescent="0.2">
      <c r="B5" s="181" t="s">
        <v>450</v>
      </c>
      <c r="C5" s="182"/>
      <c r="D5" s="182"/>
      <c r="E5" s="182"/>
      <c r="F5" s="182"/>
      <c r="G5" s="182"/>
      <c r="H5" s="182"/>
      <c r="I5" s="198"/>
    </row>
    <row r="6" spans="2:9" ht="13.5" thickBot="1" x14ac:dyDescent="0.25">
      <c r="B6" s="184" t="s">
        <v>1</v>
      </c>
      <c r="C6" s="185"/>
      <c r="D6" s="185"/>
      <c r="E6" s="185"/>
      <c r="F6" s="185"/>
      <c r="G6" s="185"/>
      <c r="H6" s="185"/>
      <c r="I6" s="199"/>
    </row>
    <row r="7" spans="2:9" ht="15.75" customHeight="1" x14ac:dyDescent="0.2">
      <c r="B7" s="156" t="s">
        <v>2</v>
      </c>
      <c r="C7" s="158"/>
      <c r="D7" s="156" t="s">
        <v>387</v>
      </c>
      <c r="E7" s="157"/>
      <c r="F7" s="157"/>
      <c r="G7" s="157"/>
      <c r="H7" s="158"/>
      <c r="I7" s="194" t="s">
        <v>386</v>
      </c>
    </row>
    <row r="8" spans="2:9" ht="15" customHeight="1" thickBot="1" x14ac:dyDescent="0.25">
      <c r="B8" s="181"/>
      <c r="C8" s="183"/>
      <c r="D8" s="184"/>
      <c r="E8" s="185"/>
      <c r="F8" s="185"/>
      <c r="G8" s="185"/>
      <c r="H8" s="186"/>
      <c r="I8" s="195"/>
    </row>
    <row r="9" spans="2:9" ht="26.25" thickBot="1" x14ac:dyDescent="0.25">
      <c r="B9" s="184"/>
      <c r="C9" s="186"/>
      <c r="D9" s="155" t="s">
        <v>237</v>
      </c>
      <c r="E9" s="152" t="s">
        <v>385</v>
      </c>
      <c r="F9" s="155" t="s">
        <v>384</v>
      </c>
      <c r="G9" s="155" t="s">
        <v>207</v>
      </c>
      <c r="H9" s="155" t="s">
        <v>236</v>
      </c>
      <c r="I9" s="196"/>
    </row>
    <row r="10" spans="2:9" x14ac:dyDescent="0.2">
      <c r="B10" s="110" t="s">
        <v>383</v>
      </c>
      <c r="C10" s="109"/>
      <c r="D10" s="147">
        <f t="shared" ref="D10:I10" si="0">D11+D19+D29+D39+D49+D59+D72+D76+D63</f>
        <v>12324287</v>
      </c>
      <c r="E10" s="147">
        <f t="shared" si="0"/>
        <v>2006495.8400000003</v>
      </c>
      <c r="F10" s="147">
        <f t="shared" si="0"/>
        <v>14330782.839999998</v>
      </c>
      <c r="G10" s="147">
        <f t="shared" si="0"/>
        <v>9972371.120000001</v>
      </c>
      <c r="H10" s="147">
        <f t="shared" si="0"/>
        <v>9927457.7200000007</v>
      </c>
      <c r="I10" s="147">
        <f t="shared" si="0"/>
        <v>4358411.72</v>
      </c>
    </row>
    <row r="11" spans="2:9" x14ac:dyDescent="0.2">
      <c r="B11" s="102" t="s">
        <v>381</v>
      </c>
      <c r="C11" s="101"/>
      <c r="D11" s="144">
        <f t="shared" ref="D11:I11" si="1">SUM(D12:D18)</f>
        <v>9779752</v>
      </c>
      <c r="E11" s="144">
        <f t="shared" si="1"/>
        <v>0</v>
      </c>
      <c r="F11" s="144">
        <f t="shared" si="1"/>
        <v>9779752</v>
      </c>
      <c r="G11" s="144">
        <f t="shared" si="1"/>
        <v>6367308.6400000006</v>
      </c>
      <c r="H11" s="144">
        <f t="shared" si="1"/>
        <v>6367308.6400000006</v>
      </c>
      <c r="I11" s="144">
        <f t="shared" si="1"/>
        <v>3412443.3599999994</v>
      </c>
    </row>
    <row r="12" spans="2:9" x14ac:dyDescent="0.2">
      <c r="B12" s="104" t="s">
        <v>380</v>
      </c>
      <c r="C12" s="103"/>
      <c r="D12" s="144">
        <v>4862100</v>
      </c>
      <c r="E12" s="89">
        <v>-28243.23</v>
      </c>
      <c r="F12" s="89">
        <f t="shared" ref="F12:F18" si="2">D12+E12</f>
        <v>4833856.7699999996</v>
      </c>
      <c r="G12" s="89">
        <v>3542268.15</v>
      </c>
      <c r="H12" s="89">
        <v>3542268.15</v>
      </c>
      <c r="I12" s="89">
        <f t="shared" ref="I12:I18" si="3">F12-G12</f>
        <v>1291588.6199999996</v>
      </c>
    </row>
    <row r="13" spans="2:9" x14ac:dyDescent="0.2">
      <c r="B13" s="104" t="s">
        <v>379</v>
      </c>
      <c r="C13" s="103"/>
      <c r="D13" s="144"/>
      <c r="E13" s="89"/>
      <c r="F13" s="89">
        <f t="shared" si="2"/>
        <v>0</v>
      </c>
      <c r="G13" s="89"/>
      <c r="H13" s="89"/>
      <c r="I13" s="89">
        <f t="shared" si="3"/>
        <v>0</v>
      </c>
    </row>
    <row r="14" spans="2:9" x14ac:dyDescent="0.2">
      <c r="B14" s="104" t="s">
        <v>378</v>
      </c>
      <c r="C14" s="103"/>
      <c r="D14" s="144">
        <v>927968</v>
      </c>
      <c r="E14" s="89">
        <v>1528</v>
      </c>
      <c r="F14" s="89">
        <f t="shared" si="2"/>
        <v>929496</v>
      </c>
      <c r="G14" s="89">
        <v>138423.97</v>
      </c>
      <c r="H14" s="89">
        <v>138423.97</v>
      </c>
      <c r="I14" s="89">
        <f t="shared" si="3"/>
        <v>791072.03</v>
      </c>
    </row>
    <row r="15" spans="2:9" x14ac:dyDescent="0.2">
      <c r="B15" s="104" t="s">
        <v>377</v>
      </c>
      <c r="C15" s="103"/>
      <c r="D15" s="144">
        <v>1292210</v>
      </c>
      <c r="E15" s="89">
        <v>1033.96</v>
      </c>
      <c r="F15" s="89">
        <f t="shared" si="2"/>
        <v>1293243.96</v>
      </c>
      <c r="G15" s="89">
        <v>1051801.78</v>
      </c>
      <c r="H15" s="89">
        <v>1051801.78</v>
      </c>
      <c r="I15" s="89">
        <f t="shared" si="3"/>
        <v>241442.17999999993</v>
      </c>
    </row>
    <row r="16" spans="2:9" x14ac:dyDescent="0.2">
      <c r="B16" s="104" t="s">
        <v>376</v>
      </c>
      <c r="C16" s="103"/>
      <c r="D16" s="144">
        <v>2697474</v>
      </c>
      <c r="E16" s="89">
        <v>25681.27</v>
      </c>
      <c r="F16" s="89">
        <f t="shared" si="2"/>
        <v>2723155.27</v>
      </c>
      <c r="G16" s="89">
        <v>1634814.74</v>
      </c>
      <c r="H16" s="89">
        <v>1634814.74</v>
      </c>
      <c r="I16" s="89">
        <f t="shared" si="3"/>
        <v>1088340.53</v>
      </c>
    </row>
    <row r="17" spans="2:9" x14ac:dyDescent="0.2">
      <c r="B17" s="104" t="s">
        <v>375</v>
      </c>
      <c r="C17" s="103"/>
      <c r="D17" s="144"/>
      <c r="E17" s="89"/>
      <c r="F17" s="89">
        <f t="shared" si="2"/>
        <v>0</v>
      </c>
      <c r="G17" s="89"/>
      <c r="H17" s="89"/>
      <c r="I17" s="89">
        <f t="shared" si="3"/>
        <v>0</v>
      </c>
    </row>
    <row r="18" spans="2:9" x14ac:dyDescent="0.2">
      <c r="B18" s="104" t="s">
        <v>374</v>
      </c>
      <c r="C18" s="103"/>
      <c r="D18" s="144"/>
      <c r="E18" s="89"/>
      <c r="F18" s="89">
        <f t="shared" si="2"/>
        <v>0</v>
      </c>
      <c r="G18" s="89"/>
      <c r="H18" s="89"/>
      <c r="I18" s="89">
        <f t="shared" si="3"/>
        <v>0</v>
      </c>
    </row>
    <row r="19" spans="2:9" x14ac:dyDescent="0.2">
      <c r="B19" s="102" t="s">
        <v>373</v>
      </c>
      <c r="C19" s="101"/>
      <c r="D19" s="144">
        <f t="shared" ref="D19:I19" si="4">SUM(D20:D28)</f>
        <v>546066</v>
      </c>
      <c r="E19" s="144">
        <f t="shared" si="4"/>
        <v>-31910.889999999996</v>
      </c>
      <c r="F19" s="144">
        <f t="shared" si="4"/>
        <v>514155.11</v>
      </c>
      <c r="G19" s="144">
        <f t="shared" si="4"/>
        <v>470238.82</v>
      </c>
      <c r="H19" s="144">
        <f t="shared" si="4"/>
        <v>442822.48</v>
      </c>
      <c r="I19" s="144">
        <f t="shared" si="4"/>
        <v>43916.289999999986</v>
      </c>
    </row>
    <row r="20" spans="2:9" x14ac:dyDescent="0.2">
      <c r="B20" s="104" t="s">
        <v>372</v>
      </c>
      <c r="C20" s="103"/>
      <c r="D20" s="144">
        <v>226007</v>
      </c>
      <c r="E20" s="89">
        <v>-50522</v>
      </c>
      <c r="F20" s="144">
        <f t="shared" ref="F20:F28" si="5">D20+E20</f>
        <v>175485</v>
      </c>
      <c r="G20" s="89">
        <v>140441.67000000001</v>
      </c>
      <c r="H20" s="89">
        <v>113025.33</v>
      </c>
      <c r="I20" s="89">
        <f t="shared" ref="I20:I28" si="6">F20-G20</f>
        <v>35043.329999999987</v>
      </c>
    </row>
    <row r="21" spans="2:9" x14ac:dyDescent="0.2">
      <c r="B21" s="104" t="s">
        <v>371</v>
      </c>
      <c r="C21" s="103"/>
      <c r="D21" s="144">
        <v>21100</v>
      </c>
      <c r="E21" s="89">
        <v>1769.61</v>
      </c>
      <c r="F21" s="144">
        <f t="shared" si="5"/>
        <v>22869.61</v>
      </c>
      <c r="G21" s="89">
        <v>18675.61</v>
      </c>
      <c r="H21" s="89">
        <v>18675.61</v>
      </c>
      <c r="I21" s="89">
        <f t="shared" si="6"/>
        <v>4194</v>
      </c>
    </row>
    <row r="22" spans="2:9" x14ac:dyDescent="0.2">
      <c r="B22" s="104" t="s">
        <v>370</v>
      </c>
      <c r="C22" s="103"/>
      <c r="D22" s="144"/>
      <c r="E22" s="89"/>
      <c r="F22" s="144">
        <f t="shared" si="5"/>
        <v>0</v>
      </c>
      <c r="G22" s="89"/>
      <c r="H22" s="89"/>
      <c r="I22" s="89">
        <f t="shared" si="6"/>
        <v>0</v>
      </c>
    </row>
    <row r="23" spans="2:9" x14ac:dyDescent="0.2">
      <c r="B23" s="104" t="s">
        <v>369</v>
      </c>
      <c r="C23" s="103"/>
      <c r="D23" s="144">
        <v>4500</v>
      </c>
      <c r="E23" s="89">
        <v>-4500</v>
      </c>
      <c r="F23" s="144">
        <f t="shared" si="5"/>
        <v>0</v>
      </c>
      <c r="G23" s="89">
        <v>0</v>
      </c>
      <c r="H23" s="89">
        <v>0</v>
      </c>
      <c r="I23" s="89">
        <f t="shared" si="6"/>
        <v>0</v>
      </c>
    </row>
    <row r="24" spans="2:9" x14ac:dyDescent="0.2">
      <c r="B24" s="104" t="s">
        <v>368</v>
      </c>
      <c r="C24" s="103"/>
      <c r="D24" s="144"/>
      <c r="E24" s="89"/>
      <c r="F24" s="144">
        <f t="shared" si="5"/>
        <v>0</v>
      </c>
      <c r="G24" s="89"/>
      <c r="H24" s="89"/>
      <c r="I24" s="89">
        <f t="shared" si="6"/>
        <v>0</v>
      </c>
    </row>
    <row r="25" spans="2:9" x14ac:dyDescent="0.2">
      <c r="B25" s="104" t="s">
        <v>367</v>
      </c>
      <c r="C25" s="103"/>
      <c r="D25" s="144">
        <v>244305</v>
      </c>
      <c r="E25" s="89">
        <v>50943.55</v>
      </c>
      <c r="F25" s="144">
        <f t="shared" si="5"/>
        <v>295248.55</v>
      </c>
      <c r="G25" s="89">
        <v>295248.55</v>
      </c>
      <c r="H25" s="89">
        <v>295248.55</v>
      </c>
      <c r="I25" s="89">
        <f t="shared" si="6"/>
        <v>0</v>
      </c>
    </row>
    <row r="26" spans="2:9" x14ac:dyDescent="0.2">
      <c r="B26" s="104" t="s">
        <v>366</v>
      </c>
      <c r="C26" s="103"/>
      <c r="D26" s="144">
        <v>2400</v>
      </c>
      <c r="E26" s="89">
        <v>425</v>
      </c>
      <c r="F26" s="144">
        <f t="shared" si="5"/>
        <v>2825</v>
      </c>
      <c r="G26" s="89">
        <v>1825</v>
      </c>
      <c r="H26" s="89">
        <v>1825</v>
      </c>
      <c r="I26" s="89">
        <f t="shared" si="6"/>
        <v>1000</v>
      </c>
    </row>
    <row r="27" spans="2:9" x14ac:dyDescent="0.2">
      <c r="B27" s="104" t="s">
        <v>365</v>
      </c>
      <c r="C27" s="103"/>
      <c r="D27" s="144"/>
      <c r="E27" s="89"/>
      <c r="F27" s="144">
        <f t="shared" si="5"/>
        <v>0</v>
      </c>
      <c r="G27" s="89"/>
      <c r="H27" s="89"/>
      <c r="I27" s="89">
        <f t="shared" si="6"/>
        <v>0</v>
      </c>
    </row>
    <row r="28" spans="2:9" x14ac:dyDescent="0.2">
      <c r="B28" s="104" t="s">
        <v>364</v>
      </c>
      <c r="C28" s="103"/>
      <c r="D28" s="144">
        <v>47754</v>
      </c>
      <c r="E28" s="89">
        <v>-30027.05</v>
      </c>
      <c r="F28" s="144">
        <f t="shared" si="5"/>
        <v>17726.95</v>
      </c>
      <c r="G28" s="89">
        <v>14047.99</v>
      </c>
      <c r="H28" s="89">
        <v>14047.99</v>
      </c>
      <c r="I28" s="89">
        <f t="shared" si="6"/>
        <v>3678.9600000000009</v>
      </c>
    </row>
    <row r="29" spans="2:9" x14ac:dyDescent="0.2">
      <c r="B29" s="102" t="s">
        <v>363</v>
      </c>
      <c r="C29" s="101"/>
      <c r="D29" s="144">
        <f t="shared" ref="D29:I29" si="7">SUM(D30:D38)</f>
        <v>1971669</v>
      </c>
      <c r="E29" s="144">
        <f t="shared" si="7"/>
        <v>1565842.86</v>
      </c>
      <c r="F29" s="144">
        <f t="shared" si="7"/>
        <v>3537511.8600000003</v>
      </c>
      <c r="G29" s="144">
        <f t="shared" si="7"/>
        <v>3134823.66</v>
      </c>
      <c r="H29" s="144">
        <f t="shared" si="7"/>
        <v>3117326.6</v>
      </c>
      <c r="I29" s="144">
        <f t="shared" si="7"/>
        <v>402688.20000000024</v>
      </c>
    </row>
    <row r="30" spans="2:9" x14ac:dyDescent="0.2">
      <c r="B30" s="104" t="s">
        <v>362</v>
      </c>
      <c r="C30" s="103"/>
      <c r="D30" s="144">
        <v>232400</v>
      </c>
      <c r="E30" s="89">
        <v>-11925.22</v>
      </c>
      <c r="F30" s="144">
        <f t="shared" ref="F30:F38" si="8">D30+E30</f>
        <v>220474.78</v>
      </c>
      <c r="G30" s="89">
        <v>123712.4</v>
      </c>
      <c r="H30" s="89">
        <v>123712.4</v>
      </c>
      <c r="I30" s="89">
        <f t="shared" ref="I30:I38" si="9">F30-G30</f>
        <v>96762.38</v>
      </c>
    </row>
    <row r="31" spans="2:9" x14ac:dyDescent="0.2">
      <c r="B31" s="104" t="s">
        <v>361</v>
      </c>
      <c r="C31" s="103"/>
      <c r="D31" s="144">
        <v>150000</v>
      </c>
      <c r="E31" s="89">
        <v>32860</v>
      </c>
      <c r="F31" s="144">
        <f t="shared" si="8"/>
        <v>182860</v>
      </c>
      <c r="G31" s="89">
        <v>146160</v>
      </c>
      <c r="H31" s="89">
        <v>146160</v>
      </c>
      <c r="I31" s="89">
        <f t="shared" si="9"/>
        <v>36700</v>
      </c>
    </row>
    <row r="32" spans="2:9" x14ac:dyDescent="0.2">
      <c r="B32" s="104" t="s">
        <v>360</v>
      </c>
      <c r="C32" s="103"/>
      <c r="D32" s="144">
        <v>1017706</v>
      </c>
      <c r="E32" s="89">
        <v>1582237.36</v>
      </c>
      <c r="F32" s="144">
        <f t="shared" si="8"/>
        <v>2599943.3600000003</v>
      </c>
      <c r="G32" s="89">
        <v>2599621.6</v>
      </c>
      <c r="H32" s="89">
        <v>2599621.6</v>
      </c>
      <c r="I32" s="89">
        <f t="shared" si="9"/>
        <v>321.76000000024214</v>
      </c>
    </row>
    <row r="33" spans="2:9" x14ac:dyDescent="0.2">
      <c r="B33" s="104" t="s">
        <v>359</v>
      </c>
      <c r="C33" s="103"/>
      <c r="D33" s="144">
        <v>209200</v>
      </c>
      <c r="E33" s="89">
        <v>-27125.32</v>
      </c>
      <c r="F33" s="144">
        <f t="shared" si="8"/>
        <v>182074.68</v>
      </c>
      <c r="G33" s="89">
        <v>23020.78</v>
      </c>
      <c r="H33" s="89">
        <v>23020.78</v>
      </c>
      <c r="I33" s="89">
        <f t="shared" si="9"/>
        <v>159053.9</v>
      </c>
    </row>
    <row r="34" spans="2:9" x14ac:dyDescent="0.2">
      <c r="B34" s="104" t="s">
        <v>358</v>
      </c>
      <c r="C34" s="103"/>
      <c r="D34" s="144">
        <v>82250</v>
      </c>
      <c r="E34" s="89">
        <v>-32521.45</v>
      </c>
      <c r="F34" s="144">
        <f t="shared" si="8"/>
        <v>49728.55</v>
      </c>
      <c r="G34" s="89">
        <v>23131.599999999999</v>
      </c>
      <c r="H34" s="89">
        <v>23131.599999999999</v>
      </c>
      <c r="I34" s="89">
        <f t="shared" si="9"/>
        <v>26596.950000000004</v>
      </c>
    </row>
    <row r="35" spans="2:9" x14ac:dyDescent="0.2">
      <c r="B35" s="104" t="s">
        <v>357</v>
      </c>
      <c r="C35" s="103"/>
      <c r="D35" s="144"/>
      <c r="E35" s="89"/>
      <c r="F35" s="144">
        <f t="shared" si="8"/>
        <v>0</v>
      </c>
      <c r="G35" s="89"/>
      <c r="H35" s="89"/>
      <c r="I35" s="89">
        <f t="shared" si="9"/>
        <v>0</v>
      </c>
    </row>
    <row r="36" spans="2:9" x14ac:dyDescent="0.2">
      <c r="B36" s="104" t="s">
        <v>356</v>
      </c>
      <c r="C36" s="103"/>
      <c r="D36" s="144">
        <v>17945</v>
      </c>
      <c r="E36" s="89">
        <v>-14230.48</v>
      </c>
      <c r="F36" s="144">
        <f t="shared" si="8"/>
        <v>3714.5200000000004</v>
      </c>
      <c r="G36" s="89">
        <v>3278.52</v>
      </c>
      <c r="H36" s="89">
        <v>3278.52</v>
      </c>
      <c r="I36" s="89">
        <f t="shared" si="9"/>
        <v>436.00000000000045</v>
      </c>
    </row>
    <row r="37" spans="2:9" x14ac:dyDescent="0.2">
      <c r="B37" s="104" t="s">
        <v>355</v>
      </c>
      <c r="C37" s="103"/>
      <c r="D37" s="144"/>
      <c r="E37" s="89"/>
      <c r="F37" s="144">
        <f t="shared" si="8"/>
        <v>0</v>
      </c>
      <c r="G37" s="89"/>
      <c r="H37" s="89"/>
      <c r="I37" s="89">
        <f t="shared" si="9"/>
        <v>0</v>
      </c>
    </row>
    <row r="38" spans="2:9" x14ac:dyDescent="0.2">
      <c r="B38" s="104" t="s">
        <v>354</v>
      </c>
      <c r="C38" s="103"/>
      <c r="D38" s="144">
        <v>262168</v>
      </c>
      <c r="E38" s="89">
        <v>36547.97</v>
      </c>
      <c r="F38" s="144">
        <f t="shared" si="8"/>
        <v>298715.96999999997</v>
      </c>
      <c r="G38" s="89">
        <v>215898.76</v>
      </c>
      <c r="H38" s="89">
        <v>198401.7</v>
      </c>
      <c r="I38" s="89">
        <f t="shared" si="9"/>
        <v>82817.209999999963</v>
      </c>
    </row>
    <row r="39" spans="2:9" ht="25.5" customHeight="1" x14ac:dyDescent="0.2">
      <c r="B39" s="200" t="s">
        <v>353</v>
      </c>
      <c r="C39" s="201"/>
      <c r="D39" s="144">
        <f t="shared" ref="D39:I39" si="10">SUM(D40:D48)</f>
        <v>0</v>
      </c>
      <c r="E39" s="144">
        <f t="shared" si="10"/>
        <v>0</v>
      </c>
      <c r="F39" s="144">
        <f t="shared" si="10"/>
        <v>0</v>
      </c>
      <c r="G39" s="144">
        <f t="shared" si="10"/>
        <v>0</v>
      </c>
      <c r="H39" s="144">
        <f t="shared" si="10"/>
        <v>0</v>
      </c>
      <c r="I39" s="144">
        <f t="shared" si="10"/>
        <v>0</v>
      </c>
    </row>
    <row r="40" spans="2:9" x14ac:dyDescent="0.2">
      <c r="B40" s="104" t="s">
        <v>352</v>
      </c>
      <c r="C40" s="103"/>
      <c r="D40" s="144"/>
      <c r="E40" s="89"/>
      <c r="F40" s="144">
        <f t="shared" ref="F40:F48" si="11">D40+E40</f>
        <v>0</v>
      </c>
      <c r="G40" s="89"/>
      <c r="H40" s="89"/>
      <c r="I40" s="89">
        <f t="shared" ref="I40:I48" si="12">F40-G40</f>
        <v>0</v>
      </c>
    </row>
    <row r="41" spans="2:9" x14ac:dyDescent="0.2">
      <c r="B41" s="104" t="s">
        <v>351</v>
      </c>
      <c r="C41" s="103"/>
      <c r="D41" s="144"/>
      <c r="E41" s="89"/>
      <c r="F41" s="144">
        <f t="shared" si="11"/>
        <v>0</v>
      </c>
      <c r="G41" s="89"/>
      <c r="H41" s="89"/>
      <c r="I41" s="89">
        <f t="shared" si="12"/>
        <v>0</v>
      </c>
    </row>
    <row r="42" spans="2:9" x14ac:dyDescent="0.2">
      <c r="B42" s="104" t="s">
        <v>350</v>
      </c>
      <c r="C42" s="103"/>
      <c r="D42" s="144"/>
      <c r="E42" s="89"/>
      <c r="F42" s="144">
        <f t="shared" si="11"/>
        <v>0</v>
      </c>
      <c r="G42" s="89"/>
      <c r="H42" s="89"/>
      <c r="I42" s="89">
        <f t="shared" si="12"/>
        <v>0</v>
      </c>
    </row>
    <row r="43" spans="2:9" x14ac:dyDescent="0.2">
      <c r="B43" s="104" t="s">
        <v>349</v>
      </c>
      <c r="C43" s="103"/>
      <c r="D43" s="144"/>
      <c r="E43" s="89"/>
      <c r="F43" s="144">
        <f t="shared" si="11"/>
        <v>0</v>
      </c>
      <c r="G43" s="89"/>
      <c r="H43" s="89"/>
      <c r="I43" s="89">
        <f t="shared" si="12"/>
        <v>0</v>
      </c>
    </row>
    <row r="44" spans="2:9" x14ac:dyDescent="0.2">
      <c r="B44" s="104" t="s">
        <v>348</v>
      </c>
      <c r="C44" s="103"/>
      <c r="D44" s="144"/>
      <c r="E44" s="89"/>
      <c r="F44" s="144">
        <f t="shared" si="11"/>
        <v>0</v>
      </c>
      <c r="G44" s="89"/>
      <c r="H44" s="89"/>
      <c r="I44" s="89">
        <f t="shared" si="12"/>
        <v>0</v>
      </c>
    </row>
    <row r="45" spans="2:9" x14ac:dyDescent="0.2">
      <c r="B45" s="104" t="s">
        <v>347</v>
      </c>
      <c r="C45" s="103"/>
      <c r="D45" s="144"/>
      <c r="E45" s="89"/>
      <c r="F45" s="144">
        <f t="shared" si="11"/>
        <v>0</v>
      </c>
      <c r="G45" s="89"/>
      <c r="H45" s="89"/>
      <c r="I45" s="89">
        <f t="shared" si="12"/>
        <v>0</v>
      </c>
    </row>
    <row r="46" spans="2:9" x14ac:dyDescent="0.2">
      <c r="B46" s="104" t="s">
        <v>346</v>
      </c>
      <c r="C46" s="103"/>
      <c r="D46" s="144"/>
      <c r="E46" s="89"/>
      <c r="F46" s="144">
        <f t="shared" si="11"/>
        <v>0</v>
      </c>
      <c r="G46" s="89"/>
      <c r="H46" s="89"/>
      <c r="I46" s="89">
        <f t="shared" si="12"/>
        <v>0</v>
      </c>
    </row>
    <row r="47" spans="2:9" x14ac:dyDescent="0.2">
      <c r="B47" s="104" t="s">
        <v>345</v>
      </c>
      <c r="C47" s="103"/>
      <c r="D47" s="144"/>
      <c r="E47" s="89"/>
      <c r="F47" s="144">
        <f t="shared" si="11"/>
        <v>0</v>
      </c>
      <c r="G47" s="89"/>
      <c r="H47" s="89"/>
      <c r="I47" s="89">
        <f t="shared" si="12"/>
        <v>0</v>
      </c>
    </row>
    <row r="48" spans="2:9" x14ac:dyDescent="0.2">
      <c r="B48" s="104" t="s">
        <v>344</v>
      </c>
      <c r="C48" s="103"/>
      <c r="D48" s="144"/>
      <c r="E48" s="89"/>
      <c r="F48" s="144">
        <f t="shared" si="11"/>
        <v>0</v>
      </c>
      <c r="G48" s="89"/>
      <c r="H48" s="89"/>
      <c r="I48" s="89">
        <f t="shared" si="12"/>
        <v>0</v>
      </c>
    </row>
    <row r="49" spans="2:9" x14ac:dyDescent="0.2">
      <c r="B49" s="200" t="s">
        <v>343</v>
      </c>
      <c r="C49" s="201"/>
      <c r="D49" s="144">
        <f t="shared" ref="D49:I49" si="13">SUM(D50:D58)</f>
        <v>26800</v>
      </c>
      <c r="E49" s="144">
        <f t="shared" si="13"/>
        <v>-20800</v>
      </c>
      <c r="F49" s="144">
        <f t="shared" si="13"/>
        <v>6000</v>
      </c>
      <c r="G49" s="144">
        <f t="shared" si="13"/>
        <v>0</v>
      </c>
      <c r="H49" s="144">
        <f t="shared" si="13"/>
        <v>0</v>
      </c>
      <c r="I49" s="144">
        <f t="shared" si="13"/>
        <v>6000</v>
      </c>
    </row>
    <row r="50" spans="2:9" x14ac:dyDescent="0.2">
      <c r="B50" s="104" t="s">
        <v>342</v>
      </c>
      <c r="C50" s="103"/>
      <c r="D50" s="144">
        <v>26800</v>
      </c>
      <c r="E50" s="89">
        <v>-20800</v>
      </c>
      <c r="F50" s="144">
        <f t="shared" ref="F50:F58" si="14">D50+E50</f>
        <v>6000</v>
      </c>
      <c r="G50" s="89">
        <v>0</v>
      </c>
      <c r="H50" s="89">
        <v>0</v>
      </c>
      <c r="I50" s="89">
        <f t="shared" ref="I50:I83" si="15">F50-G50</f>
        <v>6000</v>
      </c>
    </row>
    <row r="51" spans="2:9" x14ac:dyDescent="0.2">
      <c r="B51" s="104" t="s">
        <v>341</v>
      </c>
      <c r="C51" s="103"/>
      <c r="D51" s="144"/>
      <c r="E51" s="89"/>
      <c r="F51" s="144">
        <f t="shared" si="14"/>
        <v>0</v>
      </c>
      <c r="G51" s="89"/>
      <c r="H51" s="89"/>
      <c r="I51" s="89">
        <f t="shared" si="15"/>
        <v>0</v>
      </c>
    </row>
    <row r="52" spans="2:9" x14ac:dyDescent="0.2">
      <c r="B52" s="104" t="s">
        <v>340</v>
      </c>
      <c r="C52" s="103"/>
      <c r="D52" s="144"/>
      <c r="E52" s="89"/>
      <c r="F52" s="144">
        <f t="shared" si="14"/>
        <v>0</v>
      </c>
      <c r="G52" s="89"/>
      <c r="H52" s="89"/>
      <c r="I52" s="89">
        <f t="shared" si="15"/>
        <v>0</v>
      </c>
    </row>
    <row r="53" spans="2:9" x14ac:dyDescent="0.2">
      <c r="B53" s="104" t="s">
        <v>339</v>
      </c>
      <c r="C53" s="103"/>
      <c r="D53" s="144"/>
      <c r="E53" s="89"/>
      <c r="F53" s="144">
        <f t="shared" si="14"/>
        <v>0</v>
      </c>
      <c r="G53" s="89"/>
      <c r="H53" s="89"/>
      <c r="I53" s="89">
        <f t="shared" si="15"/>
        <v>0</v>
      </c>
    </row>
    <row r="54" spans="2:9" x14ac:dyDescent="0.2">
      <c r="B54" s="104" t="s">
        <v>338</v>
      </c>
      <c r="C54" s="103"/>
      <c r="D54" s="144"/>
      <c r="E54" s="89"/>
      <c r="F54" s="144">
        <f t="shared" si="14"/>
        <v>0</v>
      </c>
      <c r="G54" s="89"/>
      <c r="H54" s="89"/>
      <c r="I54" s="89">
        <f t="shared" si="15"/>
        <v>0</v>
      </c>
    </row>
    <row r="55" spans="2:9" x14ac:dyDescent="0.2">
      <c r="B55" s="104" t="s">
        <v>337</v>
      </c>
      <c r="C55" s="103"/>
      <c r="D55" s="144"/>
      <c r="E55" s="89"/>
      <c r="F55" s="144">
        <f t="shared" si="14"/>
        <v>0</v>
      </c>
      <c r="G55" s="89"/>
      <c r="H55" s="89"/>
      <c r="I55" s="89">
        <f t="shared" si="15"/>
        <v>0</v>
      </c>
    </row>
    <row r="56" spans="2:9" x14ac:dyDescent="0.2">
      <c r="B56" s="104" t="s">
        <v>336</v>
      </c>
      <c r="C56" s="103"/>
      <c r="D56" s="144"/>
      <c r="E56" s="89"/>
      <c r="F56" s="144">
        <f t="shared" si="14"/>
        <v>0</v>
      </c>
      <c r="G56" s="89"/>
      <c r="H56" s="89"/>
      <c r="I56" s="89">
        <f t="shared" si="15"/>
        <v>0</v>
      </c>
    </row>
    <row r="57" spans="2:9" x14ac:dyDescent="0.2">
      <c r="B57" s="104" t="s">
        <v>335</v>
      </c>
      <c r="C57" s="103"/>
      <c r="D57" s="144"/>
      <c r="E57" s="89"/>
      <c r="F57" s="144">
        <f t="shared" si="14"/>
        <v>0</v>
      </c>
      <c r="G57" s="89"/>
      <c r="H57" s="89"/>
      <c r="I57" s="89">
        <f t="shared" si="15"/>
        <v>0</v>
      </c>
    </row>
    <row r="58" spans="2:9" x14ac:dyDescent="0.2">
      <c r="B58" s="104" t="s">
        <v>334</v>
      </c>
      <c r="C58" s="103"/>
      <c r="D58" s="144"/>
      <c r="E58" s="89"/>
      <c r="F58" s="144">
        <f t="shared" si="14"/>
        <v>0</v>
      </c>
      <c r="G58" s="89"/>
      <c r="H58" s="89"/>
      <c r="I58" s="89">
        <f t="shared" si="15"/>
        <v>0</v>
      </c>
    </row>
    <row r="59" spans="2:9" x14ac:dyDescent="0.2">
      <c r="B59" s="102" t="s">
        <v>333</v>
      </c>
      <c r="C59" s="101"/>
      <c r="D59" s="144">
        <f>SUM(D60:D62)</f>
        <v>0</v>
      </c>
      <c r="E59" s="144">
        <f>SUM(E60:E62)</f>
        <v>493363.87</v>
      </c>
      <c r="F59" s="144">
        <f>SUM(F60:F62)</f>
        <v>493363.87</v>
      </c>
      <c r="G59" s="144">
        <f>SUM(G60:G62)</f>
        <v>0</v>
      </c>
      <c r="H59" s="144">
        <f>SUM(H60:H62)</f>
        <v>0</v>
      </c>
      <c r="I59" s="89">
        <f t="shared" si="15"/>
        <v>493363.87</v>
      </c>
    </row>
    <row r="60" spans="2:9" x14ac:dyDescent="0.2">
      <c r="B60" s="104" t="s">
        <v>332</v>
      </c>
      <c r="C60" s="103"/>
      <c r="D60" s="144">
        <v>0</v>
      </c>
      <c r="E60" s="89">
        <v>493363.87</v>
      </c>
      <c r="F60" s="144">
        <f>D60+E60</f>
        <v>493363.87</v>
      </c>
      <c r="G60" s="89">
        <v>0</v>
      </c>
      <c r="H60" s="89">
        <v>0</v>
      </c>
      <c r="I60" s="89">
        <f t="shared" si="15"/>
        <v>493363.87</v>
      </c>
    </row>
    <row r="61" spans="2:9" x14ac:dyDescent="0.2">
      <c r="B61" s="104" t="s">
        <v>331</v>
      </c>
      <c r="C61" s="103"/>
      <c r="D61" s="144"/>
      <c r="E61" s="89"/>
      <c r="F61" s="144">
        <f>D61+E61</f>
        <v>0</v>
      </c>
      <c r="G61" s="89"/>
      <c r="H61" s="89"/>
      <c r="I61" s="89">
        <f t="shared" si="15"/>
        <v>0</v>
      </c>
    </row>
    <row r="62" spans="2:9" x14ac:dyDescent="0.2">
      <c r="B62" s="104" t="s">
        <v>330</v>
      </c>
      <c r="C62" s="103"/>
      <c r="D62" s="144"/>
      <c r="E62" s="89"/>
      <c r="F62" s="144">
        <f>D62+E62</f>
        <v>0</v>
      </c>
      <c r="G62" s="89"/>
      <c r="H62" s="89"/>
      <c r="I62" s="89">
        <f t="shared" si="15"/>
        <v>0</v>
      </c>
    </row>
    <row r="63" spans="2:9" x14ac:dyDescent="0.2">
      <c r="B63" s="200" t="s">
        <v>329</v>
      </c>
      <c r="C63" s="201"/>
      <c r="D63" s="144">
        <f>SUM(D64:D71)</f>
        <v>0</v>
      </c>
      <c r="E63" s="144">
        <f>SUM(E64:E71)</f>
        <v>0</v>
      </c>
      <c r="F63" s="144">
        <f>F64+F65+F66+F67+F68+F70+F71</f>
        <v>0</v>
      </c>
      <c r="G63" s="144">
        <f>SUM(G64:G71)</f>
        <v>0</v>
      </c>
      <c r="H63" s="144">
        <f>SUM(H64:H71)</f>
        <v>0</v>
      </c>
      <c r="I63" s="89">
        <f t="shared" si="15"/>
        <v>0</v>
      </c>
    </row>
    <row r="64" spans="2:9" x14ac:dyDescent="0.2">
      <c r="B64" s="104" t="s">
        <v>328</v>
      </c>
      <c r="C64" s="103"/>
      <c r="D64" s="144"/>
      <c r="E64" s="89"/>
      <c r="F64" s="144">
        <f t="shared" ref="F64:F71" si="16">D64+E64</f>
        <v>0</v>
      </c>
      <c r="G64" s="89"/>
      <c r="H64" s="89"/>
      <c r="I64" s="89">
        <f t="shared" si="15"/>
        <v>0</v>
      </c>
    </row>
    <row r="65" spans="2:9" x14ac:dyDescent="0.2">
      <c r="B65" s="104" t="s">
        <v>327</v>
      </c>
      <c r="C65" s="103"/>
      <c r="D65" s="144"/>
      <c r="E65" s="89"/>
      <c r="F65" s="144">
        <f t="shared" si="16"/>
        <v>0</v>
      </c>
      <c r="G65" s="89"/>
      <c r="H65" s="89"/>
      <c r="I65" s="89">
        <f t="shared" si="15"/>
        <v>0</v>
      </c>
    </row>
    <row r="66" spans="2:9" x14ac:dyDescent="0.2">
      <c r="B66" s="104" t="s">
        <v>326</v>
      </c>
      <c r="C66" s="103"/>
      <c r="D66" s="144"/>
      <c r="E66" s="89"/>
      <c r="F66" s="144">
        <f t="shared" si="16"/>
        <v>0</v>
      </c>
      <c r="G66" s="89"/>
      <c r="H66" s="89"/>
      <c r="I66" s="89">
        <f t="shared" si="15"/>
        <v>0</v>
      </c>
    </row>
    <row r="67" spans="2:9" x14ac:dyDescent="0.2">
      <c r="B67" s="104" t="s">
        <v>325</v>
      </c>
      <c r="C67" s="103"/>
      <c r="D67" s="144"/>
      <c r="E67" s="89"/>
      <c r="F67" s="144">
        <f t="shared" si="16"/>
        <v>0</v>
      </c>
      <c r="G67" s="89"/>
      <c r="H67" s="89"/>
      <c r="I67" s="89">
        <f t="shared" si="15"/>
        <v>0</v>
      </c>
    </row>
    <row r="68" spans="2:9" x14ac:dyDescent="0.2">
      <c r="B68" s="104" t="s">
        <v>324</v>
      </c>
      <c r="C68" s="103"/>
      <c r="D68" s="144"/>
      <c r="E68" s="89"/>
      <c r="F68" s="144">
        <f t="shared" si="16"/>
        <v>0</v>
      </c>
      <c r="G68" s="89"/>
      <c r="H68" s="89"/>
      <c r="I68" s="89">
        <f t="shared" si="15"/>
        <v>0</v>
      </c>
    </row>
    <row r="69" spans="2:9" x14ac:dyDescent="0.2">
      <c r="B69" s="104" t="s">
        <v>323</v>
      </c>
      <c r="C69" s="103"/>
      <c r="D69" s="144"/>
      <c r="E69" s="89"/>
      <c r="F69" s="144">
        <f t="shared" si="16"/>
        <v>0</v>
      </c>
      <c r="G69" s="89"/>
      <c r="H69" s="89"/>
      <c r="I69" s="89">
        <f t="shared" si="15"/>
        <v>0</v>
      </c>
    </row>
    <row r="70" spans="2:9" x14ac:dyDescent="0.2">
      <c r="B70" s="104" t="s">
        <v>322</v>
      </c>
      <c r="C70" s="103"/>
      <c r="D70" s="144"/>
      <c r="E70" s="89"/>
      <c r="F70" s="144">
        <f t="shared" si="16"/>
        <v>0</v>
      </c>
      <c r="G70" s="89"/>
      <c r="H70" s="89"/>
      <c r="I70" s="89">
        <f t="shared" si="15"/>
        <v>0</v>
      </c>
    </row>
    <row r="71" spans="2:9" x14ac:dyDescent="0.2">
      <c r="B71" s="104" t="s">
        <v>321</v>
      </c>
      <c r="C71" s="103"/>
      <c r="D71" s="144"/>
      <c r="E71" s="89"/>
      <c r="F71" s="144">
        <f t="shared" si="16"/>
        <v>0</v>
      </c>
      <c r="G71" s="89"/>
      <c r="H71" s="89"/>
      <c r="I71" s="89">
        <f t="shared" si="15"/>
        <v>0</v>
      </c>
    </row>
    <row r="72" spans="2:9" x14ac:dyDescent="0.2">
      <c r="B72" s="102" t="s">
        <v>320</v>
      </c>
      <c r="C72" s="101"/>
      <c r="D72" s="144">
        <f>SUM(D73:D75)</f>
        <v>0</v>
      </c>
      <c r="E72" s="144">
        <f>SUM(E73:E75)</f>
        <v>0</v>
      </c>
      <c r="F72" s="144">
        <f>SUM(F73:F75)</f>
        <v>0</v>
      </c>
      <c r="G72" s="144">
        <f>SUM(G73:G75)</f>
        <v>0</v>
      </c>
      <c r="H72" s="144">
        <f>SUM(H73:H75)</f>
        <v>0</v>
      </c>
      <c r="I72" s="89">
        <f t="shared" si="15"/>
        <v>0</v>
      </c>
    </row>
    <row r="73" spans="2:9" x14ac:dyDescent="0.2">
      <c r="B73" s="104" t="s">
        <v>319</v>
      </c>
      <c r="C73" s="103"/>
      <c r="D73" s="144"/>
      <c r="E73" s="89"/>
      <c r="F73" s="144">
        <f>D73+E73</f>
        <v>0</v>
      </c>
      <c r="G73" s="89"/>
      <c r="H73" s="89"/>
      <c r="I73" s="89">
        <f t="shared" si="15"/>
        <v>0</v>
      </c>
    </row>
    <row r="74" spans="2:9" x14ac:dyDescent="0.2">
      <c r="B74" s="104" t="s">
        <v>318</v>
      </c>
      <c r="C74" s="103"/>
      <c r="D74" s="144"/>
      <c r="E74" s="89"/>
      <c r="F74" s="144">
        <f>D74+E74</f>
        <v>0</v>
      </c>
      <c r="G74" s="89"/>
      <c r="H74" s="89"/>
      <c r="I74" s="89">
        <f t="shared" si="15"/>
        <v>0</v>
      </c>
    </row>
    <row r="75" spans="2:9" x14ac:dyDescent="0.2">
      <c r="B75" s="104" t="s">
        <v>317</v>
      </c>
      <c r="C75" s="103"/>
      <c r="D75" s="144"/>
      <c r="E75" s="89"/>
      <c r="F75" s="144">
        <f>D75+E75</f>
        <v>0</v>
      </c>
      <c r="G75" s="89"/>
      <c r="H75" s="89"/>
      <c r="I75" s="89">
        <f t="shared" si="15"/>
        <v>0</v>
      </c>
    </row>
    <row r="76" spans="2:9" x14ac:dyDescent="0.2">
      <c r="B76" s="102" t="s">
        <v>316</v>
      </c>
      <c r="C76" s="101"/>
      <c r="D76" s="144">
        <f>SUM(D77:D83)</f>
        <v>0</v>
      </c>
      <c r="E76" s="144">
        <f>SUM(E77:E83)</f>
        <v>0</v>
      </c>
      <c r="F76" s="144">
        <f>SUM(F77:F83)</f>
        <v>0</v>
      </c>
      <c r="G76" s="144">
        <f>SUM(G77:G83)</f>
        <v>0</v>
      </c>
      <c r="H76" s="144">
        <f>SUM(H77:H83)</f>
        <v>0</v>
      </c>
      <c r="I76" s="89">
        <f t="shared" si="15"/>
        <v>0</v>
      </c>
    </row>
    <row r="77" spans="2:9" x14ac:dyDescent="0.2">
      <c r="B77" s="104" t="s">
        <v>315</v>
      </c>
      <c r="C77" s="103"/>
      <c r="D77" s="144"/>
      <c r="E77" s="89"/>
      <c r="F77" s="144">
        <f t="shared" ref="F77:F83" si="17">D77+E77</f>
        <v>0</v>
      </c>
      <c r="G77" s="89"/>
      <c r="H77" s="89"/>
      <c r="I77" s="89">
        <f t="shared" si="15"/>
        <v>0</v>
      </c>
    </row>
    <row r="78" spans="2:9" x14ac:dyDescent="0.2">
      <c r="B78" s="104" t="s">
        <v>314</v>
      </c>
      <c r="C78" s="103"/>
      <c r="D78" s="144"/>
      <c r="E78" s="89"/>
      <c r="F78" s="144">
        <f t="shared" si="17"/>
        <v>0</v>
      </c>
      <c r="G78" s="89"/>
      <c r="H78" s="89"/>
      <c r="I78" s="89">
        <f t="shared" si="15"/>
        <v>0</v>
      </c>
    </row>
    <row r="79" spans="2:9" x14ac:dyDescent="0.2">
      <c r="B79" s="104" t="s">
        <v>313</v>
      </c>
      <c r="C79" s="103"/>
      <c r="D79" s="144"/>
      <c r="E79" s="89"/>
      <c r="F79" s="144">
        <f t="shared" si="17"/>
        <v>0</v>
      </c>
      <c r="G79" s="89"/>
      <c r="H79" s="89"/>
      <c r="I79" s="89">
        <f t="shared" si="15"/>
        <v>0</v>
      </c>
    </row>
    <row r="80" spans="2:9" x14ac:dyDescent="0.2">
      <c r="B80" s="104" t="s">
        <v>312</v>
      </c>
      <c r="C80" s="103"/>
      <c r="D80" s="144"/>
      <c r="E80" s="89"/>
      <c r="F80" s="144">
        <f t="shared" si="17"/>
        <v>0</v>
      </c>
      <c r="G80" s="89"/>
      <c r="H80" s="89"/>
      <c r="I80" s="89">
        <f t="shared" si="15"/>
        <v>0</v>
      </c>
    </row>
    <row r="81" spans="2:9" x14ac:dyDescent="0.2">
      <c r="B81" s="104" t="s">
        <v>311</v>
      </c>
      <c r="C81" s="103"/>
      <c r="D81" s="144"/>
      <c r="E81" s="89"/>
      <c r="F81" s="144">
        <f t="shared" si="17"/>
        <v>0</v>
      </c>
      <c r="G81" s="89"/>
      <c r="H81" s="89"/>
      <c r="I81" s="89">
        <f t="shared" si="15"/>
        <v>0</v>
      </c>
    </row>
    <row r="82" spans="2:9" x14ac:dyDescent="0.2">
      <c r="B82" s="104" t="s">
        <v>310</v>
      </c>
      <c r="C82" s="103"/>
      <c r="D82" s="144"/>
      <c r="E82" s="89"/>
      <c r="F82" s="144">
        <f t="shared" si="17"/>
        <v>0</v>
      </c>
      <c r="G82" s="89"/>
      <c r="H82" s="89"/>
      <c r="I82" s="89">
        <f t="shared" si="15"/>
        <v>0</v>
      </c>
    </row>
    <row r="83" spans="2:9" x14ac:dyDescent="0.2">
      <c r="B83" s="104" t="s">
        <v>309</v>
      </c>
      <c r="C83" s="103"/>
      <c r="D83" s="144"/>
      <c r="E83" s="89"/>
      <c r="F83" s="144">
        <f t="shared" si="17"/>
        <v>0</v>
      </c>
      <c r="G83" s="89"/>
      <c r="H83" s="89"/>
      <c r="I83" s="89">
        <f t="shared" si="15"/>
        <v>0</v>
      </c>
    </row>
    <row r="84" spans="2:9" x14ac:dyDescent="0.2">
      <c r="B84" s="108"/>
      <c r="C84" s="107"/>
      <c r="D84" s="149"/>
      <c r="E84" s="140"/>
      <c r="F84" s="140"/>
      <c r="G84" s="140"/>
      <c r="H84" s="140"/>
      <c r="I84" s="140"/>
    </row>
    <row r="85" spans="2:9" x14ac:dyDescent="0.2">
      <c r="B85" s="106" t="s">
        <v>382</v>
      </c>
      <c r="C85" s="105"/>
      <c r="D85" s="148">
        <f t="shared" ref="D85:I85" si="18">D86+D104+D94+D114+D124+D134+D138+D147+D151</f>
        <v>463948082</v>
      </c>
      <c r="E85" s="148">
        <f t="shared" si="18"/>
        <v>-172374140</v>
      </c>
      <c r="F85" s="148">
        <f t="shared" si="18"/>
        <v>291573942</v>
      </c>
      <c r="G85" s="148">
        <f t="shared" si="18"/>
        <v>47156825.619999997</v>
      </c>
      <c r="H85" s="148">
        <f t="shared" si="18"/>
        <v>47156825.619999997</v>
      </c>
      <c r="I85" s="148">
        <f t="shared" si="18"/>
        <v>244417116.38</v>
      </c>
    </row>
    <row r="86" spans="2:9" x14ac:dyDescent="0.2">
      <c r="B86" s="102" t="s">
        <v>381</v>
      </c>
      <c r="C86" s="101"/>
      <c r="D86" s="144">
        <f>SUM(D87:D93)</f>
        <v>0</v>
      </c>
      <c r="E86" s="144">
        <f>SUM(E87:E93)</f>
        <v>0</v>
      </c>
      <c r="F86" s="144">
        <f>SUM(F87:F93)</f>
        <v>0</v>
      </c>
      <c r="G86" s="144">
        <f>SUM(G87:G93)</f>
        <v>0</v>
      </c>
      <c r="H86" s="144">
        <f>SUM(H87:H93)</f>
        <v>0</v>
      </c>
      <c r="I86" s="89">
        <f t="shared" ref="I86:I117" si="19">F86-G86</f>
        <v>0</v>
      </c>
    </row>
    <row r="87" spans="2:9" x14ac:dyDescent="0.2">
      <c r="B87" s="104" t="s">
        <v>380</v>
      </c>
      <c r="C87" s="103"/>
      <c r="D87" s="144"/>
      <c r="E87" s="89"/>
      <c r="F87" s="144">
        <f t="shared" ref="F87:F93" si="20">D87+E87</f>
        <v>0</v>
      </c>
      <c r="G87" s="89"/>
      <c r="H87" s="89"/>
      <c r="I87" s="89">
        <f t="shared" si="19"/>
        <v>0</v>
      </c>
    </row>
    <row r="88" spans="2:9" x14ac:dyDescent="0.2">
      <c r="B88" s="104" t="s">
        <v>379</v>
      </c>
      <c r="C88" s="103"/>
      <c r="D88" s="144"/>
      <c r="E88" s="89"/>
      <c r="F88" s="144">
        <f t="shared" si="20"/>
        <v>0</v>
      </c>
      <c r="G88" s="89"/>
      <c r="H88" s="89"/>
      <c r="I88" s="89">
        <f t="shared" si="19"/>
        <v>0</v>
      </c>
    </row>
    <row r="89" spans="2:9" x14ac:dyDescent="0.2">
      <c r="B89" s="104" t="s">
        <v>378</v>
      </c>
      <c r="C89" s="103"/>
      <c r="D89" s="144"/>
      <c r="E89" s="89"/>
      <c r="F89" s="144">
        <f t="shared" si="20"/>
        <v>0</v>
      </c>
      <c r="G89" s="89"/>
      <c r="H89" s="89"/>
      <c r="I89" s="89">
        <f t="shared" si="19"/>
        <v>0</v>
      </c>
    </row>
    <row r="90" spans="2:9" x14ac:dyDescent="0.2">
      <c r="B90" s="104" t="s">
        <v>377</v>
      </c>
      <c r="C90" s="103"/>
      <c r="D90" s="144"/>
      <c r="E90" s="89"/>
      <c r="F90" s="144">
        <f t="shared" si="20"/>
        <v>0</v>
      </c>
      <c r="G90" s="89"/>
      <c r="H90" s="89"/>
      <c r="I90" s="89">
        <f t="shared" si="19"/>
        <v>0</v>
      </c>
    </row>
    <row r="91" spans="2:9" x14ac:dyDescent="0.2">
      <c r="B91" s="104" t="s">
        <v>376</v>
      </c>
      <c r="C91" s="103"/>
      <c r="D91" s="144"/>
      <c r="E91" s="89"/>
      <c r="F91" s="144">
        <f t="shared" si="20"/>
        <v>0</v>
      </c>
      <c r="G91" s="89"/>
      <c r="H91" s="89"/>
      <c r="I91" s="89">
        <f t="shared" si="19"/>
        <v>0</v>
      </c>
    </row>
    <row r="92" spans="2:9" x14ac:dyDescent="0.2">
      <c r="B92" s="104" t="s">
        <v>375</v>
      </c>
      <c r="C92" s="103"/>
      <c r="D92" s="144"/>
      <c r="E92" s="89"/>
      <c r="F92" s="144">
        <f t="shared" si="20"/>
        <v>0</v>
      </c>
      <c r="G92" s="89"/>
      <c r="H92" s="89"/>
      <c r="I92" s="89">
        <f t="shared" si="19"/>
        <v>0</v>
      </c>
    </row>
    <row r="93" spans="2:9" x14ac:dyDescent="0.2">
      <c r="B93" s="104" t="s">
        <v>374</v>
      </c>
      <c r="C93" s="103"/>
      <c r="D93" s="144"/>
      <c r="E93" s="89"/>
      <c r="F93" s="144">
        <f t="shared" si="20"/>
        <v>0</v>
      </c>
      <c r="G93" s="89"/>
      <c r="H93" s="89"/>
      <c r="I93" s="89">
        <f t="shared" si="19"/>
        <v>0</v>
      </c>
    </row>
    <row r="94" spans="2:9" x14ac:dyDescent="0.2">
      <c r="B94" s="102" t="s">
        <v>373</v>
      </c>
      <c r="C94" s="101"/>
      <c r="D94" s="144">
        <f>SUM(D95:D103)</f>
        <v>0</v>
      </c>
      <c r="E94" s="144">
        <f>SUM(E95:E103)</f>
        <v>0</v>
      </c>
      <c r="F94" s="144">
        <f>SUM(F95:F103)</f>
        <v>0</v>
      </c>
      <c r="G94" s="144">
        <f>SUM(G95:G103)</f>
        <v>0</v>
      </c>
      <c r="H94" s="144">
        <f>SUM(H95:H103)</f>
        <v>0</v>
      </c>
      <c r="I94" s="89">
        <f t="shared" si="19"/>
        <v>0</v>
      </c>
    </row>
    <row r="95" spans="2:9" x14ac:dyDescent="0.2">
      <c r="B95" s="104" t="s">
        <v>372</v>
      </c>
      <c r="C95" s="103"/>
      <c r="D95" s="144"/>
      <c r="E95" s="89"/>
      <c r="F95" s="144">
        <f t="shared" ref="F95:F103" si="21">D95+E95</f>
        <v>0</v>
      </c>
      <c r="G95" s="89"/>
      <c r="H95" s="89"/>
      <c r="I95" s="89">
        <f t="shared" si="19"/>
        <v>0</v>
      </c>
    </row>
    <row r="96" spans="2:9" x14ac:dyDescent="0.2">
      <c r="B96" s="104" t="s">
        <v>371</v>
      </c>
      <c r="C96" s="103"/>
      <c r="D96" s="144"/>
      <c r="E96" s="89"/>
      <c r="F96" s="144">
        <f t="shared" si="21"/>
        <v>0</v>
      </c>
      <c r="G96" s="89"/>
      <c r="H96" s="89"/>
      <c r="I96" s="89">
        <f t="shared" si="19"/>
        <v>0</v>
      </c>
    </row>
    <row r="97" spans="2:9" x14ac:dyDescent="0.2">
      <c r="B97" s="104" t="s">
        <v>370</v>
      </c>
      <c r="C97" s="103"/>
      <c r="D97" s="144"/>
      <c r="E97" s="89"/>
      <c r="F97" s="144">
        <f t="shared" si="21"/>
        <v>0</v>
      </c>
      <c r="G97" s="89"/>
      <c r="H97" s="89"/>
      <c r="I97" s="89">
        <f t="shared" si="19"/>
        <v>0</v>
      </c>
    </row>
    <row r="98" spans="2:9" x14ac:dyDescent="0.2">
      <c r="B98" s="104" t="s">
        <v>369</v>
      </c>
      <c r="C98" s="103"/>
      <c r="D98" s="144"/>
      <c r="E98" s="89"/>
      <c r="F98" s="144">
        <f t="shared" si="21"/>
        <v>0</v>
      </c>
      <c r="G98" s="89"/>
      <c r="H98" s="89"/>
      <c r="I98" s="89">
        <f t="shared" si="19"/>
        <v>0</v>
      </c>
    </row>
    <row r="99" spans="2:9" x14ac:dyDescent="0.2">
      <c r="B99" s="104" t="s">
        <v>368</v>
      </c>
      <c r="C99" s="103"/>
      <c r="D99" s="144"/>
      <c r="E99" s="89"/>
      <c r="F99" s="144">
        <f t="shared" si="21"/>
        <v>0</v>
      </c>
      <c r="G99" s="89"/>
      <c r="H99" s="89"/>
      <c r="I99" s="89">
        <f t="shared" si="19"/>
        <v>0</v>
      </c>
    </row>
    <row r="100" spans="2:9" x14ac:dyDescent="0.2">
      <c r="B100" s="104" t="s">
        <v>367</v>
      </c>
      <c r="C100" s="103"/>
      <c r="D100" s="144"/>
      <c r="E100" s="89"/>
      <c r="F100" s="144">
        <f t="shared" si="21"/>
        <v>0</v>
      </c>
      <c r="G100" s="89"/>
      <c r="H100" s="89"/>
      <c r="I100" s="89">
        <f t="shared" si="19"/>
        <v>0</v>
      </c>
    </row>
    <row r="101" spans="2:9" x14ac:dyDescent="0.2">
      <c r="B101" s="104" t="s">
        <v>366</v>
      </c>
      <c r="C101" s="103"/>
      <c r="D101" s="144"/>
      <c r="E101" s="89"/>
      <c r="F101" s="144">
        <f t="shared" si="21"/>
        <v>0</v>
      </c>
      <c r="G101" s="89"/>
      <c r="H101" s="89"/>
      <c r="I101" s="89">
        <f t="shared" si="19"/>
        <v>0</v>
      </c>
    </row>
    <row r="102" spans="2:9" x14ac:dyDescent="0.2">
      <c r="B102" s="104" t="s">
        <v>365</v>
      </c>
      <c r="C102" s="103"/>
      <c r="D102" s="144"/>
      <c r="E102" s="89"/>
      <c r="F102" s="144">
        <f t="shared" si="21"/>
        <v>0</v>
      </c>
      <c r="G102" s="89"/>
      <c r="H102" s="89"/>
      <c r="I102" s="89">
        <f t="shared" si="19"/>
        <v>0</v>
      </c>
    </row>
    <row r="103" spans="2:9" x14ac:dyDescent="0.2">
      <c r="B103" s="104" t="s">
        <v>364</v>
      </c>
      <c r="C103" s="103"/>
      <c r="D103" s="144"/>
      <c r="E103" s="89"/>
      <c r="F103" s="144">
        <f t="shared" si="21"/>
        <v>0</v>
      </c>
      <c r="G103" s="89"/>
      <c r="H103" s="89"/>
      <c r="I103" s="89">
        <f t="shared" si="19"/>
        <v>0</v>
      </c>
    </row>
    <row r="104" spans="2:9" x14ac:dyDescent="0.2">
      <c r="B104" s="102" t="s">
        <v>363</v>
      </c>
      <c r="C104" s="101"/>
      <c r="D104" s="144">
        <f>SUM(D105:D113)</f>
        <v>0</v>
      </c>
      <c r="E104" s="144">
        <f>SUM(E105:E113)</f>
        <v>34753543.329999998</v>
      </c>
      <c r="F104" s="144">
        <f>SUM(F105:F113)</f>
        <v>34753543.329999998</v>
      </c>
      <c r="G104" s="144">
        <f>SUM(G105:G113)</f>
        <v>34753543.329999998</v>
      </c>
      <c r="H104" s="144">
        <f>SUM(H105:H113)</f>
        <v>34753543.329999998</v>
      </c>
      <c r="I104" s="89">
        <f t="shared" si="19"/>
        <v>0</v>
      </c>
    </row>
    <row r="105" spans="2:9" x14ac:dyDescent="0.2">
      <c r="B105" s="104" t="s">
        <v>362</v>
      </c>
      <c r="C105" s="103"/>
      <c r="D105" s="144"/>
      <c r="E105" s="89"/>
      <c r="F105" s="89">
        <f t="shared" ref="F105:F113" si="22">D105+E105</f>
        <v>0</v>
      </c>
      <c r="G105" s="89"/>
      <c r="H105" s="89"/>
      <c r="I105" s="89">
        <f t="shared" si="19"/>
        <v>0</v>
      </c>
    </row>
    <row r="106" spans="2:9" x14ac:dyDescent="0.2">
      <c r="B106" s="104" t="s">
        <v>361</v>
      </c>
      <c r="C106" s="103"/>
      <c r="D106" s="144"/>
      <c r="E106" s="89"/>
      <c r="F106" s="89">
        <f t="shared" si="22"/>
        <v>0</v>
      </c>
      <c r="G106" s="89"/>
      <c r="H106" s="89"/>
      <c r="I106" s="89">
        <f t="shared" si="19"/>
        <v>0</v>
      </c>
    </row>
    <row r="107" spans="2:9" x14ac:dyDescent="0.2">
      <c r="B107" s="104" t="s">
        <v>360</v>
      </c>
      <c r="C107" s="103"/>
      <c r="D107" s="144"/>
      <c r="E107" s="89"/>
      <c r="F107" s="89">
        <f t="shared" si="22"/>
        <v>0</v>
      </c>
      <c r="G107" s="89"/>
      <c r="H107" s="89"/>
      <c r="I107" s="89">
        <f t="shared" si="19"/>
        <v>0</v>
      </c>
    </row>
    <row r="108" spans="2:9" x14ac:dyDescent="0.2">
      <c r="B108" s="104" t="s">
        <v>359</v>
      </c>
      <c r="C108" s="103"/>
      <c r="D108" s="144"/>
      <c r="E108" s="89"/>
      <c r="F108" s="89">
        <f t="shared" si="22"/>
        <v>0</v>
      </c>
      <c r="G108" s="89"/>
      <c r="H108" s="89"/>
      <c r="I108" s="89">
        <f t="shared" si="19"/>
        <v>0</v>
      </c>
    </row>
    <row r="109" spans="2:9" x14ac:dyDescent="0.2">
      <c r="B109" s="104" t="s">
        <v>358</v>
      </c>
      <c r="C109" s="103"/>
      <c r="D109" s="144">
        <v>0</v>
      </c>
      <c r="E109" s="89">
        <v>34753543.329999998</v>
      </c>
      <c r="F109" s="89">
        <f t="shared" si="22"/>
        <v>34753543.329999998</v>
      </c>
      <c r="G109" s="89">
        <v>34753543.329999998</v>
      </c>
      <c r="H109" s="89">
        <v>34753543.329999998</v>
      </c>
      <c r="I109" s="89">
        <f t="shared" si="19"/>
        <v>0</v>
      </c>
    </row>
    <row r="110" spans="2:9" x14ac:dyDescent="0.2">
      <c r="B110" s="104" t="s">
        <v>357</v>
      </c>
      <c r="C110" s="103"/>
      <c r="D110" s="144"/>
      <c r="E110" s="89"/>
      <c r="F110" s="89">
        <f t="shared" si="22"/>
        <v>0</v>
      </c>
      <c r="G110" s="89"/>
      <c r="H110" s="89"/>
      <c r="I110" s="89">
        <f t="shared" si="19"/>
        <v>0</v>
      </c>
    </row>
    <row r="111" spans="2:9" x14ac:dyDescent="0.2">
      <c r="B111" s="104" t="s">
        <v>356</v>
      </c>
      <c r="C111" s="103"/>
      <c r="D111" s="144"/>
      <c r="E111" s="89"/>
      <c r="F111" s="89">
        <f t="shared" si="22"/>
        <v>0</v>
      </c>
      <c r="G111" s="89"/>
      <c r="H111" s="89"/>
      <c r="I111" s="89">
        <f t="shared" si="19"/>
        <v>0</v>
      </c>
    </row>
    <row r="112" spans="2:9" x14ac:dyDescent="0.2">
      <c r="B112" s="104" t="s">
        <v>355</v>
      </c>
      <c r="C112" s="103"/>
      <c r="D112" s="144"/>
      <c r="E112" s="89"/>
      <c r="F112" s="89">
        <f t="shared" si="22"/>
        <v>0</v>
      </c>
      <c r="G112" s="89"/>
      <c r="H112" s="89"/>
      <c r="I112" s="89">
        <f t="shared" si="19"/>
        <v>0</v>
      </c>
    </row>
    <row r="113" spans="2:9" x14ac:dyDescent="0.2">
      <c r="B113" s="104" t="s">
        <v>354</v>
      </c>
      <c r="C113" s="103"/>
      <c r="D113" s="144"/>
      <c r="E113" s="89"/>
      <c r="F113" s="89">
        <f t="shared" si="22"/>
        <v>0</v>
      </c>
      <c r="G113" s="89"/>
      <c r="H113" s="89"/>
      <c r="I113" s="89">
        <f t="shared" si="19"/>
        <v>0</v>
      </c>
    </row>
    <row r="114" spans="2:9" ht="25.5" customHeight="1" x14ac:dyDescent="0.2">
      <c r="B114" s="200" t="s">
        <v>353</v>
      </c>
      <c r="C114" s="201"/>
      <c r="D114" s="144">
        <f>SUM(D115:D123)</f>
        <v>0</v>
      </c>
      <c r="E114" s="144">
        <f>SUM(E115:E123)</f>
        <v>0</v>
      </c>
      <c r="F114" s="144">
        <f>SUM(F115:F123)</f>
        <v>0</v>
      </c>
      <c r="G114" s="144">
        <f>SUM(G115:G123)</f>
        <v>0</v>
      </c>
      <c r="H114" s="144">
        <f>SUM(H115:H123)</f>
        <v>0</v>
      </c>
      <c r="I114" s="89">
        <f t="shared" si="19"/>
        <v>0</v>
      </c>
    </row>
    <row r="115" spans="2:9" x14ac:dyDescent="0.2">
      <c r="B115" s="104" t="s">
        <v>352</v>
      </c>
      <c r="C115" s="103"/>
      <c r="D115" s="144"/>
      <c r="E115" s="89"/>
      <c r="F115" s="89">
        <f t="shared" ref="F115:F123" si="23">D115+E115</f>
        <v>0</v>
      </c>
      <c r="G115" s="89"/>
      <c r="H115" s="89"/>
      <c r="I115" s="89">
        <f t="shared" si="19"/>
        <v>0</v>
      </c>
    </row>
    <row r="116" spans="2:9" x14ac:dyDescent="0.2">
      <c r="B116" s="104" t="s">
        <v>351</v>
      </c>
      <c r="C116" s="103"/>
      <c r="D116" s="144"/>
      <c r="E116" s="89"/>
      <c r="F116" s="89">
        <f t="shared" si="23"/>
        <v>0</v>
      </c>
      <c r="G116" s="89"/>
      <c r="H116" s="89"/>
      <c r="I116" s="89">
        <f t="shared" si="19"/>
        <v>0</v>
      </c>
    </row>
    <row r="117" spans="2:9" x14ac:dyDescent="0.2">
      <c r="B117" s="104" t="s">
        <v>350</v>
      </c>
      <c r="C117" s="103"/>
      <c r="D117" s="144"/>
      <c r="E117" s="89"/>
      <c r="F117" s="89">
        <f t="shared" si="23"/>
        <v>0</v>
      </c>
      <c r="G117" s="89"/>
      <c r="H117" s="89"/>
      <c r="I117" s="89">
        <f t="shared" si="19"/>
        <v>0</v>
      </c>
    </row>
    <row r="118" spans="2:9" x14ac:dyDescent="0.2">
      <c r="B118" s="104" t="s">
        <v>349</v>
      </c>
      <c r="C118" s="103"/>
      <c r="D118" s="144"/>
      <c r="E118" s="89"/>
      <c r="F118" s="89">
        <f t="shared" si="23"/>
        <v>0</v>
      </c>
      <c r="G118" s="89"/>
      <c r="H118" s="89"/>
      <c r="I118" s="89">
        <f t="shared" ref="I118:I149" si="24">F118-G118</f>
        <v>0</v>
      </c>
    </row>
    <row r="119" spans="2:9" x14ac:dyDescent="0.2">
      <c r="B119" s="104" t="s">
        <v>348</v>
      </c>
      <c r="C119" s="103"/>
      <c r="D119" s="144"/>
      <c r="E119" s="89"/>
      <c r="F119" s="89">
        <f t="shared" si="23"/>
        <v>0</v>
      </c>
      <c r="G119" s="89"/>
      <c r="H119" s="89"/>
      <c r="I119" s="89">
        <f t="shared" si="24"/>
        <v>0</v>
      </c>
    </row>
    <row r="120" spans="2:9" x14ac:dyDescent="0.2">
      <c r="B120" s="104" t="s">
        <v>347</v>
      </c>
      <c r="C120" s="103"/>
      <c r="D120" s="144"/>
      <c r="E120" s="89"/>
      <c r="F120" s="89">
        <f t="shared" si="23"/>
        <v>0</v>
      </c>
      <c r="G120" s="89"/>
      <c r="H120" s="89"/>
      <c r="I120" s="89">
        <f t="shared" si="24"/>
        <v>0</v>
      </c>
    </row>
    <row r="121" spans="2:9" x14ac:dyDescent="0.2">
      <c r="B121" s="104" t="s">
        <v>346</v>
      </c>
      <c r="C121" s="103"/>
      <c r="D121" s="144"/>
      <c r="E121" s="89"/>
      <c r="F121" s="89">
        <f t="shared" si="23"/>
        <v>0</v>
      </c>
      <c r="G121" s="89"/>
      <c r="H121" s="89"/>
      <c r="I121" s="89">
        <f t="shared" si="24"/>
        <v>0</v>
      </c>
    </row>
    <row r="122" spans="2:9" x14ac:dyDescent="0.2">
      <c r="B122" s="104" t="s">
        <v>345</v>
      </c>
      <c r="C122" s="103"/>
      <c r="D122" s="144"/>
      <c r="E122" s="89"/>
      <c r="F122" s="89">
        <f t="shared" si="23"/>
        <v>0</v>
      </c>
      <c r="G122" s="89"/>
      <c r="H122" s="89"/>
      <c r="I122" s="89">
        <f t="shared" si="24"/>
        <v>0</v>
      </c>
    </row>
    <row r="123" spans="2:9" x14ac:dyDescent="0.2">
      <c r="B123" s="104" t="s">
        <v>344</v>
      </c>
      <c r="C123" s="103"/>
      <c r="D123" s="144"/>
      <c r="E123" s="89"/>
      <c r="F123" s="89">
        <f t="shared" si="23"/>
        <v>0</v>
      </c>
      <c r="G123" s="89"/>
      <c r="H123" s="89"/>
      <c r="I123" s="89">
        <f t="shared" si="24"/>
        <v>0</v>
      </c>
    </row>
    <row r="124" spans="2:9" x14ac:dyDescent="0.2">
      <c r="B124" s="102" t="s">
        <v>343</v>
      </c>
      <c r="C124" s="101"/>
      <c r="D124" s="144">
        <f>SUM(D125:D133)</f>
        <v>0</v>
      </c>
      <c r="E124" s="144">
        <f>SUM(E125:E133)</f>
        <v>0</v>
      </c>
      <c r="F124" s="144">
        <f>SUM(F125:F133)</f>
        <v>0</v>
      </c>
      <c r="G124" s="144">
        <f>SUM(G125:G133)</f>
        <v>0</v>
      </c>
      <c r="H124" s="144">
        <f>SUM(H125:H133)</f>
        <v>0</v>
      </c>
      <c r="I124" s="89">
        <f t="shared" si="24"/>
        <v>0</v>
      </c>
    </row>
    <row r="125" spans="2:9" x14ac:dyDescent="0.2">
      <c r="B125" s="104" t="s">
        <v>342</v>
      </c>
      <c r="C125" s="103"/>
      <c r="D125" s="144"/>
      <c r="E125" s="89"/>
      <c r="F125" s="89">
        <f t="shared" ref="F125:F133" si="25">D125+E125</f>
        <v>0</v>
      </c>
      <c r="G125" s="89"/>
      <c r="H125" s="89"/>
      <c r="I125" s="89">
        <f t="shared" si="24"/>
        <v>0</v>
      </c>
    </row>
    <row r="126" spans="2:9" x14ac:dyDescent="0.2">
      <c r="B126" s="104" t="s">
        <v>341</v>
      </c>
      <c r="C126" s="103"/>
      <c r="D126" s="144"/>
      <c r="E126" s="89"/>
      <c r="F126" s="89">
        <f t="shared" si="25"/>
        <v>0</v>
      </c>
      <c r="G126" s="89"/>
      <c r="H126" s="89"/>
      <c r="I126" s="89">
        <f t="shared" si="24"/>
        <v>0</v>
      </c>
    </row>
    <row r="127" spans="2:9" x14ac:dyDescent="0.2">
      <c r="B127" s="104" t="s">
        <v>340</v>
      </c>
      <c r="C127" s="103"/>
      <c r="D127" s="144"/>
      <c r="E127" s="89"/>
      <c r="F127" s="89">
        <f t="shared" si="25"/>
        <v>0</v>
      </c>
      <c r="G127" s="89"/>
      <c r="H127" s="89"/>
      <c r="I127" s="89">
        <f t="shared" si="24"/>
        <v>0</v>
      </c>
    </row>
    <row r="128" spans="2:9" x14ac:dyDescent="0.2">
      <c r="B128" s="104" t="s">
        <v>339</v>
      </c>
      <c r="C128" s="103"/>
      <c r="D128" s="144"/>
      <c r="E128" s="89"/>
      <c r="F128" s="89">
        <f t="shared" si="25"/>
        <v>0</v>
      </c>
      <c r="G128" s="89"/>
      <c r="H128" s="89"/>
      <c r="I128" s="89">
        <f t="shared" si="24"/>
        <v>0</v>
      </c>
    </row>
    <row r="129" spans="2:9" x14ac:dyDescent="0.2">
      <c r="B129" s="104" t="s">
        <v>338</v>
      </c>
      <c r="C129" s="103"/>
      <c r="D129" s="144"/>
      <c r="E129" s="89"/>
      <c r="F129" s="89">
        <f t="shared" si="25"/>
        <v>0</v>
      </c>
      <c r="G129" s="89"/>
      <c r="H129" s="89"/>
      <c r="I129" s="89">
        <f t="shared" si="24"/>
        <v>0</v>
      </c>
    </row>
    <row r="130" spans="2:9" x14ac:dyDescent="0.2">
      <c r="B130" s="104" t="s">
        <v>337</v>
      </c>
      <c r="C130" s="103"/>
      <c r="D130" s="144"/>
      <c r="E130" s="89"/>
      <c r="F130" s="89">
        <f t="shared" si="25"/>
        <v>0</v>
      </c>
      <c r="G130" s="89"/>
      <c r="H130" s="89"/>
      <c r="I130" s="89">
        <f t="shared" si="24"/>
        <v>0</v>
      </c>
    </row>
    <row r="131" spans="2:9" x14ac:dyDescent="0.2">
      <c r="B131" s="104" t="s">
        <v>336</v>
      </c>
      <c r="C131" s="103"/>
      <c r="D131" s="144"/>
      <c r="E131" s="89"/>
      <c r="F131" s="89">
        <f t="shared" si="25"/>
        <v>0</v>
      </c>
      <c r="G131" s="89"/>
      <c r="H131" s="89"/>
      <c r="I131" s="89">
        <f t="shared" si="24"/>
        <v>0</v>
      </c>
    </row>
    <row r="132" spans="2:9" x14ac:dyDescent="0.2">
      <c r="B132" s="104" t="s">
        <v>335</v>
      </c>
      <c r="C132" s="103"/>
      <c r="D132" s="144"/>
      <c r="E132" s="89"/>
      <c r="F132" s="89">
        <f t="shared" si="25"/>
        <v>0</v>
      </c>
      <c r="G132" s="89"/>
      <c r="H132" s="89"/>
      <c r="I132" s="89">
        <f t="shared" si="24"/>
        <v>0</v>
      </c>
    </row>
    <row r="133" spans="2:9" x14ac:dyDescent="0.2">
      <c r="B133" s="104" t="s">
        <v>334</v>
      </c>
      <c r="C133" s="103"/>
      <c r="D133" s="144"/>
      <c r="E133" s="89"/>
      <c r="F133" s="89">
        <f t="shared" si="25"/>
        <v>0</v>
      </c>
      <c r="G133" s="89"/>
      <c r="H133" s="89"/>
      <c r="I133" s="89">
        <f t="shared" si="24"/>
        <v>0</v>
      </c>
    </row>
    <row r="134" spans="2:9" x14ac:dyDescent="0.2">
      <c r="B134" s="102" t="s">
        <v>333</v>
      </c>
      <c r="C134" s="101"/>
      <c r="D134" s="144">
        <f>SUM(D135:D137)</f>
        <v>463948082</v>
      </c>
      <c r="E134" s="144">
        <f>SUM(E135:E137)</f>
        <v>-207127683.33000001</v>
      </c>
      <c r="F134" s="144">
        <f>SUM(F135:F137)</f>
        <v>256820398.66999999</v>
      </c>
      <c r="G134" s="144">
        <f>SUM(G135:G137)</f>
        <v>12403282.289999999</v>
      </c>
      <c r="H134" s="144">
        <f>SUM(H135:H137)</f>
        <v>12403282.289999999</v>
      </c>
      <c r="I134" s="89">
        <f t="shared" si="24"/>
        <v>244417116.38</v>
      </c>
    </row>
    <row r="135" spans="2:9" x14ac:dyDescent="0.2">
      <c r="B135" s="104" t="s">
        <v>332</v>
      </c>
      <c r="C135" s="103"/>
      <c r="D135" s="144">
        <v>463948082</v>
      </c>
      <c r="E135" s="89">
        <v>-207127683.33000001</v>
      </c>
      <c r="F135" s="89">
        <f>D135+E135</f>
        <v>256820398.66999999</v>
      </c>
      <c r="G135" s="89">
        <v>12403282.289999999</v>
      </c>
      <c r="H135" s="89">
        <v>12403282.289999999</v>
      </c>
      <c r="I135" s="89">
        <f t="shared" si="24"/>
        <v>244417116.38</v>
      </c>
    </row>
    <row r="136" spans="2:9" x14ac:dyDescent="0.2">
      <c r="B136" s="104" t="s">
        <v>331</v>
      </c>
      <c r="C136" s="103"/>
      <c r="D136" s="144"/>
      <c r="E136" s="89"/>
      <c r="F136" s="89">
        <f>D136+E136</f>
        <v>0</v>
      </c>
      <c r="G136" s="89"/>
      <c r="H136" s="89"/>
      <c r="I136" s="89">
        <f t="shared" si="24"/>
        <v>0</v>
      </c>
    </row>
    <row r="137" spans="2:9" x14ac:dyDescent="0.2">
      <c r="B137" s="104" t="s">
        <v>330</v>
      </c>
      <c r="C137" s="103"/>
      <c r="D137" s="144"/>
      <c r="E137" s="89"/>
      <c r="F137" s="89">
        <f>D137+E137</f>
        <v>0</v>
      </c>
      <c r="G137" s="89"/>
      <c r="H137" s="89"/>
      <c r="I137" s="89">
        <f t="shared" si="24"/>
        <v>0</v>
      </c>
    </row>
    <row r="138" spans="2:9" x14ac:dyDescent="0.2">
      <c r="B138" s="102" t="s">
        <v>329</v>
      </c>
      <c r="C138" s="101"/>
      <c r="D138" s="144">
        <f>SUM(D139:D146)</f>
        <v>0</v>
      </c>
      <c r="E138" s="144">
        <f>SUM(E139:E146)</f>
        <v>0</v>
      </c>
      <c r="F138" s="144">
        <f>F139+F140+F141+F142+F143+F145+F146</f>
        <v>0</v>
      </c>
      <c r="G138" s="144">
        <f>SUM(G139:G146)</f>
        <v>0</v>
      </c>
      <c r="H138" s="144">
        <f>SUM(H139:H146)</f>
        <v>0</v>
      </c>
      <c r="I138" s="89">
        <f t="shared" si="24"/>
        <v>0</v>
      </c>
    </row>
    <row r="139" spans="2:9" x14ac:dyDescent="0.2">
      <c r="B139" s="104" t="s">
        <v>328</v>
      </c>
      <c r="C139" s="103"/>
      <c r="D139" s="144"/>
      <c r="E139" s="89"/>
      <c r="F139" s="89">
        <f t="shared" ref="F139:F146" si="26">D139+E139</f>
        <v>0</v>
      </c>
      <c r="G139" s="89"/>
      <c r="H139" s="89"/>
      <c r="I139" s="89">
        <f t="shared" si="24"/>
        <v>0</v>
      </c>
    </row>
    <row r="140" spans="2:9" x14ac:dyDescent="0.2">
      <c r="B140" s="104" t="s">
        <v>327</v>
      </c>
      <c r="C140" s="103"/>
      <c r="D140" s="144"/>
      <c r="E140" s="89"/>
      <c r="F140" s="89">
        <f t="shared" si="26"/>
        <v>0</v>
      </c>
      <c r="G140" s="89"/>
      <c r="H140" s="89"/>
      <c r="I140" s="89">
        <f t="shared" si="24"/>
        <v>0</v>
      </c>
    </row>
    <row r="141" spans="2:9" x14ac:dyDescent="0.2">
      <c r="B141" s="104" t="s">
        <v>326</v>
      </c>
      <c r="C141" s="103"/>
      <c r="D141" s="144"/>
      <c r="E141" s="89"/>
      <c r="F141" s="89">
        <f t="shared" si="26"/>
        <v>0</v>
      </c>
      <c r="G141" s="89"/>
      <c r="H141" s="89"/>
      <c r="I141" s="89">
        <f t="shared" si="24"/>
        <v>0</v>
      </c>
    </row>
    <row r="142" spans="2:9" x14ac:dyDescent="0.2">
      <c r="B142" s="104" t="s">
        <v>325</v>
      </c>
      <c r="C142" s="103"/>
      <c r="D142" s="144"/>
      <c r="E142" s="89"/>
      <c r="F142" s="89">
        <f t="shared" si="26"/>
        <v>0</v>
      </c>
      <c r="G142" s="89"/>
      <c r="H142" s="89"/>
      <c r="I142" s="89">
        <f t="shared" si="24"/>
        <v>0</v>
      </c>
    </row>
    <row r="143" spans="2:9" x14ac:dyDescent="0.2">
      <c r="B143" s="104" t="s">
        <v>324</v>
      </c>
      <c r="C143" s="103"/>
      <c r="D143" s="144"/>
      <c r="E143" s="89"/>
      <c r="F143" s="89">
        <f t="shared" si="26"/>
        <v>0</v>
      </c>
      <c r="G143" s="89"/>
      <c r="H143" s="89"/>
      <c r="I143" s="89">
        <f t="shared" si="24"/>
        <v>0</v>
      </c>
    </row>
    <row r="144" spans="2:9" x14ac:dyDescent="0.2">
      <c r="B144" s="104" t="s">
        <v>323</v>
      </c>
      <c r="C144" s="103"/>
      <c r="D144" s="144"/>
      <c r="E144" s="89"/>
      <c r="F144" s="89">
        <f t="shared" si="26"/>
        <v>0</v>
      </c>
      <c r="G144" s="89"/>
      <c r="H144" s="89"/>
      <c r="I144" s="89">
        <f t="shared" si="24"/>
        <v>0</v>
      </c>
    </row>
    <row r="145" spans="2:9" x14ac:dyDescent="0.2">
      <c r="B145" s="104" t="s">
        <v>322</v>
      </c>
      <c r="C145" s="103"/>
      <c r="D145" s="144"/>
      <c r="E145" s="89"/>
      <c r="F145" s="89">
        <f t="shared" si="26"/>
        <v>0</v>
      </c>
      <c r="G145" s="89"/>
      <c r="H145" s="89"/>
      <c r="I145" s="89">
        <f t="shared" si="24"/>
        <v>0</v>
      </c>
    </row>
    <row r="146" spans="2:9" x14ac:dyDescent="0.2">
      <c r="B146" s="104" t="s">
        <v>321</v>
      </c>
      <c r="C146" s="103"/>
      <c r="D146" s="144"/>
      <c r="E146" s="89"/>
      <c r="F146" s="89">
        <f t="shared" si="26"/>
        <v>0</v>
      </c>
      <c r="G146" s="89"/>
      <c r="H146" s="89"/>
      <c r="I146" s="89">
        <f t="shared" si="24"/>
        <v>0</v>
      </c>
    </row>
    <row r="147" spans="2:9" x14ac:dyDescent="0.2">
      <c r="B147" s="102" t="s">
        <v>320</v>
      </c>
      <c r="C147" s="101"/>
      <c r="D147" s="144">
        <f>SUM(D148:D150)</f>
        <v>0</v>
      </c>
      <c r="E147" s="144">
        <f>SUM(E148:E150)</f>
        <v>0</v>
      </c>
      <c r="F147" s="144">
        <f>SUM(F148:F150)</f>
        <v>0</v>
      </c>
      <c r="G147" s="144">
        <f>SUM(G148:G150)</f>
        <v>0</v>
      </c>
      <c r="H147" s="144">
        <f>SUM(H148:H150)</f>
        <v>0</v>
      </c>
      <c r="I147" s="89">
        <f t="shared" si="24"/>
        <v>0</v>
      </c>
    </row>
    <row r="148" spans="2:9" x14ac:dyDescent="0.2">
      <c r="B148" s="104" t="s">
        <v>319</v>
      </c>
      <c r="C148" s="103"/>
      <c r="D148" s="144"/>
      <c r="E148" s="89"/>
      <c r="F148" s="89">
        <f>D148+E148</f>
        <v>0</v>
      </c>
      <c r="G148" s="89"/>
      <c r="H148" s="89"/>
      <c r="I148" s="89">
        <f t="shared" si="24"/>
        <v>0</v>
      </c>
    </row>
    <row r="149" spans="2:9" x14ac:dyDescent="0.2">
      <c r="B149" s="104" t="s">
        <v>318</v>
      </c>
      <c r="C149" s="103"/>
      <c r="D149" s="144"/>
      <c r="E149" s="89"/>
      <c r="F149" s="89">
        <f>D149+E149</f>
        <v>0</v>
      </c>
      <c r="G149" s="89"/>
      <c r="H149" s="89"/>
      <c r="I149" s="89">
        <f t="shared" si="24"/>
        <v>0</v>
      </c>
    </row>
    <row r="150" spans="2:9" x14ac:dyDescent="0.2">
      <c r="B150" s="104" t="s">
        <v>317</v>
      </c>
      <c r="C150" s="103"/>
      <c r="D150" s="144"/>
      <c r="E150" s="89"/>
      <c r="F150" s="89">
        <f>D150+E150</f>
        <v>0</v>
      </c>
      <c r="G150" s="89"/>
      <c r="H150" s="89"/>
      <c r="I150" s="89">
        <f t="shared" ref="I150:I158" si="27">F150-G150</f>
        <v>0</v>
      </c>
    </row>
    <row r="151" spans="2:9" x14ac:dyDescent="0.2">
      <c r="B151" s="102" t="s">
        <v>316</v>
      </c>
      <c r="C151" s="101"/>
      <c r="D151" s="144">
        <f>SUM(D152:D158)</f>
        <v>0</v>
      </c>
      <c r="E151" s="144">
        <f>SUM(E152:E158)</f>
        <v>0</v>
      </c>
      <c r="F151" s="144">
        <f>SUM(F152:F158)</f>
        <v>0</v>
      </c>
      <c r="G151" s="144">
        <f>SUM(G152:G158)</f>
        <v>0</v>
      </c>
      <c r="H151" s="144">
        <f>SUM(H152:H158)</f>
        <v>0</v>
      </c>
      <c r="I151" s="89">
        <f t="shared" si="27"/>
        <v>0</v>
      </c>
    </row>
    <row r="152" spans="2:9" x14ac:dyDescent="0.2">
      <c r="B152" s="104" t="s">
        <v>315</v>
      </c>
      <c r="C152" s="103"/>
      <c r="D152" s="144"/>
      <c r="E152" s="89"/>
      <c r="F152" s="89">
        <f t="shared" ref="F152:F158" si="28">D152+E152</f>
        <v>0</v>
      </c>
      <c r="G152" s="89"/>
      <c r="H152" s="89"/>
      <c r="I152" s="89">
        <f t="shared" si="27"/>
        <v>0</v>
      </c>
    </row>
    <row r="153" spans="2:9" x14ac:dyDescent="0.2">
      <c r="B153" s="104" t="s">
        <v>314</v>
      </c>
      <c r="C153" s="103"/>
      <c r="D153" s="144"/>
      <c r="E153" s="89"/>
      <c r="F153" s="89">
        <f t="shared" si="28"/>
        <v>0</v>
      </c>
      <c r="G153" s="89"/>
      <c r="H153" s="89"/>
      <c r="I153" s="89">
        <f t="shared" si="27"/>
        <v>0</v>
      </c>
    </row>
    <row r="154" spans="2:9" x14ac:dyDescent="0.2">
      <c r="B154" s="104" t="s">
        <v>313</v>
      </c>
      <c r="C154" s="103"/>
      <c r="D154" s="144"/>
      <c r="E154" s="89"/>
      <c r="F154" s="89">
        <f t="shared" si="28"/>
        <v>0</v>
      </c>
      <c r="G154" s="89"/>
      <c r="H154" s="89"/>
      <c r="I154" s="89">
        <f t="shared" si="27"/>
        <v>0</v>
      </c>
    </row>
    <row r="155" spans="2:9" x14ac:dyDescent="0.2">
      <c r="B155" s="104" t="s">
        <v>312</v>
      </c>
      <c r="C155" s="103"/>
      <c r="D155" s="144"/>
      <c r="E155" s="89"/>
      <c r="F155" s="89">
        <f t="shared" si="28"/>
        <v>0</v>
      </c>
      <c r="G155" s="89"/>
      <c r="H155" s="89"/>
      <c r="I155" s="89">
        <f t="shared" si="27"/>
        <v>0</v>
      </c>
    </row>
    <row r="156" spans="2:9" x14ac:dyDescent="0.2">
      <c r="B156" s="104" t="s">
        <v>311</v>
      </c>
      <c r="C156" s="103"/>
      <c r="D156" s="144"/>
      <c r="E156" s="89"/>
      <c r="F156" s="89">
        <f t="shared" si="28"/>
        <v>0</v>
      </c>
      <c r="G156" s="89"/>
      <c r="H156" s="89"/>
      <c r="I156" s="89">
        <f t="shared" si="27"/>
        <v>0</v>
      </c>
    </row>
    <row r="157" spans="2:9" x14ac:dyDescent="0.2">
      <c r="B157" s="104" t="s">
        <v>310</v>
      </c>
      <c r="C157" s="103"/>
      <c r="D157" s="144"/>
      <c r="E157" s="89"/>
      <c r="F157" s="89">
        <f t="shared" si="28"/>
        <v>0</v>
      </c>
      <c r="G157" s="89"/>
      <c r="H157" s="89"/>
      <c r="I157" s="89">
        <f t="shared" si="27"/>
        <v>0</v>
      </c>
    </row>
    <row r="158" spans="2:9" x14ac:dyDescent="0.2">
      <c r="B158" s="104" t="s">
        <v>309</v>
      </c>
      <c r="C158" s="103"/>
      <c r="D158" s="144"/>
      <c r="E158" s="89"/>
      <c r="F158" s="89">
        <f t="shared" si="28"/>
        <v>0</v>
      </c>
      <c r="G158" s="89"/>
      <c r="H158" s="89"/>
      <c r="I158" s="89">
        <f t="shared" si="27"/>
        <v>0</v>
      </c>
    </row>
    <row r="159" spans="2:9" x14ac:dyDescent="0.2">
      <c r="B159" s="102"/>
      <c r="C159" s="101"/>
      <c r="D159" s="144"/>
      <c r="E159" s="89"/>
      <c r="F159" s="89"/>
      <c r="G159" s="89"/>
      <c r="H159" s="89"/>
      <c r="I159" s="89"/>
    </row>
    <row r="160" spans="2:9" x14ac:dyDescent="0.2">
      <c r="B160" s="100" t="s">
        <v>308</v>
      </c>
      <c r="C160" s="99"/>
      <c r="D160" s="147">
        <f t="shared" ref="D160:I160" si="29">D10+D85</f>
        <v>476272369</v>
      </c>
      <c r="E160" s="147">
        <f t="shared" si="29"/>
        <v>-170367644.16</v>
      </c>
      <c r="F160" s="147">
        <f t="shared" si="29"/>
        <v>305904724.83999997</v>
      </c>
      <c r="G160" s="147">
        <f t="shared" si="29"/>
        <v>57129196.739999995</v>
      </c>
      <c r="H160" s="147">
        <f t="shared" si="29"/>
        <v>57084283.339999996</v>
      </c>
      <c r="I160" s="147">
        <f t="shared" si="29"/>
        <v>248775528.09999999</v>
      </c>
    </row>
    <row r="161" spans="2:9" ht="13.5" thickBot="1" x14ac:dyDescent="0.25">
      <c r="B161" s="98"/>
      <c r="C161" s="97"/>
      <c r="D161" s="96"/>
      <c r="E161" s="85"/>
      <c r="F161" s="85"/>
      <c r="G161" s="85"/>
      <c r="H161" s="85"/>
      <c r="I161" s="85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workbookViewId="0">
      <pane ySplit="8" topLeftCell="A9" activePane="bottomLeft" state="frozen"/>
      <selection pane="bottomLeft" activeCell="D33" sqref="D33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05" t="s">
        <v>120</v>
      </c>
      <c r="C2" s="206"/>
      <c r="D2" s="206"/>
      <c r="E2" s="206"/>
      <c r="F2" s="206"/>
      <c r="G2" s="206"/>
      <c r="H2" s="207"/>
    </row>
    <row r="3" spans="2:8" x14ac:dyDescent="0.2">
      <c r="B3" s="159" t="s">
        <v>389</v>
      </c>
      <c r="C3" s="160"/>
      <c r="D3" s="160"/>
      <c r="E3" s="160"/>
      <c r="F3" s="160"/>
      <c r="G3" s="160"/>
      <c r="H3" s="161"/>
    </row>
    <row r="4" spans="2:8" x14ac:dyDescent="0.2">
      <c r="B4" s="159" t="s">
        <v>395</v>
      </c>
      <c r="C4" s="160"/>
      <c r="D4" s="160"/>
      <c r="E4" s="160"/>
      <c r="F4" s="160"/>
      <c r="G4" s="160"/>
      <c r="H4" s="161"/>
    </row>
    <row r="5" spans="2:8" x14ac:dyDescent="0.2">
      <c r="B5" s="159" t="s">
        <v>450</v>
      </c>
      <c r="C5" s="160"/>
      <c r="D5" s="160"/>
      <c r="E5" s="160"/>
      <c r="F5" s="160"/>
      <c r="G5" s="160"/>
      <c r="H5" s="161"/>
    </row>
    <row r="6" spans="2:8" ht="13.5" thickBot="1" x14ac:dyDescent="0.25">
      <c r="B6" s="162" t="s">
        <v>1</v>
      </c>
      <c r="C6" s="163"/>
      <c r="D6" s="163"/>
      <c r="E6" s="163"/>
      <c r="F6" s="163"/>
      <c r="G6" s="163"/>
      <c r="H6" s="164"/>
    </row>
    <row r="7" spans="2:8" ht="13.5" thickBot="1" x14ac:dyDescent="0.25">
      <c r="B7" s="189" t="s">
        <v>2</v>
      </c>
      <c r="C7" s="202" t="s">
        <v>387</v>
      </c>
      <c r="D7" s="203"/>
      <c r="E7" s="203"/>
      <c r="F7" s="203"/>
      <c r="G7" s="204"/>
      <c r="H7" s="189" t="s">
        <v>386</v>
      </c>
    </row>
    <row r="8" spans="2:8" ht="26.25" thickBot="1" x14ac:dyDescent="0.25">
      <c r="B8" s="190"/>
      <c r="C8" s="152" t="s">
        <v>237</v>
      </c>
      <c r="D8" s="152" t="s">
        <v>303</v>
      </c>
      <c r="E8" s="152" t="s">
        <v>302</v>
      </c>
      <c r="F8" s="152" t="s">
        <v>207</v>
      </c>
      <c r="G8" s="152" t="s">
        <v>205</v>
      </c>
      <c r="H8" s="190"/>
    </row>
    <row r="9" spans="2:8" x14ac:dyDescent="0.2">
      <c r="B9" s="112" t="s">
        <v>394</v>
      </c>
      <c r="C9" s="118">
        <f t="shared" ref="C9:H9" si="0">SUM(C10:C17)</f>
        <v>12324287</v>
      </c>
      <c r="D9" s="118">
        <f t="shared" si="0"/>
        <v>2006495.84</v>
      </c>
      <c r="E9" s="118">
        <f t="shared" si="0"/>
        <v>14330782.84</v>
      </c>
      <c r="F9" s="118">
        <f t="shared" si="0"/>
        <v>9972371.1199999992</v>
      </c>
      <c r="G9" s="118">
        <f t="shared" si="0"/>
        <v>9927457.7200000007</v>
      </c>
      <c r="H9" s="118">
        <f t="shared" si="0"/>
        <v>4358411.7200000007</v>
      </c>
    </row>
    <row r="10" spans="2:8" ht="12.75" customHeight="1" x14ac:dyDescent="0.2">
      <c r="B10" s="114" t="s">
        <v>392</v>
      </c>
      <c r="C10" s="115">
        <v>12324287</v>
      </c>
      <c r="D10" s="115">
        <v>2006495.84</v>
      </c>
      <c r="E10" s="115">
        <f>C10+D10</f>
        <v>14330782.84</v>
      </c>
      <c r="F10" s="115">
        <v>9972371.1199999992</v>
      </c>
      <c r="G10" s="115">
        <v>9927457.7200000007</v>
      </c>
      <c r="H10" s="89">
        <f t="shared" ref="H10:H17" si="1">E10-F10</f>
        <v>4358411.7200000007</v>
      </c>
    </row>
    <row r="11" spans="2:8" x14ac:dyDescent="0.2">
      <c r="B11" s="114" t="s">
        <v>391</v>
      </c>
      <c r="C11" s="9">
        <v>0</v>
      </c>
      <c r="D11" s="9">
        <v>0</v>
      </c>
      <c r="E11" s="9">
        <f>C11+D11</f>
        <v>0</v>
      </c>
      <c r="F11" s="9">
        <v>0</v>
      </c>
      <c r="G11" s="9">
        <v>0</v>
      </c>
      <c r="H11" s="89">
        <f t="shared" si="1"/>
        <v>0</v>
      </c>
    </row>
    <row r="12" spans="2:8" x14ac:dyDescent="0.2">
      <c r="B12" s="114" t="s">
        <v>390</v>
      </c>
      <c r="C12" s="9">
        <v>0</v>
      </c>
      <c r="D12" s="9">
        <v>0</v>
      </c>
      <c r="E12" s="9">
        <f>C12+D12</f>
        <v>0</v>
      </c>
      <c r="F12" s="9">
        <v>0</v>
      </c>
      <c r="G12" s="9">
        <v>0</v>
      </c>
      <c r="H12" s="89">
        <f t="shared" si="1"/>
        <v>0</v>
      </c>
    </row>
    <row r="13" spans="2:8" x14ac:dyDescent="0.2">
      <c r="B13" s="114"/>
      <c r="C13" s="9"/>
      <c r="D13" s="9"/>
      <c r="E13" s="9"/>
      <c r="F13" s="9"/>
      <c r="G13" s="9"/>
      <c r="H13" s="89">
        <f t="shared" si="1"/>
        <v>0</v>
      </c>
    </row>
    <row r="14" spans="2:8" x14ac:dyDescent="0.2">
      <c r="B14" s="114"/>
      <c r="C14" s="9"/>
      <c r="D14" s="9"/>
      <c r="E14" s="9"/>
      <c r="F14" s="9"/>
      <c r="G14" s="9"/>
      <c r="H14" s="89">
        <f t="shared" si="1"/>
        <v>0</v>
      </c>
    </row>
    <row r="15" spans="2:8" x14ac:dyDescent="0.2">
      <c r="B15" s="114"/>
      <c r="C15" s="9"/>
      <c r="D15" s="9"/>
      <c r="E15" s="9"/>
      <c r="F15" s="9"/>
      <c r="G15" s="9"/>
      <c r="H15" s="89">
        <f t="shared" si="1"/>
        <v>0</v>
      </c>
    </row>
    <row r="16" spans="2:8" x14ac:dyDescent="0.2">
      <c r="B16" s="114"/>
      <c r="C16" s="9"/>
      <c r="D16" s="9"/>
      <c r="E16" s="9"/>
      <c r="F16" s="9"/>
      <c r="G16" s="9"/>
      <c r="H16" s="89">
        <f t="shared" si="1"/>
        <v>0</v>
      </c>
    </row>
    <row r="17" spans="2:8" x14ac:dyDescent="0.2">
      <c r="B17" s="114"/>
      <c r="C17" s="9"/>
      <c r="D17" s="9"/>
      <c r="E17" s="9"/>
      <c r="F17" s="9"/>
      <c r="G17" s="9"/>
      <c r="H17" s="89">
        <f t="shared" si="1"/>
        <v>0</v>
      </c>
    </row>
    <row r="18" spans="2:8" x14ac:dyDescent="0.2">
      <c r="B18" s="113"/>
      <c r="C18" s="9"/>
      <c r="D18" s="9"/>
      <c r="E18" s="9"/>
      <c r="F18" s="9"/>
      <c r="G18" s="9"/>
      <c r="H18" s="9"/>
    </row>
    <row r="19" spans="2:8" x14ac:dyDescent="0.2">
      <c r="B19" s="117" t="s">
        <v>393</v>
      </c>
      <c r="C19" s="116">
        <f t="shared" ref="C19:H19" si="2">SUM(C20:C27)</f>
        <v>463948082</v>
      </c>
      <c r="D19" s="116">
        <f t="shared" si="2"/>
        <v>-172374140</v>
      </c>
      <c r="E19" s="116">
        <f t="shared" si="2"/>
        <v>291573942</v>
      </c>
      <c r="F19" s="116">
        <f t="shared" si="2"/>
        <v>47156825.619999997</v>
      </c>
      <c r="G19" s="116">
        <f t="shared" si="2"/>
        <v>47156825.619999997</v>
      </c>
      <c r="H19" s="116">
        <f t="shared" si="2"/>
        <v>244417116.38</v>
      </c>
    </row>
    <row r="20" spans="2:8" x14ac:dyDescent="0.2">
      <c r="B20" s="114" t="s">
        <v>392</v>
      </c>
      <c r="C20" s="115">
        <v>463948082</v>
      </c>
      <c r="D20" s="115">
        <v>-172374140</v>
      </c>
      <c r="E20" s="115">
        <f>C20+D20</f>
        <v>291573942</v>
      </c>
      <c r="F20" s="115">
        <v>47156825.619999997</v>
      </c>
      <c r="G20" s="115">
        <v>47156825.619999997</v>
      </c>
      <c r="H20" s="89">
        <f t="shared" ref="H20:H28" si="3">E20-F20</f>
        <v>244417116.38</v>
      </c>
    </row>
    <row r="21" spans="2:8" x14ac:dyDescent="0.2">
      <c r="B21" s="114" t="s">
        <v>391</v>
      </c>
      <c r="C21" s="115">
        <v>0</v>
      </c>
      <c r="D21" s="115">
        <v>0</v>
      </c>
      <c r="E21" s="115">
        <f>C21+D21</f>
        <v>0</v>
      </c>
      <c r="F21" s="115">
        <v>0</v>
      </c>
      <c r="G21" s="115">
        <v>0</v>
      </c>
      <c r="H21" s="89">
        <f t="shared" si="3"/>
        <v>0</v>
      </c>
    </row>
    <row r="22" spans="2:8" x14ac:dyDescent="0.2">
      <c r="B22" s="114" t="s">
        <v>390</v>
      </c>
      <c r="C22" s="115">
        <v>0</v>
      </c>
      <c r="D22" s="115">
        <v>0</v>
      </c>
      <c r="E22" s="115">
        <f>C22+D22</f>
        <v>0</v>
      </c>
      <c r="F22" s="115">
        <v>0</v>
      </c>
      <c r="G22" s="115">
        <v>0</v>
      </c>
      <c r="H22" s="89">
        <f t="shared" si="3"/>
        <v>0</v>
      </c>
    </row>
    <row r="23" spans="2:8" x14ac:dyDescent="0.2">
      <c r="B23" s="114"/>
      <c r="C23" s="115"/>
      <c r="D23" s="115"/>
      <c r="E23" s="115"/>
      <c r="F23" s="115"/>
      <c r="G23" s="115"/>
      <c r="H23" s="89">
        <f t="shared" si="3"/>
        <v>0</v>
      </c>
    </row>
    <row r="24" spans="2:8" x14ac:dyDescent="0.2">
      <c r="B24" s="114"/>
      <c r="C24" s="9"/>
      <c r="D24" s="9"/>
      <c r="E24" s="9"/>
      <c r="F24" s="9"/>
      <c r="G24" s="9"/>
      <c r="H24" s="89">
        <f t="shared" si="3"/>
        <v>0</v>
      </c>
    </row>
    <row r="25" spans="2:8" x14ac:dyDescent="0.2">
      <c r="B25" s="114"/>
      <c r="C25" s="9"/>
      <c r="D25" s="9"/>
      <c r="E25" s="9"/>
      <c r="F25" s="9"/>
      <c r="G25" s="9"/>
      <c r="H25" s="89">
        <f t="shared" si="3"/>
        <v>0</v>
      </c>
    </row>
    <row r="26" spans="2:8" x14ac:dyDescent="0.2">
      <c r="B26" s="114"/>
      <c r="C26" s="9"/>
      <c r="D26" s="9"/>
      <c r="E26" s="9"/>
      <c r="F26" s="9"/>
      <c r="G26" s="9"/>
      <c r="H26" s="89">
        <f t="shared" si="3"/>
        <v>0</v>
      </c>
    </row>
    <row r="27" spans="2:8" x14ac:dyDescent="0.2">
      <c r="B27" s="114"/>
      <c r="C27" s="9"/>
      <c r="D27" s="9"/>
      <c r="E27" s="9"/>
      <c r="F27" s="9"/>
      <c r="G27" s="9"/>
      <c r="H27" s="89">
        <f t="shared" si="3"/>
        <v>0</v>
      </c>
    </row>
    <row r="28" spans="2:8" x14ac:dyDescent="0.2">
      <c r="B28" s="113"/>
      <c r="C28" s="9"/>
      <c r="D28" s="9"/>
      <c r="E28" s="9"/>
      <c r="F28" s="9"/>
      <c r="G28" s="9"/>
      <c r="H28" s="89">
        <f t="shared" si="3"/>
        <v>0</v>
      </c>
    </row>
    <row r="29" spans="2:8" x14ac:dyDescent="0.2">
      <c r="B29" s="112" t="s">
        <v>308</v>
      </c>
      <c r="C29" s="7">
        <f t="shared" ref="C29:H29" si="4">C9+C19</f>
        <v>476272369</v>
      </c>
      <c r="D29" s="7">
        <f t="shared" si="4"/>
        <v>-170367644.16</v>
      </c>
      <c r="E29" s="7">
        <f t="shared" si="4"/>
        <v>305904724.83999997</v>
      </c>
      <c r="F29" s="7">
        <f t="shared" si="4"/>
        <v>57129196.739999995</v>
      </c>
      <c r="G29" s="7">
        <f t="shared" si="4"/>
        <v>57084283.339999996</v>
      </c>
      <c r="H29" s="7">
        <f t="shared" si="4"/>
        <v>248775528.09999999</v>
      </c>
    </row>
    <row r="30" spans="2:8" ht="13.5" thickBot="1" x14ac:dyDescent="0.25">
      <c r="B30" s="111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6"/>
  <sheetViews>
    <sheetView workbookViewId="0">
      <pane ySplit="9" topLeftCell="A10" activePane="bottomLeft" state="frozen"/>
      <selection pane="bottomLeft" activeCell="D89" sqref="D89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56" t="s">
        <v>120</v>
      </c>
      <c r="B2" s="157"/>
      <c r="C2" s="157"/>
      <c r="D2" s="157"/>
      <c r="E2" s="157"/>
      <c r="F2" s="157"/>
      <c r="G2" s="197"/>
    </row>
    <row r="3" spans="1:7" x14ac:dyDescent="0.2">
      <c r="A3" s="181" t="s">
        <v>389</v>
      </c>
      <c r="B3" s="182"/>
      <c r="C3" s="182"/>
      <c r="D3" s="182"/>
      <c r="E3" s="182"/>
      <c r="F3" s="182"/>
      <c r="G3" s="198"/>
    </row>
    <row r="4" spans="1:7" x14ac:dyDescent="0.2">
      <c r="A4" s="181" t="s">
        <v>430</v>
      </c>
      <c r="B4" s="182"/>
      <c r="C4" s="182"/>
      <c r="D4" s="182"/>
      <c r="E4" s="182"/>
      <c r="F4" s="182"/>
      <c r="G4" s="198"/>
    </row>
    <row r="5" spans="1:7" x14ac:dyDescent="0.2">
      <c r="A5" s="181" t="s">
        <v>450</v>
      </c>
      <c r="B5" s="182"/>
      <c r="C5" s="182"/>
      <c r="D5" s="182"/>
      <c r="E5" s="182"/>
      <c r="F5" s="182"/>
      <c r="G5" s="198"/>
    </row>
    <row r="6" spans="1:7" ht="13.5" thickBot="1" x14ac:dyDescent="0.25">
      <c r="A6" s="184" t="s">
        <v>1</v>
      </c>
      <c r="B6" s="185"/>
      <c r="C6" s="185"/>
      <c r="D6" s="185"/>
      <c r="E6" s="185"/>
      <c r="F6" s="185"/>
      <c r="G6" s="199"/>
    </row>
    <row r="7" spans="1:7" ht="15.75" customHeight="1" x14ac:dyDescent="0.2">
      <c r="A7" s="156" t="s">
        <v>2</v>
      </c>
      <c r="B7" s="205" t="s">
        <v>387</v>
      </c>
      <c r="C7" s="206"/>
      <c r="D7" s="206"/>
      <c r="E7" s="206"/>
      <c r="F7" s="207"/>
      <c r="G7" s="189" t="s">
        <v>386</v>
      </c>
    </row>
    <row r="8" spans="1:7" ht="15.75" customHeight="1" thickBot="1" x14ac:dyDescent="0.25">
      <c r="A8" s="181"/>
      <c r="B8" s="162"/>
      <c r="C8" s="163"/>
      <c r="D8" s="163"/>
      <c r="E8" s="163"/>
      <c r="F8" s="164"/>
      <c r="G8" s="208"/>
    </row>
    <row r="9" spans="1:7" ht="26.25" thickBot="1" x14ac:dyDescent="0.25">
      <c r="A9" s="184"/>
      <c r="B9" s="128" t="s">
        <v>237</v>
      </c>
      <c r="C9" s="152" t="s">
        <v>385</v>
      </c>
      <c r="D9" s="152" t="s">
        <v>384</v>
      </c>
      <c r="E9" s="152" t="s">
        <v>207</v>
      </c>
      <c r="F9" s="152" t="s">
        <v>205</v>
      </c>
      <c r="G9" s="190"/>
    </row>
    <row r="10" spans="1:7" x14ac:dyDescent="0.2">
      <c r="A10" s="127"/>
      <c r="B10" s="126"/>
      <c r="C10" s="126"/>
      <c r="D10" s="126"/>
      <c r="E10" s="126"/>
      <c r="F10" s="126"/>
      <c r="G10" s="126"/>
    </row>
    <row r="11" spans="1:7" x14ac:dyDescent="0.2">
      <c r="A11" s="121" t="s">
        <v>429</v>
      </c>
      <c r="B11" s="57">
        <f t="shared" ref="B11:G11" si="0">B12+B22+B31+B42</f>
        <v>12324287</v>
      </c>
      <c r="C11" s="57">
        <f t="shared" si="0"/>
        <v>2006495.84</v>
      </c>
      <c r="D11" s="57">
        <f t="shared" si="0"/>
        <v>14330782.84</v>
      </c>
      <c r="E11" s="57">
        <f t="shared" si="0"/>
        <v>9972371.1199999992</v>
      </c>
      <c r="F11" s="57">
        <f t="shared" si="0"/>
        <v>9927457.7200000007</v>
      </c>
      <c r="G11" s="57">
        <f t="shared" si="0"/>
        <v>4358411.7200000007</v>
      </c>
    </row>
    <row r="12" spans="1:7" x14ac:dyDescent="0.2">
      <c r="A12" s="121" t="s">
        <v>427</v>
      </c>
      <c r="B12" s="57">
        <f>SUM(B13:B20)</f>
        <v>0</v>
      </c>
      <c r="C12" s="57">
        <f>SUM(C13:C20)</f>
        <v>0</v>
      </c>
      <c r="D12" s="57">
        <f>SUM(D13:D20)</f>
        <v>0</v>
      </c>
      <c r="E12" s="57">
        <f>SUM(E13:E20)</f>
        <v>0</v>
      </c>
      <c r="F12" s="57">
        <f>SUM(F13:F20)</f>
        <v>0</v>
      </c>
      <c r="G12" s="57">
        <f t="shared" ref="G12:G20" si="1">D12-E12</f>
        <v>0</v>
      </c>
    </row>
    <row r="13" spans="1:7" x14ac:dyDescent="0.2">
      <c r="A13" s="123" t="s">
        <v>426</v>
      </c>
      <c r="B13" s="60"/>
      <c r="C13" s="60"/>
      <c r="D13" s="60">
        <f t="shared" ref="D13:D20" si="2">B13+C13</f>
        <v>0</v>
      </c>
      <c r="E13" s="60"/>
      <c r="F13" s="60"/>
      <c r="G13" s="60">
        <f t="shared" si="1"/>
        <v>0</v>
      </c>
    </row>
    <row r="14" spans="1:7" x14ac:dyDescent="0.2">
      <c r="A14" s="123" t="s">
        <v>425</v>
      </c>
      <c r="B14" s="60"/>
      <c r="C14" s="60"/>
      <c r="D14" s="60">
        <f t="shared" si="2"/>
        <v>0</v>
      </c>
      <c r="E14" s="60"/>
      <c r="F14" s="60"/>
      <c r="G14" s="60">
        <f t="shared" si="1"/>
        <v>0</v>
      </c>
    </row>
    <row r="15" spans="1:7" x14ac:dyDescent="0.2">
      <c r="A15" s="123" t="s">
        <v>424</v>
      </c>
      <c r="B15" s="60"/>
      <c r="C15" s="60"/>
      <c r="D15" s="60">
        <f t="shared" si="2"/>
        <v>0</v>
      </c>
      <c r="E15" s="60"/>
      <c r="F15" s="60"/>
      <c r="G15" s="60">
        <f t="shared" si="1"/>
        <v>0</v>
      </c>
    </row>
    <row r="16" spans="1:7" x14ac:dyDescent="0.2">
      <c r="A16" s="123" t="s">
        <v>423</v>
      </c>
      <c r="B16" s="60"/>
      <c r="C16" s="60"/>
      <c r="D16" s="60">
        <f t="shared" si="2"/>
        <v>0</v>
      </c>
      <c r="E16" s="60"/>
      <c r="F16" s="60"/>
      <c r="G16" s="60">
        <f t="shared" si="1"/>
        <v>0</v>
      </c>
    </row>
    <row r="17" spans="1:7" x14ac:dyDescent="0.2">
      <c r="A17" s="123" t="s">
        <v>422</v>
      </c>
      <c r="B17" s="60"/>
      <c r="C17" s="60"/>
      <c r="D17" s="60">
        <f t="shared" si="2"/>
        <v>0</v>
      </c>
      <c r="E17" s="60"/>
      <c r="F17" s="60"/>
      <c r="G17" s="60">
        <f t="shared" si="1"/>
        <v>0</v>
      </c>
    </row>
    <row r="18" spans="1:7" x14ac:dyDescent="0.2">
      <c r="A18" s="123" t="s">
        <v>421</v>
      </c>
      <c r="B18" s="60"/>
      <c r="C18" s="60"/>
      <c r="D18" s="60">
        <f t="shared" si="2"/>
        <v>0</v>
      </c>
      <c r="E18" s="60"/>
      <c r="F18" s="60"/>
      <c r="G18" s="60">
        <f t="shared" si="1"/>
        <v>0</v>
      </c>
    </row>
    <row r="19" spans="1:7" x14ac:dyDescent="0.2">
      <c r="A19" s="123" t="s">
        <v>420</v>
      </c>
      <c r="B19" s="60"/>
      <c r="C19" s="60"/>
      <c r="D19" s="60">
        <f t="shared" si="2"/>
        <v>0</v>
      </c>
      <c r="E19" s="60"/>
      <c r="F19" s="60"/>
      <c r="G19" s="60">
        <f t="shared" si="1"/>
        <v>0</v>
      </c>
    </row>
    <row r="20" spans="1:7" x14ac:dyDescent="0.2">
      <c r="A20" s="123" t="s">
        <v>419</v>
      </c>
      <c r="B20" s="60"/>
      <c r="C20" s="60"/>
      <c r="D20" s="60">
        <f t="shared" si="2"/>
        <v>0</v>
      </c>
      <c r="E20" s="60"/>
      <c r="F20" s="60"/>
      <c r="G20" s="60">
        <f t="shared" si="1"/>
        <v>0</v>
      </c>
    </row>
    <row r="21" spans="1:7" x14ac:dyDescent="0.2">
      <c r="A21" s="122"/>
      <c r="B21" s="60"/>
      <c r="C21" s="60"/>
      <c r="D21" s="60"/>
      <c r="E21" s="60"/>
      <c r="F21" s="60"/>
      <c r="G21" s="60"/>
    </row>
    <row r="22" spans="1:7" x14ac:dyDescent="0.2">
      <c r="A22" s="121" t="s">
        <v>418</v>
      </c>
      <c r="B22" s="57">
        <f>SUM(B23:B29)</f>
        <v>12324287</v>
      </c>
      <c r="C22" s="57">
        <f>SUM(C23:C29)</f>
        <v>2006495.84</v>
      </c>
      <c r="D22" s="57">
        <f>SUM(D23:D29)</f>
        <v>14330782.84</v>
      </c>
      <c r="E22" s="57">
        <f>SUM(E23:E29)</f>
        <v>9972371.1199999992</v>
      </c>
      <c r="F22" s="57">
        <f>SUM(F23:F29)</f>
        <v>9927457.7200000007</v>
      </c>
      <c r="G22" s="57">
        <f t="shared" ref="G22:G29" si="3">D22-E22</f>
        <v>4358411.7200000007</v>
      </c>
    </row>
    <row r="23" spans="1:7" x14ac:dyDescent="0.2">
      <c r="A23" s="123" t="s">
        <v>417</v>
      </c>
      <c r="B23" s="60"/>
      <c r="C23" s="60"/>
      <c r="D23" s="60">
        <f t="shared" ref="D23:D29" si="4">B23+C23</f>
        <v>0</v>
      </c>
      <c r="E23" s="60"/>
      <c r="F23" s="60"/>
      <c r="G23" s="60">
        <f t="shared" si="3"/>
        <v>0</v>
      </c>
    </row>
    <row r="24" spans="1:7" x14ac:dyDescent="0.2">
      <c r="A24" s="123" t="s">
        <v>416</v>
      </c>
      <c r="B24" s="60"/>
      <c r="C24" s="60"/>
      <c r="D24" s="60">
        <f t="shared" si="4"/>
        <v>0</v>
      </c>
      <c r="E24" s="60"/>
      <c r="F24" s="60"/>
      <c r="G24" s="60">
        <f t="shared" si="3"/>
        <v>0</v>
      </c>
    </row>
    <row r="25" spans="1:7" x14ac:dyDescent="0.2">
      <c r="A25" s="123" t="s">
        <v>415</v>
      </c>
      <c r="B25" s="60"/>
      <c r="C25" s="60"/>
      <c r="D25" s="60">
        <f t="shared" si="4"/>
        <v>0</v>
      </c>
      <c r="E25" s="60"/>
      <c r="F25" s="60"/>
      <c r="G25" s="60">
        <f t="shared" si="3"/>
        <v>0</v>
      </c>
    </row>
    <row r="26" spans="1:7" x14ac:dyDescent="0.2">
      <c r="A26" s="123" t="s">
        <v>414</v>
      </c>
      <c r="B26" s="60"/>
      <c r="C26" s="60"/>
      <c r="D26" s="60">
        <f t="shared" si="4"/>
        <v>0</v>
      </c>
      <c r="E26" s="60"/>
      <c r="F26" s="60"/>
      <c r="G26" s="60">
        <f t="shared" si="3"/>
        <v>0</v>
      </c>
    </row>
    <row r="27" spans="1:7" x14ac:dyDescent="0.2">
      <c r="A27" s="123" t="s">
        <v>413</v>
      </c>
      <c r="B27" s="60">
        <v>12324287</v>
      </c>
      <c r="C27" s="60">
        <v>2006495.84</v>
      </c>
      <c r="D27" s="60">
        <f t="shared" si="4"/>
        <v>14330782.84</v>
      </c>
      <c r="E27" s="60">
        <v>9972371.1199999992</v>
      </c>
      <c r="F27" s="60">
        <v>9927457.7200000007</v>
      </c>
      <c r="G27" s="60">
        <f t="shared" si="3"/>
        <v>4358411.7200000007</v>
      </c>
    </row>
    <row r="28" spans="1:7" x14ac:dyDescent="0.2">
      <c r="A28" s="123" t="s">
        <v>412</v>
      </c>
      <c r="B28" s="60"/>
      <c r="C28" s="60"/>
      <c r="D28" s="60">
        <f t="shared" si="4"/>
        <v>0</v>
      </c>
      <c r="E28" s="60"/>
      <c r="F28" s="60"/>
      <c r="G28" s="60">
        <f t="shared" si="3"/>
        <v>0</v>
      </c>
    </row>
    <row r="29" spans="1:7" x14ac:dyDescent="0.2">
      <c r="A29" s="123" t="s">
        <v>411</v>
      </c>
      <c r="B29" s="60"/>
      <c r="C29" s="60"/>
      <c r="D29" s="60">
        <f t="shared" si="4"/>
        <v>0</v>
      </c>
      <c r="E29" s="60"/>
      <c r="F29" s="60"/>
      <c r="G29" s="60">
        <f t="shared" si="3"/>
        <v>0</v>
      </c>
    </row>
    <row r="30" spans="1:7" x14ac:dyDescent="0.2">
      <c r="A30" s="122"/>
      <c r="B30" s="60"/>
      <c r="C30" s="60"/>
      <c r="D30" s="60"/>
      <c r="E30" s="60"/>
      <c r="F30" s="60"/>
      <c r="G30" s="60"/>
    </row>
    <row r="31" spans="1:7" x14ac:dyDescent="0.2">
      <c r="A31" s="121" t="s">
        <v>410</v>
      </c>
      <c r="B31" s="57">
        <f>SUM(B32:B40)</f>
        <v>0</v>
      </c>
      <c r="C31" s="57">
        <f>SUM(C32:C40)</f>
        <v>0</v>
      </c>
      <c r="D31" s="57">
        <f>SUM(D32:D40)</f>
        <v>0</v>
      </c>
      <c r="E31" s="57">
        <f>SUM(E32:E40)</f>
        <v>0</v>
      </c>
      <c r="F31" s="57">
        <f>SUM(F32:F40)</f>
        <v>0</v>
      </c>
      <c r="G31" s="57">
        <f t="shared" ref="G31:G40" si="5">D31-E31</f>
        <v>0</v>
      </c>
    </row>
    <row r="32" spans="1:7" x14ac:dyDescent="0.2">
      <c r="A32" s="123" t="s">
        <v>409</v>
      </c>
      <c r="B32" s="60"/>
      <c r="C32" s="60"/>
      <c r="D32" s="60">
        <f t="shared" ref="D32:D40" si="6">B32+C32</f>
        <v>0</v>
      </c>
      <c r="E32" s="60"/>
      <c r="F32" s="60"/>
      <c r="G32" s="60">
        <f t="shared" si="5"/>
        <v>0</v>
      </c>
    </row>
    <row r="33" spans="1:7" x14ac:dyDescent="0.2">
      <c r="A33" s="123" t="s">
        <v>408</v>
      </c>
      <c r="B33" s="60"/>
      <c r="C33" s="60"/>
      <c r="D33" s="60">
        <f t="shared" si="6"/>
        <v>0</v>
      </c>
      <c r="E33" s="60"/>
      <c r="F33" s="60"/>
      <c r="G33" s="60">
        <f t="shared" si="5"/>
        <v>0</v>
      </c>
    </row>
    <row r="34" spans="1:7" x14ac:dyDescent="0.2">
      <c r="A34" s="123" t="s">
        <v>407</v>
      </c>
      <c r="B34" s="60"/>
      <c r="C34" s="60"/>
      <c r="D34" s="60">
        <f t="shared" si="6"/>
        <v>0</v>
      </c>
      <c r="E34" s="60"/>
      <c r="F34" s="60"/>
      <c r="G34" s="60">
        <f t="shared" si="5"/>
        <v>0</v>
      </c>
    </row>
    <row r="35" spans="1:7" x14ac:dyDescent="0.2">
      <c r="A35" s="123" t="s">
        <v>406</v>
      </c>
      <c r="B35" s="60"/>
      <c r="C35" s="60"/>
      <c r="D35" s="60">
        <f t="shared" si="6"/>
        <v>0</v>
      </c>
      <c r="E35" s="60"/>
      <c r="F35" s="60"/>
      <c r="G35" s="60">
        <f t="shared" si="5"/>
        <v>0</v>
      </c>
    </row>
    <row r="36" spans="1:7" x14ac:dyDescent="0.2">
      <c r="A36" s="123" t="s">
        <v>405</v>
      </c>
      <c r="B36" s="60"/>
      <c r="C36" s="60"/>
      <c r="D36" s="60">
        <f t="shared" si="6"/>
        <v>0</v>
      </c>
      <c r="E36" s="60"/>
      <c r="F36" s="60"/>
      <c r="G36" s="60">
        <f t="shared" si="5"/>
        <v>0</v>
      </c>
    </row>
    <row r="37" spans="1:7" x14ac:dyDescent="0.2">
      <c r="A37" s="123" t="s">
        <v>404</v>
      </c>
      <c r="B37" s="60"/>
      <c r="C37" s="60"/>
      <c r="D37" s="60">
        <f t="shared" si="6"/>
        <v>0</v>
      </c>
      <c r="E37" s="60"/>
      <c r="F37" s="60"/>
      <c r="G37" s="60">
        <f t="shared" si="5"/>
        <v>0</v>
      </c>
    </row>
    <row r="38" spans="1:7" x14ac:dyDescent="0.2">
      <c r="A38" s="123" t="s">
        <v>403</v>
      </c>
      <c r="B38" s="60"/>
      <c r="C38" s="60"/>
      <c r="D38" s="60">
        <f t="shared" si="6"/>
        <v>0</v>
      </c>
      <c r="E38" s="60"/>
      <c r="F38" s="60"/>
      <c r="G38" s="60">
        <f t="shared" si="5"/>
        <v>0</v>
      </c>
    </row>
    <row r="39" spans="1:7" x14ac:dyDescent="0.2">
      <c r="A39" s="123" t="s">
        <v>402</v>
      </c>
      <c r="B39" s="60"/>
      <c r="C39" s="60"/>
      <c r="D39" s="60">
        <f t="shared" si="6"/>
        <v>0</v>
      </c>
      <c r="E39" s="60"/>
      <c r="F39" s="60"/>
      <c r="G39" s="60">
        <f t="shared" si="5"/>
        <v>0</v>
      </c>
    </row>
    <row r="40" spans="1:7" x14ac:dyDescent="0.2">
      <c r="A40" s="123" t="s">
        <v>401</v>
      </c>
      <c r="B40" s="60"/>
      <c r="C40" s="60"/>
      <c r="D40" s="60">
        <f t="shared" si="6"/>
        <v>0</v>
      </c>
      <c r="E40" s="60"/>
      <c r="F40" s="60"/>
      <c r="G40" s="60">
        <f t="shared" si="5"/>
        <v>0</v>
      </c>
    </row>
    <row r="41" spans="1:7" x14ac:dyDescent="0.2">
      <c r="A41" s="122"/>
      <c r="B41" s="60"/>
      <c r="C41" s="60"/>
      <c r="D41" s="60"/>
      <c r="E41" s="60"/>
      <c r="F41" s="60"/>
      <c r="G41" s="60"/>
    </row>
    <row r="42" spans="1:7" x14ac:dyDescent="0.2">
      <c r="A42" s="121" t="s">
        <v>400</v>
      </c>
      <c r="B42" s="57">
        <f>SUM(B43:B46)</f>
        <v>0</v>
      </c>
      <c r="C42" s="57">
        <f>SUM(C43:C46)</f>
        <v>0</v>
      </c>
      <c r="D42" s="57">
        <f>SUM(D43:D46)</f>
        <v>0</v>
      </c>
      <c r="E42" s="57">
        <f>SUM(E43:E46)</f>
        <v>0</v>
      </c>
      <c r="F42" s="57">
        <f>SUM(F43:F46)</f>
        <v>0</v>
      </c>
      <c r="G42" s="57">
        <f>D42-E42</f>
        <v>0</v>
      </c>
    </row>
    <row r="43" spans="1:7" x14ac:dyDescent="0.2">
      <c r="A43" s="123" t="s">
        <v>399</v>
      </c>
      <c r="B43" s="60"/>
      <c r="C43" s="60"/>
      <c r="D43" s="60">
        <f>B43+C43</f>
        <v>0</v>
      </c>
      <c r="E43" s="60"/>
      <c r="F43" s="60"/>
      <c r="G43" s="60">
        <f>D43-E43</f>
        <v>0</v>
      </c>
    </row>
    <row r="44" spans="1:7" ht="25.5" x14ac:dyDescent="0.2">
      <c r="A44" s="10" t="s">
        <v>398</v>
      </c>
      <c r="B44" s="60"/>
      <c r="C44" s="60"/>
      <c r="D44" s="60">
        <f>B44+C44</f>
        <v>0</v>
      </c>
      <c r="E44" s="60"/>
      <c r="F44" s="60"/>
      <c r="G44" s="60">
        <f>D44-E44</f>
        <v>0</v>
      </c>
    </row>
    <row r="45" spans="1:7" x14ac:dyDescent="0.2">
      <c r="A45" s="123" t="s">
        <v>397</v>
      </c>
      <c r="B45" s="60"/>
      <c r="C45" s="60"/>
      <c r="D45" s="60">
        <f>B45+C45</f>
        <v>0</v>
      </c>
      <c r="E45" s="60"/>
      <c r="F45" s="60"/>
      <c r="G45" s="60">
        <f>D45-E45</f>
        <v>0</v>
      </c>
    </row>
    <row r="46" spans="1:7" x14ac:dyDescent="0.2">
      <c r="A46" s="123" t="s">
        <v>396</v>
      </c>
      <c r="B46" s="60"/>
      <c r="C46" s="60"/>
      <c r="D46" s="60">
        <f>B46+C46</f>
        <v>0</v>
      </c>
      <c r="E46" s="60"/>
      <c r="F46" s="60"/>
      <c r="G46" s="60">
        <f>D46-E46</f>
        <v>0</v>
      </c>
    </row>
    <row r="47" spans="1:7" x14ac:dyDescent="0.2">
      <c r="A47" s="122"/>
      <c r="B47" s="60"/>
      <c r="C47" s="60"/>
      <c r="D47" s="60"/>
      <c r="E47" s="60"/>
      <c r="F47" s="60"/>
      <c r="G47" s="60"/>
    </row>
    <row r="48" spans="1:7" x14ac:dyDescent="0.2">
      <c r="A48" s="121" t="s">
        <v>428</v>
      </c>
      <c r="B48" s="57">
        <f>B49+B59+B68+B79</f>
        <v>463948082</v>
      </c>
      <c r="C48" s="57">
        <f>C49+C59+C68+C79</f>
        <v>-172374140</v>
      </c>
      <c r="D48" s="57">
        <f>D49+D59+D68+D79</f>
        <v>291573942</v>
      </c>
      <c r="E48" s="57">
        <f>E49+E59+E68+E79</f>
        <v>47156825.619999997</v>
      </c>
      <c r="F48" s="57">
        <f>F49+F59+F68+F79</f>
        <v>47156825.619999997</v>
      </c>
      <c r="G48" s="57">
        <f t="shared" ref="G48:G57" si="7">D48-E48</f>
        <v>244417116.38</v>
      </c>
    </row>
    <row r="49" spans="1:7" x14ac:dyDescent="0.2">
      <c r="A49" s="121" t="s">
        <v>427</v>
      </c>
      <c r="B49" s="57">
        <f>SUM(B50:B57)</f>
        <v>0</v>
      </c>
      <c r="C49" s="57">
        <f>SUM(C50:C57)</f>
        <v>0</v>
      </c>
      <c r="D49" s="57">
        <f>SUM(D50:D57)</f>
        <v>0</v>
      </c>
      <c r="E49" s="57">
        <f>SUM(E50:E57)</f>
        <v>0</v>
      </c>
      <c r="F49" s="57">
        <f>SUM(F50:F57)</f>
        <v>0</v>
      </c>
      <c r="G49" s="57">
        <f t="shared" si="7"/>
        <v>0</v>
      </c>
    </row>
    <row r="50" spans="1:7" x14ac:dyDescent="0.2">
      <c r="A50" s="123" t="s">
        <v>426</v>
      </c>
      <c r="B50" s="60"/>
      <c r="C50" s="60"/>
      <c r="D50" s="60">
        <f t="shared" ref="D50:D57" si="8">B50+C50</f>
        <v>0</v>
      </c>
      <c r="E50" s="60"/>
      <c r="F50" s="60"/>
      <c r="G50" s="60">
        <f t="shared" si="7"/>
        <v>0</v>
      </c>
    </row>
    <row r="51" spans="1:7" x14ac:dyDescent="0.2">
      <c r="A51" s="123" t="s">
        <v>425</v>
      </c>
      <c r="B51" s="60"/>
      <c r="C51" s="60"/>
      <c r="D51" s="60">
        <f t="shared" si="8"/>
        <v>0</v>
      </c>
      <c r="E51" s="60"/>
      <c r="F51" s="60"/>
      <c r="G51" s="60">
        <f t="shared" si="7"/>
        <v>0</v>
      </c>
    </row>
    <row r="52" spans="1:7" x14ac:dyDescent="0.2">
      <c r="A52" s="123" t="s">
        <v>424</v>
      </c>
      <c r="B52" s="60"/>
      <c r="C52" s="60"/>
      <c r="D52" s="60">
        <f t="shared" si="8"/>
        <v>0</v>
      </c>
      <c r="E52" s="60"/>
      <c r="F52" s="60"/>
      <c r="G52" s="60">
        <f t="shared" si="7"/>
        <v>0</v>
      </c>
    </row>
    <row r="53" spans="1:7" x14ac:dyDescent="0.2">
      <c r="A53" s="123" t="s">
        <v>423</v>
      </c>
      <c r="B53" s="60"/>
      <c r="C53" s="60"/>
      <c r="D53" s="60">
        <f t="shared" si="8"/>
        <v>0</v>
      </c>
      <c r="E53" s="60"/>
      <c r="F53" s="60"/>
      <c r="G53" s="60">
        <f t="shared" si="7"/>
        <v>0</v>
      </c>
    </row>
    <row r="54" spans="1:7" x14ac:dyDescent="0.2">
      <c r="A54" s="123" t="s">
        <v>422</v>
      </c>
      <c r="B54" s="60"/>
      <c r="C54" s="60"/>
      <c r="D54" s="60">
        <f t="shared" si="8"/>
        <v>0</v>
      </c>
      <c r="E54" s="60"/>
      <c r="F54" s="60"/>
      <c r="G54" s="60">
        <f t="shared" si="7"/>
        <v>0</v>
      </c>
    </row>
    <row r="55" spans="1:7" x14ac:dyDescent="0.2">
      <c r="A55" s="123" t="s">
        <v>421</v>
      </c>
      <c r="B55" s="60"/>
      <c r="C55" s="60"/>
      <c r="D55" s="60">
        <f t="shared" si="8"/>
        <v>0</v>
      </c>
      <c r="E55" s="60"/>
      <c r="F55" s="60"/>
      <c r="G55" s="60">
        <f t="shared" si="7"/>
        <v>0</v>
      </c>
    </row>
    <row r="56" spans="1:7" x14ac:dyDescent="0.2">
      <c r="A56" s="123" t="s">
        <v>420</v>
      </c>
      <c r="B56" s="60"/>
      <c r="C56" s="60"/>
      <c r="D56" s="60">
        <f t="shared" si="8"/>
        <v>0</v>
      </c>
      <c r="E56" s="60"/>
      <c r="F56" s="60"/>
      <c r="G56" s="60">
        <f t="shared" si="7"/>
        <v>0</v>
      </c>
    </row>
    <row r="57" spans="1:7" x14ac:dyDescent="0.2">
      <c r="A57" s="123" t="s">
        <v>419</v>
      </c>
      <c r="B57" s="60"/>
      <c r="C57" s="60"/>
      <c r="D57" s="60">
        <f t="shared" si="8"/>
        <v>0</v>
      </c>
      <c r="E57" s="60"/>
      <c r="F57" s="60"/>
      <c r="G57" s="60">
        <f t="shared" si="7"/>
        <v>0</v>
      </c>
    </row>
    <row r="58" spans="1:7" x14ac:dyDescent="0.2">
      <c r="A58" s="122"/>
      <c r="B58" s="60"/>
      <c r="C58" s="60"/>
      <c r="D58" s="60"/>
      <c r="E58" s="60"/>
      <c r="F58" s="60"/>
      <c r="G58" s="60"/>
    </row>
    <row r="59" spans="1:7" x14ac:dyDescent="0.2">
      <c r="A59" s="121" t="s">
        <v>418</v>
      </c>
      <c r="B59" s="57">
        <f>SUM(B60:B66)</f>
        <v>463948082</v>
      </c>
      <c r="C59" s="57">
        <f>SUM(C60:C66)</f>
        <v>-172374140</v>
      </c>
      <c r="D59" s="57">
        <f>SUM(D60:D66)</f>
        <v>291573942</v>
      </c>
      <c r="E59" s="57">
        <f>SUM(E60:E66)</f>
        <v>47156825.619999997</v>
      </c>
      <c r="F59" s="57">
        <f>SUM(F60:F66)</f>
        <v>47156825.619999997</v>
      </c>
      <c r="G59" s="57">
        <f t="shared" ref="G59:G66" si="9">D59-E59</f>
        <v>244417116.38</v>
      </c>
    </row>
    <row r="60" spans="1:7" x14ac:dyDescent="0.2">
      <c r="A60" s="123" t="s">
        <v>417</v>
      </c>
      <c r="B60" s="60"/>
      <c r="C60" s="60"/>
      <c r="D60" s="60">
        <f t="shared" ref="D60:D66" si="10">B60+C60</f>
        <v>0</v>
      </c>
      <c r="E60" s="60"/>
      <c r="F60" s="60"/>
      <c r="G60" s="60">
        <f t="shared" si="9"/>
        <v>0</v>
      </c>
    </row>
    <row r="61" spans="1:7" x14ac:dyDescent="0.2">
      <c r="A61" s="123" t="s">
        <v>416</v>
      </c>
      <c r="B61" s="60"/>
      <c r="C61" s="60"/>
      <c r="D61" s="60">
        <f t="shared" si="10"/>
        <v>0</v>
      </c>
      <c r="E61" s="60"/>
      <c r="F61" s="60"/>
      <c r="G61" s="60">
        <f t="shared" si="9"/>
        <v>0</v>
      </c>
    </row>
    <row r="62" spans="1:7" x14ac:dyDescent="0.2">
      <c r="A62" s="123" t="s">
        <v>415</v>
      </c>
      <c r="B62" s="60"/>
      <c r="C62" s="60"/>
      <c r="D62" s="60">
        <f t="shared" si="10"/>
        <v>0</v>
      </c>
      <c r="E62" s="60"/>
      <c r="F62" s="60"/>
      <c r="G62" s="60">
        <f t="shared" si="9"/>
        <v>0</v>
      </c>
    </row>
    <row r="63" spans="1:7" x14ac:dyDescent="0.2">
      <c r="A63" s="123" t="s">
        <v>414</v>
      </c>
      <c r="B63" s="60"/>
      <c r="C63" s="60"/>
      <c r="D63" s="60">
        <f t="shared" si="10"/>
        <v>0</v>
      </c>
      <c r="E63" s="60"/>
      <c r="F63" s="60"/>
      <c r="G63" s="60">
        <f t="shared" si="9"/>
        <v>0</v>
      </c>
    </row>
    <row r="64" spans="1:7" x14ac:dyDescent="0.2">
      <c r="A64" s="123" t="s">
        <v>413</v>
      </c>
      <c r="B64" s="60">
        <v>463948082</v>
      </c>
      <c r="C64" s="60">
        <v>-172374140</v>
      </c>
      <c r="D64" s="60">
        <f t="shared" si="10"/>
        <v>291573942</v>
      </c>
      <c r="E64" s="60">
        <v>47156825.619999997</v>
      </c>
      <c r="F64" s="60">
        <v>47156825.619999997</v>
      </c>
      <c r="G64" s="60">
        <f t="shared" si="9"/>
        <v>244417116.38</v>
      </c>
    </row>
    <row r="65" spans="1:7" x14ac:dyDescent="0.2">
      <c r="A65" s="123" t="s">
        <v>412</v>
      </c>
      <c r="B65" s="60"/>
      <c r="C65" s="60"/>
      <c r="D65" s="60">
        <f t="shared" si="10"/>
        <v>0</v>
      </c>
      <c r="E65" s="60"/>
      <c r="F65" s="60"/>
      <c r="G65" s="60">
        <f t="shared" si="9"/>
        <v>0</v>
      </c>
    </row>
    <row r="66" spans="1:7" x14ac:dyDescent="0.2">
      <c r="A66" s="123" t="s">
        <v>411</v>
      </c>
      <c r="B66" s="60"/>
      <c r="C66" s="60"/>
      <c r="D66" s="60">
        <f t="shared" si="10"/>
        <v>0</v>
      </c>
      <c r="E66" s="60"/>
      <c r="F66" s="60"/>
      <c r="G66" s="60">
        <f t="shared" si="9"/>
        <v>0</v>
      </c>
    </row>
    <row r="67" spans="1:7" x14ac:dyDescent="0.2">
      <c r="A67" s="122"/>
      <c r="B67" s="60"/>
      <c r="C67" s="60"/>
      <c r="D67" s="60"/>
      <c r="E67" s="60"/>
      <c r="F67" s="60"/>
      <c r="G67" s="60"/>
    </row>
    <row r="68" spans="1:7" x14ac:dyDescent="0.2">
      <c r="A68" s="121" t="s">
        <v>410</v>
      </c>
      <c r="B68" s="57">
        <f>SUM(B69:B77)</f>
        <v>0</v>
      </c>
      <c r="C68" s="57">
        <f>SUM(C69:C77)</f>
        <v>0</v>
      </c>
      <c r="D68" s="57">
        <f>SUM(D69:D77)</f>
        <v>0</v>
      </c>
      <c r="E68" s="57">
        <f>SUM(E69:E77)</f>
        <v>0</v>
      </c>
      <c r="F68" s="57">
        <f>SUM(F69:F77)</f>
        <v>0</v>
      </c>
      <c r="G68" s="57">
        <f t="shared" ref="G68:G77" si="11">D68-E68</f>
        <v>0</v>
      </c>
    </row>
    <row r="69" spans="1:7" x14ac:dyDescent="0.2">
      <c r="A69" s="123" t="s">
        <v>409</v>
      </c>
      <c r="B69" s="60"/>
      <c r="C69" s="60"/>
      <c r="D69" s="60">
        <f t="shared" ref="D69:D77" si="12">B69+C69</f>
        <v>0</v>
      </c>
      <c r="E69" s="60"/>
      <c r="F69" s="60"/>
      <c r="G69" s="60">
        <f t="shared" si="11"/>
        <v>0</v>
      </c>
    </row>
    <row r="70" spans="1:7" x14ac:dyDescent="0.2">
      <c r="A70" s="123" t="s">
        <v>408</v>
      </c>
      <c r="B70" s="60"/>
      <c r="C70" s="60"/>
      <c r="D70" s="60">
        <f t="shared" si="12"/>
        <v>0</v>
      </c>
      <c r="E70" s="60"/>
      <c r="F70" s="60"/>
      <c r="G70" s="60">
        <f t="shared" si="11"/>
        <v>0</v>
      </c>
    </row>
    <row r="71" spans="1:7" x14ac:dyDescent="0.2">
      <c r="A71" s="123" t="s">
        <v>407</v>
      </c>
      <c r="B71" s="60"/>
      <c r="C71" s="60"/>
      <c r="D71" s="60">
        <f t="shared" si="12"/>
        <v>0</v>
      </c>
      <c r="E71" s="60"/>
      <c r="F71" s="60"/>
      <c r="G71" s="60">
        <f t="shared" si="11"/>
        <v>0</v>
      </c>
    </row>
    <row r="72" spans="1:7" x14ac:dyDescent="0.2">
      <c r="A72" s="123" t="s">
        <v>406</v>
      </c>
      <c r="B72" s="60"/>
      <c r="C72" s="60"/>
      <c r="D72" s="60">
        <f t="shared" si="12"/>
        <v>0</v>
      </c>
      <c r="E72" s="60"/>
      <c r="F72" s="60"/>
      <c r="G72" s="60">
        <f t="shared" si="11"/>
        <v>0</v>
      </c>
    </row>
    <row r="73" spans="1:7" x14ac:dyDescent="0.2">
      <c r="A73" s="123" t="s">
        <v>405</v>
      </c>
      <c r="B73" s="60"/>
      <c r="C73" s="60"/>
      <c r="D73" s="60">
        <f t="shared" si="12"/>
        <v>0</v>
      </c>
      <c r="E73" s="60"/>
      <c r="F73" s="60"/>
      <c r="G73" s="60">
        <f t="shared" si="11"/>
        <v>0</v>
      </c>
    </row>
    <row r="74" spans="1:7" x14ac:dyDescent="0.2">
      <c r="A74" s="123" t="s">
        <v>404</v>
      </c>
      <c r="B74" s="60"/>
      <c r="C74" s="60"/>
      <c r="D74" s="60">
        <f t="shared" si="12"/>
        <v>0</v>
      </c>
      <c r="E74" s="60"/>
      <c r="F74" s="60"/>
      <c r="G74" s="60">
        <f t="shared" si="11"/>
        <v>0</v>
      </c>
    </row>
    <row r="75" spans="1:7" x14ac:dyDescent="0.2">
      <c r="A75" s="123" t="s">
        <v>403</v>
      </c>
      <c r="B75" s="60"/>
      <c r="C75" s="60"/>
      <c r="D75" s="60">
        <f t="shared" si="12"/>
        <v>0</v>
      </c>
      <c r="E75" s="60"/>
      <c r="F75" s="60"/>
      <c r="G75" s="60">
        <f t="shared" si="11"/>
        <v>0</v>
      </c>
    </row>
    <row r="76" spans="1:7" x14ac:dyDescent="0.2">
      <c r="A76" s="123" t="s">
        <v>402</v>
      </c>
      <c r="B76" s="60"/>
      <c r="C76" s="60"/>
      <c r="D76" s="60">
        <f t="shared" si="12"/>
        <v>0</v>
      </c>
      <c r="E76" s="60"/>
      <c r="F76" s="60"/>
      <c r="G76" s="60">
        <f t="shared" si="11"/>
        <v>0</v>
      </c>
    </row>
    <row r="77" spans="1:7" x14ac:dyDescent="0.2">
      <c r="A77" s="125" t="s">
        <v>401</v>
      </c>
      <c r="B77" s="124"/>
      <c r="C77" s="124"/>
      <c r="D77" s="124">
        <f t="shared" si="12"/>
        <v>0</v>
      </c>
      <c r="E77" s="124"/>
      <c r="F77" s="124"/>
      <c r="G77" s="124">
        <f t="shared" si="11"/>
        <v>0</v>
      </c>
    </row>
    <row r="78" spans="1:7" x14ac:dyDescent="0.2">
      <c r="A78" s="122"/>
      <c r="B78" s="60"/>
      <c r="C78" s="60"/>
      <c r="D78" s="60"/>
      <c r="E78" s="60"/>
      <c r="F78" s="60"/>
      <c r="G78" s="60"/>
    </row>
    <row r="79" spans="1:7" x14ac:dyDescent="0.2">
      <c r="A79" s="121" t="s">
        <v>400</v>
      </c>
      <c r="B79" s="57">
        <f>SUM(B80:B83)</f>
        <v>0</v>
      </c>
      <c r="C79" s="57">
        <f>SUM(C80:C83)</f>
        <v>0</v>
      </c>
      <c r="D79" s="57">
        <f>SUM(D80:D83)</f>
        <v>0</v>
      </c>
      <c r="E79" s="57">
        <f>SUM(E80:E83)</f>
        <v>0</v>
      </c>
      <c r="F79" s="57">
        <f>SUM(F80:F83)</f>
        <v>0</v>
      </c>
      <c r="G79" s="57">
        <f>D79-E79</f>
        <v>0</v>
      </c>
    </row>
    <row r="80" spans="1:7" x14ac:dyDescent="0.2">
      <c r="A80" s="123" t="s">
        <v>399</v>
      </c>
      <c r="B80" s="60"/>
      <c r="C80" s="60"/>
      <c r="D80" s="60">
        <f>B80+C80</f>
        <v>0</v>
      </c>
      <c r="E80" s="60"/>
      <c r="F80" s="60"/>
      <c r="G80" s="60">
        <f>D80-E80</f>
        <v>0</v>
      </c>
    </row>
    <row r="81" spans="1:7" ht="25.5" x14ac:dyDescent="0.2">
      <c r="A81" s="10" t="s">
        <v>398</v>
      </c>
      <c r="B81" s="60"/>
      <c r="C81" s="60"/>
      <c r="D81" s="60">
        <f>B81+C81</f>
        <v>0</v>
      </c>
      <c r="E81" s="60"/>
      <c r="F81" s="60"/>
      <c r="G81" s="60">
        <f>D81-E81</f>
        <v>0</v>
      </c>
    </row>
    <row r="82" spans="1:7" x14ac:dyDescent="0.2">
      <c r="A82" s="123" t="s">
        <v>397</v>
      </c>
      <c r="B82" s="60"/>
      <c r="C82" s="60"/>
      <c r="D82" s="60">
        <f>B82+C82</f>
        <v>0</v>
      </c>
      <c r="E82" s="60"/>
      <c r="F82" s="60"/>
      <c r="G82" s="60">
        <f>D82-E82</f>
        <v>0</v>
      </c>
    </row>
    <row r="83" spans="1:7" x14ac:dyDescent="0.2">
      <c r="A83" s="123" t="s">
        <v>396</v>
      </c>
      <c r="B83" s="60"/>
      <c r="C83" s="60"/>
      <c r="D83" s="60">
        <f>B83+C83</f>
        <v>0</v>
      </c>
      <c r="E83" s="60"/>
      <c r="F83" s="60"/>
      <c r="G83" s="60">
        <f>D83-E83</f>
        <v>0</v>
      </c>
    </row>
    <row r="84" spans="1:7" x14ac:dyDescent="0.2">
      <c r="A84" s="122"/>
      <c r="B84" s="60"/>
      <c r="C84" s="60"/>
      <c r="D84" s="60"/>
      <c r="E84" s="60"/>
      <c r="F84" s="60"/>
      <c r="G84" s="60"/>
    </row>
    <row r="85" spans="1:7" x14ac:dyDescent="0.2">
      <c r="A85" s="121" t="s">
        <v>308</v>
      </c>
      <c r="B85" s="57">
        <f t="shared" ref="B85:G85" si="13">B11+B48</f>
        <v>476272369</v>
      </c>
      <c r="C85" s="57">
        <f t="shared" si="13"/>
        <v>-170367644.16</v>
      </c>
      <c r="D85" s="57">
        <f t="shared" si="13"/>
        <v>305904724.83999997</v>
      </c>
      <c r="E85" s="57">
        <f t="shared" si="13"/>
        <v>57129196.739999995</v>
      </c>
      <c r="F85" s="57">
        <f t="shared" si="13"/>
        <v>57084283.339999996</v>
      </c>
      <c r="G85" s="57">
        <f t="shared" si="13"/>
        <v>248775528.09999999</v>
      </c>
    </row>
    <row r="86" spans="1:7" ht="13.5" thickBot="1" x14ac:dyDescent="0.25">
      <c r="A86" s="120"/>
      <c r="B86" s="119"/>
      <c r="C86" s="119"/>
      <c r="D86" s="119"/>
      <c r="E86" s="119"/>
      <c r="F86" s="119"/>
      <c r="G86" s="119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workbookViewId="0">
      <selection activeCell="A25" sqref="A25"/>
    </sheetView>
  </sheetViews>
  <sheetFormatPr baseColWidth="10" defaultRowHeight="15" x14ac:dyDescent="0.25"/>
  <cols>
    <col min="1" max="1" width="42.7109375" customWidth="1"/>
    <col min="2" max="2" width="12.140625" customWidth="1"/>
    <col min="3" max="3" width="13.28515625" customWidth="1"/>
    <col min="4" max="4" width="12.28515625" customWidth="1"/>
    <col min="5" max="5" width="13.42578125" customWidth="1"/>
    <col min="6" max="6" width="13.85546875" customWidth="1"/>
    <col min="7" max="7" width="15.140625" customWidth="1"/>
  </cols>
  <sheetData>
    <row r="1" spans="1:7" x14ac:dyDescent="0.25">
      <c r="A1" s="156" t="s">
        <v>120</v>
      </c>
      <c r="B1" s="157"/>
      <c r="C1" s="157"/>
      <c r="D1" s="157"/>
      <c r="E1" s="157"/>
      <c r="F1" s="157"/>
      <c r="G1" s="197"/>
    </row>
    <row r="2" spans="1:7" x14ac:dyDescent="0.25">
      <c r="A2" s="181" t="s">
        <v>389</v>
      </c>
      <c r="B2" s="209"/>
      <c r="C2" s="209"/>
      <c r="D2" s="209"/>
      <c r="E2" s="209"/>
      <c r="F2" s="209"/>
      <c r="G2" s="198"/>
    </row>
    <row r="3" spans="1:7" x14ac:dyDescent="0.25">
      <c r="A3" s="181" t="s">
        <v>431</v>
      </c>
      <c r="B3" s="209"/>
      <c r="C3" s="209"/>
      <c r="D3" s="209"/>
      <c r="E3" s="209"/>
      <c r="F3" s="209"/>
      <c r="G3" s="198"/>
    </row>
    <row r="4" spans="1:7" x14ac:dyDescent="0.25">
      <c r="A4" s="181" t="s">
        <v>450</v>
      </c>
      <c r="B4" s="182"/>
      <c r="C4" s="182"/>
      <c r="D4" s="182"/>
      <c r="E4" s="182"/>
      <c r="F4" s="182"/>
      <c r="G4" s="198"/>
    </row>
    <row r="5" spans="1:7" ht="15.75" thickBot="1" x14ac:dyDescent="0.3">
      <c r="A5" s="184" t="s">
        <v>1</v>
      </c>
      <c r="B5" s="185"/>
      <c r="C5" s="185"/>
      <c r="D5" s="185"/>
      <c r="E5" s="185"/>
      <c r="F5" s="185"/>
      <c r="G5" s="199"/>
    </row>
    <row r="6" spans="1:7" ht="15.75" thickBot="1" x14ac:dyDescent="0.3">
      <c r="A6" s="194" t="s">
        <v>2</v>
      </c>
      <c r="B6" s="202" t="s">
        <v>387</v>
      </c>
      <c r="C6" s="203"/>
      <c r="D6" s="203"/>
      <c r="E6" s="203"/>
      <c r="F6" s="204"/>
      <c r="G6" s="189" t="s">
        <v>386</v>
      </c>
    </row>
    <row r="7" spans="1:7" ht="26.25" thickBot="1" x14ac:dyDescent="0.3">
      <c r="A7" s="196"/>
      <c r="B7" s="20" t="s">
        <v>237</v>
      </c>
      <c r="C7" s="20" t="s">
        <v>385</v>
      </c>
      <c r="D7" s="20" t="s">
        <v>384</v>
      </c>
      <c r="E7" s="20" t="s">
        <v>432</v>
      </c>
      <c r="F7" s="20" t="s">
        <v>205</v>
      </c>
      <c r="G7" s="190"/>
    </row>
    <row r="8" spans="1:7" x14ac:dyDescent="0.25">
      <c r="A8" s="129" t="s">
        <v>433</v>
      </c>
      <c r="B8" s="116">
        <f>B9+B10+B11+B14+B15+B18</f>
        <v>9779752</v>
      </c>
      <c r="C8" s="136">
        <f>C9+C10+C11+C14+C15+C18</f>
        <v>0</v>
      </c>
      <c r="D8" s="116">
        <f>D9+D10+D11+D14+D15+D18</f>
        <v>9779752</v>
      </c>
      <c r="E8" s="116">
        <f>E9+E10+E11+E14+E15+E18</f>
        <v>6367308</v>
      </c>
      <c r="F8" s="116">
        <f>F9+F10+F11+F14+F15+F18</f>
        <v>6367308</v>
      </c>
      <c r="G8" s="7">
        <f t="shared" ref="G8:G18" si="0">D8-E8</f>
        <v>3412444</v>
      </c>
    </row>
    <row r="9" spans="1:7" x14ac:dyDescent="0.25">
      <c r="A9" s="130" t="s">
        <v>434</v>
      </c>
      <c r="B9" s="131">
        <v>9779752</v>
      </c>
      <c r="C9" s="137">
        <v>0</v>
      </c>
      <c r="D9" s="9">
        <f>B9+C9</f>
        <v>9779752</v>
      </c>
      <c r="E9" s="89">
        <v>6367308</v>
      </c>
      <c r="F9" s="89">
        <v>6367308</v>
      </c>
      <c r="G9" s="9">
        <f t="shared" si="0"/>
        <v>3412444</v>
      </c>
    </row>
    <row r="10" spans="1:7" x14ac:dyDescent="0.25">
      <c r="A10" s="130" t="s">
        <v>435</v>
      </c>
      <c r="B10" s="116"/>
      <c r="C10" s="7"/>
      <c r="D10" s="9">
        <f>B10+C10</f>
        <v>0</v>
      </c>
      <c r="E10" s="7"/>
      <c r="F10" s="7"/>
      <c r="G10" s="9">
        <f t="shared" si="0"/>
        <v>0</v>
      </c>
    </row>
    <row r="11" spans="1:7" x14ac:dyDescent="0.25">
      <c r="A11" s="130" t="s">
        <v>436</v>
      </c>
      <c r="B11" s="115">
        <f>SUM(B12:B13)</f>
        <v>0</v>
      </c>
      <c r="C11" s="115">
        <f>SUM(C12:C13)</f>
        <v>0</v>
      </c>
      <c r="D11" s="115">
        <f>SUM(D12:D13)</f>
        <v>0</v>
      </c>
      <c r="E11" s="115">
        <f>SUM(E12:E13)</f>
        <v>0</v>
      </c>
      <c r="F11" s="115">
        <f>SUM(F12:F13)</f>
        <v>0</v>
      </c>
      <c r="G11" s="9">
        <f t="shared" si="0"/>
        <v>0</v>
      </c>
    </row>
    <row r="12" spans="1:7" x14ac:dyDescent="0.25">
      <c r="A12" s="132" t="s">
        <v>437</v>
      </c>
      <c r="B12" s="116"/>
      <c r="C12" s="7"/>
      <c r="D12" s="9">
        <f>B12+C12</f>
        <v>0</v>
      </c>
      <c r="E12" s="7"/>
      <c r="F12" s="7"/>
      <c r="G12" s="9">
        <f t="shared" si="0"/>
        <v>0</v>
      </c>
    </row>
    <row r="13" spans="1:7" x14ac:dyDescent="0.25">
      <c r="A13" s="132" t="s">
        <v>438</v>
      </c>
      <c r="B13" s="116"/>
      <c r="C13" s="7"/>
      <c r="D13" s="9">
        <f>B13+C13</f>
        <v>0</v>
      </c>
      <c r="E13" s="7"/>
      <c r="F13" s="7"/>
      <c r="G13" s="9">
        <f t="shared" si="0"/>
        <v>0</v>
      </c>
    </row>
    <row r="14" spans="1:7" x14ac:dyDescent="0.25">
      <c r="A14" s="130" t="s">
        <v>439</v>
      </c>
      <c r="B14" s="116"/>
      <c r="C14" s="7"/>
      <c r="D14" s="9">
        <f>B14+C14</f>
        <v>0</v>
      </c>
      <c r="E14" s="7"/>
      <c r="F14" s="7"/>
      <c r="G14" s="9">
        <f t="shared" si="0"/>
        <v>0</v>
      </c>
    </row>
    <row r="15" spans="1:7" ht="25.5" x14ac:dyDescent="0.25">
      <c r="A15" s="130" t="s">
        <v>440</v>
      </c>
      <c r="B15" s="115">
        <f>B16+B17</f>
        <v>0</v>
      </c>
      <c r="C15" s="115">
        <f>C16+C17</f>
        <v>0</v>
      </c>
      <c r="D15" s="115">
        <f>D16+D17</f>
        <v>0</v>
      </c>
      <c r="E15" s="115">
        <f>E16+E17</f>
        <v>0</v>
      </c>
      <c r="F15" s="115">
        <f>F16+F17</f>
        <v>0</v>
      </c>
      <c r="G15" s="9">
        <f t="shared" si="0"/>
        <v>0</v>
      </c>
    </row>
    <row r="16" spans="1:7" x14ac:dyDescent="0.25">
      <c r="A16" s="132" t="s">
        <v>441</v>
      </c>
      <c r="B16" s="116"/>
      <c r="C16" s="7"/>
      <c r="D16" s="9">
        <f>B16+C16</f>
        <v>0</v>
      </c>
      <c r="E16" s="7"/>
      <c r="F16" s="7"/>
      <c r="G16" s="9">
        <f t="shared" si="0"/>
        <v>0</v>
      </c>
    </row>
    <row r="17" spans="1:7" x14ac:dyDescent="0.25">
      <c r="A17" s="132" t="s">
        <v>442</v>
      </c>
      <c r="B17" s="116"/>
      <c r="C17" s="7"/>
      <c r="D17" s="9">
        <f>B17+C17</f>
        <v>0</v>
      </c>
      <c r="E17" s="7"/>
      <c r="F17" s="7"/>
      <c r="G17" s="9">
        <f t="shared" si="0"/>
        <v>0</v>
      </c>
    </row>
    <row r="18" spans="1:7" x14ac:dyDescent="0.25">
      <c r="A18" s="130" t="s">
        <v>443</v>
      </c>
      <c r="B18" s="116"/>
      <c r="C18" s="7"/>
      <c r="D18" s="9">
        <f>B18+C18</f>
        <v>0</v>
      </c>
      <c r="E18" s="7"/>
      <c r="F18" s="7"/>
      <c r="G18" s="9">
        <f t="shared" si="0"/>
        <v>0</v>
      </c>
    </row>
    <row r="19" spans="1:7" x14ac:dyDescent="0.25">
      <c r="A19" s="130"/>
      <c r="B19" s="116"/>
      <c r="C19" s="7"/>
      <c r="D19" s="7"/>
      <c r="E19" s="7"/>
      <c r="F19" s="7"/>
      <c r="G19" s="9"/>
    </row>
    <row r="20" spans="1:7" x14ac:dyDescent="0.25">
      <c r="A20" s="129" t="s">
        <v>444</v>
      </c>
      <c r="B20" s="116">
        <f>B21+B22+B23+B26+B27+B30</f>
        <v>0</v>
      </c>
      <c r="C20" s="116">
        <f>C21+C22+C23+C26+C27+C30</f>
        <v>0</v>
      </c>
      <c r="D20" s="116">
        <f>D21+D22+D23+D26+D27+D30</f>
        <v>0</v>
      </c>
      <c r="E20" s="116">
        <f>E21+E22+E23+E26+E27+E30</f>
        <v>0</v>
      </c>
      <c r="F20" s="116">
        <f>F21+F22+F23+F26+F27+F30</f>
        <v>0</v>
      </c>
      <c r="G20" s="7">
        <f t="shared" ref="G20:G30" si="1">D20-E20</f>
        <v>0</v>
      </c>
    </row>
    <row r="21" spans="1:7" x14ac:dyDescent="0.25">
      <c r="A21" s="130" t="s">
        <v>434</v>
      </c>
      <c r="B21" s="116"/>
      <c r="C21" s="7"/>
      <c r="D21" s="9">
        <f>B21+C21</f>
        <v>0</v>
      </c>
      <c r="E21" s="7"/>
      <c r="F21" s="7"/>
      <c r="G21" s="9">
        <f t="shared" si="1"/>
        <v>0</v>
      </c>
    </row>
    <row r="22" spans="1:7" x14ac:dyDescent="0.25">
      <c r="A22" s="130" t="s">
        <v>435</v>
      </c>
      <c r="B22" s="116"/>
      <c r="C22" s="7"/>
      <c r="D22" s="9">
        <f>B22+C22</f>
        <v>0</v>
      </c>
      <c r="E22" s="7"/>
      <c r="F22" s="7"/>
      <c r="G22" s="9">
        <f t="shared" si="1"/>
        <v>0</v>
      </c>
    </row>
    <row r="23" spans="1:7" x14ac:dyDescent="0.25">
      <c r="A23" s="130" t="s">
        <v>436</v>
      </c>
      <c r="B23" s="115">
        <f>SUM(B24:B25)</f>
        <v>0</v>
      </c>
      <c r="C23" s="115">
        <f>SUM(C24:C25)</f>
        <v>0</v>
      </c>
      <c r="D23" s="115">
        <f>SUM(D24:D25)</f>
        <v>0</v>
      </c>
      <c r="E23" s="115">
        <f>SUM(E24:E25)</f>
        <v>0</v>
      </c>
      <c r="F23" s="115">
        <f>SUM(F24:F25)</f>
        <v>0</v>
      </c>
      <c r="G23" s="9">
        <f t="shared" si="1"/>
        <v>0</v>
      </c>
    </row>
    <row r="24" spans="1:7" x14ac:dyDescent="0.25">
      <c r="A24" s="132" t="s">
        <v>437</v>
      </c>
      <c r="B24" s="116"/>
      <c r="C24" s="7"/>
      <c r="D24" s="9">
        <f>B24+C24</f>
        <v>0</v>
      </c>
      <c r="E24" s="7"/>
      <c r="F24" s="7"/>
      <c r="G24" s="9">
        <f t="shared" si="1"/>
        <v>0</v>
      </c>
    </row>
    <row r="25" spans="1:7" x14ac:dyDescent="0.25">
      <c r="A25" s="132" t="s">
        <v>438</v>
      </c>
      <c r="B25" s="116"/>
      <c r="C25" s="7"/>
      <c r="D25" s="9">
        <f>B25+C25</f>
        <v>0</v>
      </c>
      <c r="E25" s="7"/>
      <c r="F25" s="7"/>
      <c r="G25" s="9">
        <f t="shared" si="1"/>
        <v>0</v>
      </c>
    </row>
    <row r="26" spans="1:7" x14ac:dyDescent="0.25">
      <c r="A26" s="130" t="s">
        <v>439</v>
      </c>
      <c r="B26" s="116"/>
      <c r="C26" s="7"/>
      <c r="D26" s="9">
        <f>B26+C26</f>
        <v>0</v>
      </c>
      <c r="E26" s="7"/>
      <c r="F26" s="7"/>
      <c r="G26" s="9">
        <f t="shared" si="1"/>
        <v>0</v>
      </c>
    </row>
    <row r="27" spans="1:7" ht="25.5" x14ac:dyDescent="0.25">
      <c r="A27" s="130" t="s">
        <v>440</v>
      </c>
      <c r="B27" s="115">
        <f>B28+B29</f>
        <v>0</v>
      </c>
      <c r="C27" s="115">
        <f>C28+C29</f>
        <v>0</v>
      </c>
      <c r="D27" s="115">
        <f>D28+D29</f>
        <v>0</v>
      </c>
      <c r="E27" s="115">
        <f>E28+E29</f>
        <v>0</v>
      </c>
      <c r="F27" s="115">
        <f>F28+F29</f>
        <v>0</v>
      </c>
      <c r="G27" s="9">
        <f t="shared" si="1"/>
        <v>0</v>
      </c>
    </row>
    <row r="28" spans="1:7" x14ac:dyDescent="0.25">
      <c r="A28" s="132" t="s">
        <v>441</v>
      </c>
      <c r="B28" s="116"/>
      <c r="C28" s="7"/>
      <c r="D28" s="9">
        <f>B28+C28</f>
        <v>0</v>
      </c>
      <c r="E28" s="7"/>
      <c r="F28" s="7"/>
      <c r="G28" s="9">
        <f t="shared" si="1"/>
        <v>0</v>
      </c>
    </row>
    <row r="29" spans="1:7" x14ac:dyDescent="0.25">
      <c r="A29" s="132" t="s">
        <v>442</v>
      </c>
      <c r="B29" s="116"/>
      <c r="C29" s="7"/>
      <c r="D29" s="9">
        <f>B29+C29</f>
        <v>0</v>
      </c>
      <c r="E29" s="7"/>
      <c r="F29" s="7"/>
      <c r="G29" s="9">
        <f t="shared" si="1"/>
        <v>0</v>
      </c>
    </row>
    <row r="30" spans="1:7" x14ac:dyDescent="0.25">
      <c r="A30" s="130" t="s">
        <v>443</v>
      </c>
      <c r="B30" s="116"/>
      <c r="C30" s="7"/>
      <c r="D30" s="9">
        <f>B30+C30</f>
        <v>0</v>
      </c>
      <c r="E30" s="7"/>
      <c r="F30" s="7"/>
      <c r="G30" s="9">
        <f t="shared" si="1"/>
        <v>0</v>
      </c>
    </row>
    <row r="31" spans="1:7" x14ac:dyDescent="0.25">
      <c r="A31" s="129" t="s">
        <v>445</v>
      </c>
      <c r="B31" s="116">
        <f t="shared" ref="B31:G31" si="2">B8+B20</f>
        <v>9779752</v>
      </c>
      <c r="C31" s="136">
        <f t="shared" si="2"/>
        <v>0</v>
      </c>
      <c r="D31" s="116">
        <f t="shared" si="2"/>
        <v>9779752</v>
      </c>
      <c r="E31" s="116">
        <f t="shared" si="2"/>
        <v>6367308</v>
      </c>
      <c r="F31" s="116">
        <f t="shared" si="2"/>
        <v>6367308</v>
      </c>
      <c r="G31" s="116">
        <f t="shared" si="2"/>
        <v>3412444</v>
      </c>
    </row>
    <row r="32" spans="1:7" ht="15.75" thickBot="1" x14ac:dyDescent="0.3">
      <c r="A32" s="133"/>
      <c r="B32" s="134"/>
      <c r="C32" s="135"/>
      <c r="D32" s="135"/>
      <c r="E32" s="135"/>
      <c r="F32" s="135"/>
      <c r="G32" s="13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Marlen O</cp:lastModifiedBy>
  <cp:lastPrinted>2024-07-09T20:53:24Z</cp:lastPrinted>
  <dcterms:created xsi:type="dcterms:W3CDTF">2016-10-11T18:36:49Z</dcterms:created>
  <dcterms:modified xsi:type="dcterms:W3CDTF">2024-10-24T19:29:47Z</dcterms:modified>
</cp:coreProperties>
</file>