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OPD SALUD\"/>
    </mc:Choice>
  </mc:AlternateContent>
  <xr:revisionPtr revIDLastSave="0" documentId="13_ncr:1_{069173D7-84AF-4E9F-92D7-B33B4DEFD468}" xr6:coauthVersionLast="40" xr6:coauthVersionMax="40" xr10:uidLastSave="{00000000-0000-0000-0000-000000000000}"/>
  <bookViews>
    <workbookView xWindow="0" yWindow="0" windowWidth="28800" windowHeight="11625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6B'!$A$1:$I$31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I24" i="26" s="1"/>
  <c r="E27" i="25"/>
  <c r="H27" i="25" s="1"/>
  <c r="E26" i="25"/>
  <c r="H26" i="25" s="1"/>
  <c r="H25" i="25"/>
  <c r="E25" i="25"/>
  <c r="E24" i="25"/>
  <c r="H24" i="25" s="1"/>
  <c r="E23" i="25"/>
  <c r="H23" i="25" s="1"/>
  <c r="H22" i="25"/>
  <c r="E22" i="25"/>
  <c r="E21" i="25"/>
  <c r="H21" i="25" s="1"/>
  <c r="E17" i="25"/>
  <c r="H17" i="25" s="1"/>
  <c r="E16" i="25"/>
  <c r="H16" i="25" s="1"/>
  <c r="H15" i="25"/>
  <c r="E15" i="25"/>
  <c r="E14" i="25"/>
  <c r="H14" i="25" s="1"/>
  <c r="E13" i="25"/>
  <c r="H13" i="25" s="1"/>
  <c r="H12" i="25"/>
  <c r="E12" i="25"/>
  <c r="E11" i="25"/>
  <c r="H11" i="25" s="1"/>
  <c r="I156" i="24"/>
  <c r="F156" i="24"/>
  <c r="F155" i="24"/>
  <c r="I155" i="24" s="1"/>
  <c r="I154" i="24"/>
  <c r="F154" i="24"/>
  <c r="I153" i="24"/>
  <c r="F153" i="24"/>
  <c r="F152" i="24"/>
  <c r="I152" i="24" s="1"/>
  <c r="I151" i="24"/>
  <c r="F151" i="24"/>
  <c r="I150" i="24"/>
  <c r="F150" i="24"/>
  <c r="H149" i="24"/>
  <c r="G149" i="24"/>
  <c r="E149" i="24"/>
  <c r="D149" i="24"/>
  <c r="F149" i="24" s="1"/>
  <c r="I149" i="24" s="1"/>
  <c r="F148" i="24"/>
  <c r="I148" i="24" s="1"/>
  <c r="I147" i="24"/>
  <c r="F147" i="24"/>
  <c r="I146" i="24"/>
  <c r="F146" i="24"/>
  <c r="H145" i="24"/>
  <c r="G145" i="24"/>
  <c r="E145" i="24"/>
  <c r="D145" i="24"/>
  <c r="F145" i="24" s="1"/>
  <c r="I145" i="24" s="1"/>
  <c r="F144" i="24"/>
  <c r="I144" i="24" s="1"/>
  <c r="I143" i="24"/>
  <c r="F143" i="24"/>
  <c r="I142" i="24"/>
  <c r="F142" i="24"/>
  <c r="F141" i="24"/>
  <c r="I141" i="24" s="1"/>
  <c r="I140" i="24"/>
  <c r="F140" i="24"/>
  <c r="I139" i="24"/>
  <c r="F139" i="24"/>
  <c r="F138" i="24"/>
  <c r="I138" i="24" s="1"/>
  <c r="I137" i="24"/>
  <c r="F137" i="24"/>
  <c r="H136" i="24"/>
  <c r="G136" i="24"/>
  <c r="E136" i="24"/>
  <c r="F136" i="24" s="1"/>
  <c r="I136" i="24" s="1"/>
  <c r="D136" i="24"/>
  <c r="I135" i="24"/>
  <c r="F135" i="24"/>
  <c r="F134" i="24"/>
  <c r="I134" i="24" s="1"/>
  <c r="I133" i="24"/>
  <c r="I132" i="24" s="1"/>
  <c r="F133" i="24"/>
  <c r="H132" i="24"/>
  <c r="G132" i="24"/>
  <c r="F132" i="24"/>
  <c r="E132" i="24"/>
  <c r="D132" i="24"/>
  <c r="I131" i="24"/>
  <c r="F131" i="24"/>
  <c r="F130" i="24"/>
  <c r="I130" i="24" s="1"/>
  <c r="I129" i="24"/>
  <c r="F129" i="24"/>
  <c r="I128" i="24"/>
  <c r="F128" i="24"/>
  <c r="F127" i="24"/>
  <c r="I127" i="24" s="1"/>
  <c r="I126" i="24"/>
  <c r="F126" i="24"/>
  <c r="I125" i="24"/>
  <c r="F125" i="24"/>
  <c r="F124" i="24"/>
  <c r="I124" i="24" s="1"/>
  <c r="I123" i="24"/>
  <c r="F123" i="24"/>
  <c r="H122" i="24"/>
  <c r="G122" i="24"/>
  <c r="F122" i="24"/>
  <c r="E122" i="24"/>
  <c r="D122" i="24"/>
  <c r="I121" i="24"/>
  <c r="F121" i="24"/>
  <c r="F120" i="24"/>
  <c r="I120" i="24" s="1"/>
  <c r="I119" i="24"/>
  <c r="F119" i="24"/>
  <c r="I118" i="24"/>
  <c r="F118" i="24"/>
  <c r="F117" i="24"/>
  <c r="I117" i="24" s="1"/>
  <c r="I116" i="24"/>
  <c r="F116" i="24"/>
  <c r="I115" i="24"/>
  <c r="F115" i="24"/>
  <c r="F114" i="24"/>
  <c r="I114" i="24" s="1"/>
  <c r="I113" i="24"/>
  <c r="F113" i="24"/>
  <c r="H112" i="24"/>
  <c r="G112" i="24"/>
  <c r="E112" i="24"/>
  <c r="D112" i="24"/>
  <c r="I111" i="24"/>
  <c r="F111" i="24"/>
  <c r="F110" i="24"/>
  <c r="I110" i="24" s="1"/>
  <c r="I109" i="24"/>
  <c r="F109" i="24"/>
  <c r="I108" i="24"/>
  <c r="F108" i="24"/>
  <c r="F107" i="24"/>
  <c r="I107" i="24" s="1"/>
  <c r="I106" i="24"/>
  <c r="F106" i="24"/>
  <c r="I105" i="24"/>
  <c r="F105" i="24"/>
  <c r="F104" i="24"/>
  <c r="I104" i="24" s="1"/>
  <c r="I103" i="24"/>
  <c r="F103" i="24"/>
  <c r="H102" i="24"/>
  <c r="G102" i="24"/>
  <c r="F102" i="24"/>
  <c r="E102" i="24"/>
  <c r="D102" i="24"/>
  <c r="I101" i="24"/>
  <c r="F101" i="24"/>
  <c r="F100" i="24"/>
  <c r="I100" i="24" s="1"/>
  <c r="I99" i="24"/>
  <c r="F99" i="24"/>
  <c r="I98" i="24"/>
  <c r="F98" i="24"/>
  <c r="F97" i="24"/>
  <c r="I97" i="24" s="1"/>
  <c r="I96" i="24"/>
  <c r="F96" i="24"/>
  <c r="I95" i="24"/>
  <c r="F95" i="24"/>
  <c r="F94" i="24"/>
  <c r="I94" i="24" s="1"/>
  <c r="I93" i="24"/>
  <c r="I92" i="24" s="1"/>
  <c r="F93" i="24"/>
  <c r="H92" i="24"/>
  <c r="G92" i="24"/>
  <c r="F92" i="24"/>
  <c r="E92" i="24"/>
  <c r="E83" i="24" s="1"/>
  <c r="D92" i="24"/>
  <c r="I91" i="24"/>
  <c r="F91" i="24"/>
  <c r="F90" i="24"/>
  <c r="I90" i="24" s="1"/>
  <c r="I89" i="24"/>
  <c r="F89" i="24"/>
  <c r="I88" i="24"/>
  <c r="F88" i="24"/>
  <c r="F87" i="24"/>
  <c r="I87" i="24" s="1"/>
  <c r="I86" i="24"/>
  <c r="F86" i="24"/>
  <c r="I85" i="24"/>
  <c r="F85" i="24"/>
  <c r="F84" i="24" s="1"/>
  <c r="I84" i="24" s="1"/>
  <c r="H84" i="24"/>
  <c r="G84" i="24"/>
  <c r="G83" i="24" s="1"/>
  <c r="E84" i="24"/>
  <c r="D84" i="24"/>
  <c r="H83" i="24"/>
  <c r="D83" i="24"/>
  <c r="F83" i="24" s="1"/>
  <c r="I83" i="24" s="1"/>
  <c r="F81" i="24"/>
  <c r="I81" i="24" s="1"/>
  <c r="F80" i="24"/>
  <c r="I80" i="24" s="1"/>
  <c r="I79" i="24"/>
  <c r="F79" i="24"/>
  <c r="F78" i="24"/>
  <c r="I78" i="24" s="1"/>
  <c r="F77" i="24"/>
  <c r="I77" i="24" s="1"/>
  <c r="I76" i="24"/>
  <c r="F76" i="24"/>
  <c r="F75" i="24"/>
  <c r="I75" i="24" s="1"/>
  <c r="H74" i="24"/>
  <c r="G74" i="24"/>
  <c r="E74" i="24"/>
  <c r="D74" i="24"/>
  <c r="F74" i="24" s="1"/>
  <c r="I74" i="24" s="1"/>
  <c r="F73" i="24"/>
  <c r="I73" i="24" s="1"/>
  <c r="I72" i="24"/>
  <c r="F72" i="24"/>
  <c r="F71" i="24"/>
  <c r="I71" i="24" s="1"/>
  <c r="H70" i="24"/>
  <c r="G70" i="24"/>
  <c r="G8" i="24" s="1"/>
  <c r="E70" i="24"/>
  <c r="D70" i="24"/>
  <c r="F70" i="24" s="1"/>
  <c r="I70" i="24" s="1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I60" i="24"/>
  <c r="F60" i="24"/>
  <c r="F59" i="24"/>
  <c r="I59" i="24" s="1"/>
  <c r="F58" i="24"/>
  <c r="F57" i="24" s="1"/>
  <c r="I57" i="24" s="1"/>
  <c r="H57" i="24"/>
  <c r="G57" i="24"/>
  <c r="E57" i="24"/>
  <c r="D57" i="24"/>
  <c r="I56" i="24"/>
  <c r="F56" i="24"/>
  <c r="F55" i="24"/>
  <c r="I55" i="24" s="1"/>
  <c r="F54" i="24"/>
  <c r="I54" i="24" s="1"/>
  <c r="I53" i="24"/>
  <c r="F53" i="24"/>
  <c r="F52" i="24"/>
  <c r="I52" i="24" s="1"/>
  <c r="F51" i="24"/>
  <c r="I51" i="24" s="1"/>
  <c r="I50" i="24"/>
  <c r="F50" i="24"/>
  <c r="F49" i="24"/>
  <c r="I49" i="24" s="1"/>
  <c r="F48" i="24"/>
  <c r="F47" i="24" s="1"/>
  <c r="I47" i="24" s="1"/>
  <c r="H47" i="24"/>
  <c r="G47" i="24"/>
  <c r="E47" i="24"/>
  <c r="D47" i="24"/>
  <c r="I46" i="24"/>
  <c r="F46" i="24"/>
  <c r="F45" i="24"/>
  <c r="I45" i="24" s="1"/>
  <c r="F44" i="24"/>
  <c r="I44" i="24" s="1"/>
  <c r="I43" i="24"/>
  <c r="F43" i="24"/>
  <c r="F42" i="24"/>
  <c r="I42" i="24" s="1"/>
  <c r="F41" i="24"/>
  <c r="I41" i="24" s="1"/>
  <c r="I40" i="24"/>
  <c r="F40" i="24"/>
  <c r="F39" i="24"/>
  <c r="I39" i="24" s="1"/>
  <c r="F38" i="24"/>
  <c r="F37" i="24" s="1"/>
  <c r="I37" i="24" s="1"/>
  <c r="H37" i="24"/>
  <c r="G37" i="24"/>
  <c r="E37" i="24"/>
  <c r="D37" i="24"/>
  <c r="I36" i="24"/>
  <c r="F36" i="24"/>
  <c r="F35" i="24"/>
  <c r="I35" i="24" s="1"/>
  <c r="F34" i="24"/>
  <c r="I34" i="24" s="1"/>
  <c r="I33" i="24"/>
  <c r="F33" i="24"/>
  <c r="F32" i="24"/>
  <c r="I32" i="24" s="1"/>
  <c r="F31" i="24"/>
  <c r="I31" i="24" s="1"/>
  <c r="I30" i="24"/>
  <c r="F30" i="24"/>
  <c r="F29" i="24"/>
  <c r="I29" i="24" s="1"/>
  <c r="F28" i="24"/>
  <c r="F27" i="24" s="1"/>
  <c r="I27" i="24" s="1"/>
  <c r="H27" i="24"/>
  <c r="G27" i="24"/>
  <c r="E27" i="24"/>
  <c r="D27" i="24"/>
  <c r="I26" i="24"/>
  <c r="F26" i="24"/>
  <c r="F25" i="24"/>
  <c r="I25" i="24" s="1"/>
  <c r="F24" i="24"/>
  <c r="I24" i="24" s="1"/>
  <c r="I23" i="24"/>
  <c r="F23" i="24"/>
  <c r="F22" i="24"/>
  <c r="I22" i="24" s="1"/>
  <c r="F21" i="24"/>
  <c r="I21" i="24" s="1"/>
  <c r="I20" i="24"/>
  <c r="F20" i="24"/>
  <c r="F19" i="24"/>
  <c r="I19" i="24" s="1"/>
  <c r="F18" i="24"/>
  <c r="F17" i="24" s="1"/>
  <c r="I17" i="24" s="1"/>
  <c r="H17" i="24"/>
  <c r="G17" i="24"/>
  <c r="E17" i="24"/>
  <c r="E8" i="24" s="1"/>
  <c r="D17" i="24"/>
  <c r="D8" i="24" s="1"/>
  <c r="I16" i="24"/>
  <c r="F16" i="24"/>
  <c r="F15" i="24"/>
  <c r="I15" i="24" s="1"/>
  <c r="F14" i="24"/>
  <c r="I14" i="24" s="1"/>
  <c r="I13" i="24"/>
  <c r="F13" i="24"/>
  <c r="F12" i="24"/>
  <c r="I12" i="24" s="1"/>
  <c r="F11" i="24"/>
  <c r="I11" i="24" s="1"/>
  <c r="I10" i="24"/>
  <c r="F10" i="24"/>
  <c r="H9" i="24"/>
  <c r="H8" i="24" s="1"/>
  <c r="G9" i="24"/>
  <c r="F9" i="24"/>
  <c r="I9" i="24" s="1"/>
  <c r="E9" i="24"/>
  <c r="D9" i="24"/>
  <c r="I102" i="24" l="1"/>
  <c r="I112" i="24"/>
  <c r="I122" i="24"/>
  <c r="F112" i="24"/>
  <c r="I38" i="24"/>
  <c r="I48" i="24"/>
  <c r="I58" i="24"/>
  <c r="F8" i="24"/>
  <c r="I8" i="24" s="1"/>
  <c r="I18" i="24"/>
  <c r="I28" i="24"/>
  <c r="J66" i="30"/>
  <c r="G66" i="30"/>
  <c r="J65" i="30"/>
  <c r="G65" i="30"/>
  <c r="J64" i="30"/>
  <c r="J62" i="30" s="1"/>
  <c r="G64" i="30"/>
  <c r="J63" i="30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G58" i="30"/>
  <c r="J57" i="30"/>
  <c r="I57" i="30"/>
  <c r="H57" i="30"/>
  <c r="F57" i="30"/>
  <c r="E57" i="30"/>
  <c r="G57" i="30" s="1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8" i="30" s="1"/>
  <c r="F50" i="30"/>
  <c r="J49" i="30"/>
  <c r="G49" i="30"/>
  <c r="G48" i="30" s="1"/>
  <c r="I48" i="30"/>
  <c r="H48" i="30"/>
  <c r="F48" i="30"/>
  <c r="E48" i="30"/>
  <c r="J41" i="30"/>
  <c r="F41" i="30"/>
  <c r="J40" i="30"/>
  <c r="F40" i="30"/>
  <c r="F39" i="30" s="1"/>
  <c r="J39" i="30"/>
  <c r="I39" i="30"/>
  <c r="H39" i="30"/>
  <c r="G39" i="30"/>
  <c r="E39" i="30"/>
  <c r="J38" i="30"/>
  <c r="J37" i="30" s="1"/>
  <c r="F38" i="30"/>
  <c r="I37" i="30"/>
  <c r="H37" i="30"/>
  <c r="E37" i="30"/>
  <c r="F37" i="30" s="1"/>
  <c r="J36" i="30"/>
  <c r="G36" i="30"/>
  <c r="J35" i="30"/>
  <c r="F35" i="30"/>
  <c r="J34" i="30"/>
  <c r="F34" i="30"/>
  <c r="J33" i="30"/>
  <c r="F33" i="30"/>
  <c r="J32" i="30"/>
  <c r="F32" i="30"/>
  <c r="J31" i="30"/>
  <c r="J30" i="30" s="1"/>
  <c r="F31" i="30"/>
  <c r="I30" i="30"/>
  <c r="H30" i="30"/>
  <c r="E30" i="30"/>
  <c r="F30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J18" i="30" s="1"/>
  <c r="F20" i="30"/>
  <c r="J19" i="30"/>
  <c r="F19" i="30"/>
  <c r="F18" i="30" s="1"/>
  <c r="I18" i="30"/>
  <c r="H18" i="30"/>
  <c r="G18" i="30"/>
  <c r="J17" i="30"/>
  <c r="G17" i="30"/>
  <c r="J16" i="30"/>
  <c r="G16" i="30"/>
  <c r="J15" i="30"/>
  <c r="G15" i="30"/>
  <c r="J14" i="30"/>
  <c r="F14" i="30"/>
  <c r="J13" i="30"/>
  <c r="F13" i="30"/>
  <c r="J12" i="30"/>
  <c r="F12" i="30"/>
  <c r="J11" i="30"/>
  <c r="F11" i="30"/>
  <c r="H19" i="25" l="1"/>
  <c r="G19" i="25"/>
  <c r="F19" i="25"/>
  <c r="D19" i="25"/>
  <c r="C19" i="25"/>
  <c r="E9" i="25"/>
  <c r="G9" i="25"/>
  <c r="F9" i="25"/>
  <c r="D9" i="25"/>
  <c r="C9" i="25"/>
  <c r="E19" i="25" l="1"/>
  <c r="H9" i="25"/>
  <c r="G29" i="25" l="1"/>
  <c r="D29" i="25"/>
  <c r="C29" i="25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L65" i="30"/>
  <c r="H43" i="30"/>
  <c r="E43" i="30"/>
  <c r="I43" i="30"/>
  <c r="F68" i="30" l="1"/>
  <c r="G158" i="24"/>
  <c r="H68" i="30"/>
  <c r="H73" i="30" s="1"/>
  <c r="E29" i="25"/>
  <c r="F29" i="25"/>
  <c r="I68" i="30"/>
  <c r="I73" i="30" s="1"/>
  <c r="F43" i="30"/>
  <c r="G68" i="30"/>
  <c r="H158" i="24"/>
  <c r="G43" i="30"/>
  <c r="G73" i="30" s="1"/>
  <c r="E68" i="30"/>
  <c r="E73" i="30" s="1"/>
  <c r="J43" i="30"/>
  <c r="J68" i="30"/>
  <c r="F73" i="30" l="1"/>
  <c r="L73" i="30"/>
  <c r="D158" i="24"/>
  <c r="E158" i="24"/>
  <c r="J73" i="30"/>
  <c r="H29" i="25"/>
  <c r="I158" i="24"/>
  <c r="F158" i="24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E58" i="29"/>
  <c r="D58" i="29"/>
  <c r="C58" i="29"/>
  <c r="E43" i="29"/>
  <c r="D43" i="29"/>
  <c r="C43" i="29"/>
  <c r="E18" i="29"/>
  <c r="D18" i="29"/>
  <c r="H83" i="26" l="1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8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G83" i="30" l="1"/>
  <c r="F83" i="30" l="1"/>
</calcChain>
</file>

<file path=xl/sharedStrings.xml><?xml version="1.0" encoding="utf-8"?>
<sst xmlns="http://schemas.openxmlformats.org/spreadsheetml/2006/main" count="828" uniqueCount="453">
  <si>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</si>
  <si>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</si>
  <si>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</si>
  <si>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</si>
  <si>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</si>
  <si>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</si>
  <si>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</si>
  <si>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</si>
  <si>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</si>
  <si>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</si>
  <si>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</si>
  <si>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</si>
  <si>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</si>
  <si>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</si>
  <si>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</si>
  <si>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</si>
  <si>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</si>
  <si>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</si>
  <si>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</si>
  <si>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</si>
  <si>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</si>
  <si>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</si>
  <si>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</si>
  <si>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</si>
  <si>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</si>
  <si>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</si>
  <si>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</si>
  <si>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</si>
  <si>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</si>
  <si>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</si>
  <si>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</si>
  <si>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</si>
  <si>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</si>
  <si>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</si>
  <si>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</si>
  <si>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</si>
  <si>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</si>
  <si>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</si>
  <si>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</si>
  <si>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</si>
  <si>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</si>
  <si>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</si>
  <si>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</si>
  <si>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</si>
  <si>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</si>
  <si>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</si>
  <si>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</si>
  <si>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</si>
  <si>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</si>
  <si>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</si>
  <si>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</si>
  <si>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</si>
  <si>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</si>
  <si>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</si>
  <si>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</si>
  <si>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</si>
  <si>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</si>
  <si>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</si>
  <si>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</si>
  <si>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</si>
  <si>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</si>
  <si>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</si>
  <si>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</si>
  <si>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</si>
  <si>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</si>
  <si>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</si>
  <si>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</si>
  <si>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</si>
  <si>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</si>
  <si>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</si>
  <si>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</si>
  <si>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</si>
  <si>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</si>
  <si>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</si>
  <si>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</si>
  <si>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</si>
  <si>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</si>
  <si>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</si>
  <si>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</si>
  <si>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</si>
  <si>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</si>
  <si>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</si>
  <si>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</si>
  <si>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</si>
  <si>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</si>
  <si>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</si>
  <si>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</si>
  <si>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</si>
  <si>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</si>
  <si>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</si>
  <si>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</si>
  <si>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</si>
  <si>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</si>
  <si>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</si>
  <si>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</si>
  <si>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</si>
  <si>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</si>
  <si>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</si>
  <si>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</si>
  <si>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</si>
  <si>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</si>
  <si>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</si>
  <si>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</si>
  <si>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</si>
  <si>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</si>
  <si>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</si>
  <si>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</si>
  <si>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</si>
  <si>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</si>
  <si>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</si>
  <si>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</si>
  <si>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</si>
  <si>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</si>
  <si>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</si>
  <si>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</si>
  <si>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</si>
  <si>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</si>
  <si>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</si>
  <si>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</si>
  <si>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</si>
  <si>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</si>
  <si>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</si>
  <si>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</si>
  <si>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</si>
  <si>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</si>
  <si>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</si>
  <si>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</si>
  <si>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</si>
  <si>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</si>
  <si>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</si>
  <si>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</si>
  <si>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</si>
  <si>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</si>
  <si>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</si>
  <si>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</si>
  <si>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</si>
  <si>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</si>
  <si>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</si>
  <si>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</si>
  <si>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</si>
  <si>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</si>
  <si>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</si>
  <si>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</si>
  <si>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</si>
  <si>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</si>
  <si>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</si>
  <si>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</si>
  <si>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</si>
  <si>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</si>
  <si>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</si>
  <si>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</si>
  <si>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</si>
  <si>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</si>
  <si>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</si>
  <si>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</si>
  <si>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</si>
  <si>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</si>
  <si>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</si>
  <si>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</si>
  <si>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</si>
  <si>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</si>
  <si>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</si>
  <si>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</si>
  <si>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</si>
  <si>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</si>
  <si>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</si>
  <si>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</si>
  <si>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</si>
  <si>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</si>
  <si>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</si>
  <si>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</si>
  <si>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</si>
  <si>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</si>
  <si>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</si>
  <si>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</si>
  <si>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</si>
  <si>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</si>
  <si>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</si>
  <si>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</si>
  <si>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</si>
  <si>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</si>
  <si>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</si>
  <si>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</si>
  <si>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</si>
  <si>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</si>
  <si>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</si>
  <si>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</si>
  <si>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</si>
  <si>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</si>
  <si>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</si>
  <si>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</si>
  <si>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</si>
  <si>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</si>
  <si>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</si>
  <si>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</si>
  <si>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</si>
  <si>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</si>
  <si>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</si>
  <si>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</si>
  <si>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</si>
  <si>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</si>
  <si>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</si>
  <si>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</si>
  <si>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</si>
  <si>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</si>
  <si>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</si>
  <si>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</si>
  <si>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</si>
  <si>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</si>
  <si>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</si>
  <si>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</si>
  <si>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</si>
  <si>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</si>
  <si>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</si>
  <si>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</si>
  <si>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</si>
  <si>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</si>
  <si>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</si>
  <si>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</si>
  <si>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</si>
  <si>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</si>
  <si>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</si>
  <si>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</si>
  <si>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</si>
  <si>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</si>
  <si>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</si>
  <si>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</si>
  <si>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</si>
  <si>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</si>
  <si>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</si>
  <si>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</si>
  <si>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</si>
  <si>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</si>
  <si>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</si>
  <si>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</si>
  <si>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</si>
  <si>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</si>
  <si>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</si>
  <si>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</si>
  <si>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</si>
  <si>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</si>
  <si>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</si>
  <si>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</si>
  <si>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</si>
  <si>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</si>
  <si>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</si>
  <si>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</si>
  <si>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</si>
  <si>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</si>
  <si>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</si>
  <si>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</si>
  <si>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</si>
  <si>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</si>
  <si>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</si>
  <si>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</si>
  <si>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</si>
  <si>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</si>
  <si>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</si>
  <si>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</si>
  <si>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</si>
  <si>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</si>
  <si>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</si>
  <si>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</si>
  <si>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</si>
  <si>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</si>
  <si>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</si>
  <si>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</si>
  <si>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</si>
  <si>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</si>
  <si>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</si>
  <si>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</si>
  <si>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</si>
  <si>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</si>
  <si>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</si>
  <si>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</si>
  <si>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</si>
  <si>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</si>
  <si>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</si>
  <si>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</si>
  <si>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</si>
  <si>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</si>
  <si>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</si>
  <si>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</si>
  <si>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</si>
  <si>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</si>
  <si>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</si>
  <si>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</si>
  <si>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</si>
  <si>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</si>
  <si>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</si>
  <si>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</si>
  <si>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</si>
  <si>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</si>
  <si>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</si>
  <si>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</si>
  <si>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</si>
  <si>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</si>
  <si>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</si>
  <si>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</si>
  <si>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</si>
  <si>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</si>
  <si>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</si>
  <si>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</si>
  <si>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</si>
  <si>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</si>
  <si>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</si>
  <si>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</si>
  <si>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</si>
  <si>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</si>
  <si>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</si>
  <si>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</si>
  <si>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</si>
  <si>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</si>
  <si>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</si>
  <si>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</si>
  <si>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</si>
  <si>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</si>
  <si>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</si>
  <si>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</si>
  <si>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</si>
  <si>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</si>
  <si>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</si>
  <si>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</si>
  <si>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</si>
  <si>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</si>
  <si>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</si>
  <si>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</si>
  <si>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</si>
  <si>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</si>
  <si>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</si>
  <si>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</si>
  <si>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</si>
  <si>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</si>
  <si>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</si>
  <si>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</si>
  <si>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</si>
  <si>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</si>
  <si>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</si>
  <si>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</si>
  <si>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</si>
  <si>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</si>
  <si>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</si>
  <si>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</si>
  <si>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</si>
  <si>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</si>
  <si>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</si>
  <si>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</si>
  <si>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</si>
  <si>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</si>
  <si>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</si>
  <si>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</si>
  <si>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</si>
  <si>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</si>
  <si>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</si>
  <si>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</si>
  <si>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</si>
  <si>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</si>
  <si>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</si>
  <si>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</si>
  <si>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</si>
  <si>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</si>
  <si>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</si>
  <si>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</si>
  <si>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</si>
  <si>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</si>
  <si>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</si>
  <si>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</si>
  <si>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</si>
  <si>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</si>
  <si>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</si>
  <si>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</si>
  <si>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</si>
  <si>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</si>
  <si>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</si>
  <si>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</si>
  <si>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</si>
  <si>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</si>
  <si>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</si>
  <si>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</si>
  <si>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</si>
  <si>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</si>
  <si>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</si>
  <si>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</si>
  <si>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</si>
  <si>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</si>
  <si>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</si>
  <si>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</si>
  <si>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</si>
  <si>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</si>
  <si>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</si>
  <si>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</si>
  <si>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</si>
  <si>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</si>
  <si>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</si>
  <si>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</si>
  <si>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</si>
  <si>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</si>
  <si>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</si>
  <si>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</si>
  <si>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</si>
  <si>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</si>
  <si>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</si>
  <si>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</si>
  <si>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</si>
  <si>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</si>
  <si>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</si>
  <si>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</si>
  <si>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</si>
  <si>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</si>
  <si>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</si>
  <si>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</si>
  <si>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</si>
  <si>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</si>
  <si>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</si>
  <si>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</si>
  <si>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</si>
  <si>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</si>
  <si>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</si>
  <si>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</si>
  <si>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</si>
  <si>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</si>
  <si>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</si>
  <si>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</si>
  <si>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</si>
  <si>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</si>
  <si>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</si>
  <si>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</si>
  <si>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</si>
  <si>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</si>
  <si>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</si>
  <si>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</si>
  <si>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</si>
  <si>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</si>
  <si>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</si>
  <si>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</si>
  <si>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</si>
  <si>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</si>
  <si>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</si>
  <si>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</si>
  <si>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</si>
  <si>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</si>
  <si>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</si>
  <si>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</si>
  <si>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</si>
  <si>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sis</t>
  </si>
  <si>
    <t>SIIF</t>
  </si>
  <si>
    <t>2024 (d)</t>
  </si>
  <si>
    <t>31 de diciembre de 2023 ( e )</t>
  </si>
  <si>
    <t>G) DIRECCIÓN DE ASUNTOS JURÍDICOS</t>
  </si>
  <si>
    <t>al 31 de diciembre de 2023 (d)</t>
  </si>
  <si>
    <t>Subejercicio 
( e )</t>
  </si>
  <si>
    <t>Al 30 de septiembre de 2024 y al 31 de diciembre de 2023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</si>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</sst>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30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12" fillId="0" borderId="0" xfId="0" applyNumberFormat="1" applyFont="1"/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0" fillId="0" borderId="0" xfId="0" applyFill="1" applyAlignment="1">
      <alignment horizontal="right"/>
    </xf>
    <xf numFmtId="3" fontId="0" fillId="0" borderId="0" xfId="2" applyNumberFormat="1" applyFont="1" applyFill="1"/>
    <xf numFmtId="3" fontId="1" fillId="0" borderId="5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4" fontId="23" fillId="6" borderId="24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4" fillId="0" borderId="0" xfId="0" applyFont="1"/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wrapText="1"/>
    </xf>
    <xf numFmtId="0" fontId="27" fillId="0" borderId="0" xfId="0" applyFont="1"/>
    <xf numFmtId="3" fontId="2" fillId="0" borderId="0" xfId="0" applyNumberFormat="1" applyFont="1" applyAlignment="1">
      <alignment wrapText="1"/>
    </xf>
    <xf numFmtId="3" fontId="2" fillId="0" borderId="5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="120" zoomScaleNormal="120" zoomScaleSheetLayoutView="190" workbookViewId="0">
      <selection activeCell="C41" sqref="C41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7" t="s">
        <v>176</v>
      </c>
      <c r="C1" s="178"/>
      <c r="D1" s="178"/>
      <c r="E1" s="178"/>
      <c r="F1" s="178"/>
      <c r="G1" s="179"/>
    </row>
    <row r="2" spans="2:7" ht="12" customHeight="1" x14ac:dyDescent="0.25">
      <c r="B2" s="180" t="s">
        <v>305</v>
      </c>
      <c r="C2" s="181"/>
      <c r="D2" s="181"/>
      <c r="E2" s="181"/>
      <c r="F2" s="181"/>
      <c r="G2" s="182"/>
    </row>
    <row r="3" spans="2:7" ht="12" customHeight="1" x14ac:dyDescent="0.25">
      <c r="B3" s="180" t="s">
        <v>451</v>
      </c>
      <c r="C3" s="181"/>
      <c r="D3" s="181"/>
      <c r="E3" s="181"/>
      <c r="F3" s="181"/>
      <c r="G3" s="182"/>
    </row>
    <row r="4" spans="2:7" ht="12" customHeight="1" thickBot="1" x14ac:dyDescent="0.3">
      <c r="B4" s="183" t="s">
        <v>0</v>
      </c>
      <c r="C4" s="184"/>
      <c r="D4" s="184"/>
      <c r="E4" s="184"/>
      <c r="F4" s="184"/>
      <c r="G4" s="185"/>
    </row>
    <row r="5" spans="2:7" ht="16.5" customHeight="1" thickBot="1" x14ac:dyDescent="0.3">
      <c r="B5" s="76" t="s">
        <v>175</v>
      </c>
      <c r="C5" s="52" t="s">
        <v>446</v>
      </c>
      <c r="D5" s="52" t="s">
        <v>447</v>
      </c>
      <c r="E5" s="75" t="s">
        <v>304</v>
      </c>
      <c r="F5" s="52" t="s">
        <v>446</v>
      </c>
      <c r="G5" s="52" t="s">
        <v>447</v>
      </c>
    </row>
    <row r="6" spans="2:7" ht="11.25" customHeight="1" x14ac:dyDescent="0.25">
      <c r="B6" s="67" t="s">
        <v>303</v>
      </c>
      <c r="C6" s="63"/>
      <c r="D6" s="74"/>
      <c r="E6" s="66" t="s">
        <v>302</v>
      </c>
      <c r="F6" s="66"/>
      <c r="G6" s="66"/>
    </row>
    <row r="7" spans="2:7" ht="11.25" customHeight="1" x14ac:dyDescent="0.25">
      <c r="B7" s="67" t="s">
        <v>301</v>
      </c>
      <c r="C7" s="63"/>
      <c r="D7" s="63"/>
      <c r="E7" s="66" t="s">
        <v>300</v>
      </c>
      <c r="F7" s="63"/>
      <c r="G7" s="63"/>
    </row>
    <row r="8" spans="2:7" ht="11.25" customHeight="1" x14ac:dyDescent="0.25">
      <c r="B8" s="64" t="s">
        <v>299</v>
      </c>
      <c r="C8" s="65">
        <f>SUM(C9:C15)</f>
        <v>708977377</v>
      </c>
      <c r="D8" s="65">
        <f>SUM(D9:D15)</f>
        <v>903365511</v>
      </c>
      <c r="E8" s="62" t="s">
        <v>298</v>
      </c>
      <c r="F8" s="65">
        <f>SUM(F9:F17)</f>
        <v>71685453</v>
      </c>
      <c r="G8" s="65">
        <f>SUM(G9:G17)</f>
        <v>642716098</v>
      </c>
    </row>
    <row r="9" spans="2:7" ht="11.25" customHeight="1" x14ac:dyDescent="0.25">
      <c r="B9" s="64" t="s">
        <v>297</v>
      </c>
      <c r="C9" s="63">
        <v>0</v>
      </c>
      <c r="D9" s="63">
        <v>0</v>
      </c>
      <c r="E9" s="62" t="s">
        <v>296</v>
      </c>
      <c r="F9" s="63">
        <v>2833463</v>
      </c>
      <c r="G9" s="63">
        <v>75121391</v>
      </c>
    </row>
    <row r="10" spans="2:7" ht="11.25" customHeight="1" x14ac:dyDescent="0.25">
      <c r="B10" s="64" t="s">
        <v>295</v>
      </c>
      <c r="C10" s="63">
        <v>708977377</v>
      </c>
      <c r="D10" s="63">
        <v>903365511</v>
      </c>
      <c r="E10" s="62" t="s">
        <v>294</v>
      </c>
      <c r="F10" s="63">
        <v>9433834</v>
      </c>
      <c r="G10" s="63">
        <v>477933117</v>
      </c>
    </row>
    <row r="11" spans="2:7" ht="11.25" customHeight="1" x14ac:dyDescent="0.25">
      <c r="B11" s="64" t="s">
        <v>293</v>
      </c>
      <c r="C11" s="63">
        <v>0</v>
      </c>
      <c r="D11" s="63">
        <v>0</v>
      </c>
      <c r="E11" s="62" t="s">
        <v>292</v>
      </c>
      <c r="F11" s="63">
        <v>316983</v>
      </c>
      <c r="G11" s="63">
        <v>316984</v>
      </c>
    </row>
    <row r="12" spans="2:7" ht="11.25" customHeight="1" x14ac:dyDescent="0.25">
      <c r="B12" s="64" t="s">
        <v>291</v>
      </c>
      <c r="C12" s="63">
        <v>0</v>
      </c>
      <c r="D12" s="63">
        <v>0</v>
      </c>
      <c r="E12" s="62" t="s">
        <v>290</v>
      </c>
      <c r="F12" s="63">
        <v>0</v>
      </c>
      <c r="G12" s="63">
        <v>0</v>
      </c>
    </row>
    <row r="13" spans="2:7" ht="11.25" customHeight="1" x14ac:dyDescent="0.25">
      <c r="B13" s="64" t="s">
        <v>289</v>
      </c>
      <c r="C13" s="63">
        <v>0</v>
      </c>
      <c r="D13" s="63">
        <v>0</v>
      </c>
      <c r="E13" s="62" t="s">
        <v>288</v>
      </c>
      <c r="F13" s="63">
        <v>0</v>
      </c>
      <c r="G13" s="63">
        <v>219462</v>
      </c>
    </row>
    <row r="14" spans="2:7" ht="11.25" customHeight="1" x14ac:dyDescent="0.25">
      <c r="B14" s="64" t="s">
        <v>287</v>
      </c>
      <c r="C14" s="63">
        <v>0</v>
      </c>
      <c r="D14" s="63">
        <v>0</v>
      </c>
      <c r="E14" s="62" t="s">
        <v>286</v>
      </c>
      <c r="F14" s="63">
        <v>0</v>
      </c>
      <c r="G14" s="63">
        <v>0</v>
      </c>
    </row>
    <row r="15" spans="2:7" ht="11.25" customHeight="1" x14ac:dyDescent="0.25">
      <c r="B15" s="64" t="s">
        <v>285</v>
      </c>
      <c r="C15" s="63">
        <v>0</v>
      </c>
      <c r="D15" s="63">
        <v>0</v>
      </c>
      <c r="E15" s="62" t="s">
        <v>284</v>
      </c>
      <c r="F15" s="63">
        <v>59014701</v>
      </c>
      <c r="G15" s="63">
        <v>89122577</v>
      </c>
    </row>
    <row r="16" spans="2:7" ht="11.25" customHeight="1" x14ac:dyDescent="0.25">
      <c r="B16" s="70" t="s">
        <v>283</v>
      </c>
      <c r="C16" s="65">
        <f>SUM(C17:C23)</f>
        <v>16508682</v>
      </c>
      <c r="D16" s="65">
        <f>SUM(D17:D23)</f>
        <v>7849815</v>
      </c>
      <c r="E16" s="62" t="s">
        <v>282</v>
      </c>
      <c r="F16" s="63">
        <v>83905</v>
      </c>
      <c r="G16" s="63">
        <v>0</v>
      </c>
    </row>
    <row r="17" spans="2:7" ht="11.25" customHeight="1" x14ac:dyDescent="0.25">
      <c r="B17" s="64" t="s">
        <v>281</v>
      </c>
      <c r="C17" s="63">
        <v>0</v>
      </c>
      <c r="D17" s="63">
        <v>0</v>
      </c>
      <c r="E17" s="62" t="s">
        <v>280</v>
      </c>
      <c r="F17" s="63">
        <v>2567</v>
      </c>
      <c r="G17" s="63">
        <v>2567</v>
      </c>
    </row>
    <row r="18" spans="2:7" ht="11.25" customHeight="1" x14ac:dyDescent="0.25">
      <c r="B18" s="64" t="s">
        <v>279</v>
      </c>
      <c r="C18" s="63">
        <v>300</v>
      </c>
      <c r="D18" s="63">
        <v>300</v>
      </c>
      <c r="E18" s="62" t="s">
        <v>278</v>
      </c>
      <c r="F18" s="65">
        <f>SUM(F19:F21)</f>
        <v>0</v>
      </c>
      <c r="G18" s="65">
        <f>SUM(G19:G21)</f>
        <v>0</v>
      </c>
    </row>
    <row r="19" spans="2:7" ht="11.25" customHeight="1" x14ac:dyDescent="0.25">
      <c r="B19" s="64" t="s">
        <v>277</v>
      </c>
      <c r="C19" s="63">
        <v>4348973</v>
      </c>
      <c r="D19" s="63">
        <v>3288219</v>
      </c>
      <c r="E19" s="62" t="s">
        <v>276</v>
      </c>
      <c r="F19" s="63">
        <v>0</v>
      </c>
      <c r="G19" s="63">
        <v>0</v>
      </c>
    </row>
    <row r="20" spans="2:7" ht="11.25" customHeight="1" x14ac:dyDescent="0.25">
      <c r="B20" s="64" t="s">
        <v>275</v>
      </c>
      <c r="C20" s="63">
        <v>0</v>
      </c>
      <c r="D20" s="63">
        <v>0</v>
      </c>
      <c r="E20" s="62" t="s">
        <v>274</v>
      </c>
      <c r="F20" s="63">
        <v>0</v>
      </c>
      <c r="G20" s="63">
        <v>0</v>
      </c>
    </row>
    <row r="21" spans="2:7" ht="11.25" customHeight="1" x14ac:dyDescent="0.25">
      <c r="B21" s="64" t="s">
        <v>273</v>
      </c>
      <c r="C21" s="63">
        <v>615946</v>
      </c>
      <c r="D21" s="63">
        <v>304317</v>
      </c>
      <c r="E21" s="62" t="s">
        <v>272</v>
      </c>
      <c r="F21" s="63">
        <v>0</v>
      </c>
      <c r="G21" s="63">
        <v>0</v>
      </c>
    </row>
    <row r="22" spans="2:7" ht="11.25" customHeight="1" x14ac:dyDescent="0.25">
      <c r="B22" s="64" t="s">
        <v>271</v>
      </c>
      <c r="C22" s="63">
        <v>0</v>
      </c>
      <c r="D22" s="63">
        <v>0</v>
      </c>
      <c r="E22" s="62" t="s">
        <v>270</v>
      </c>
      <c r="F22" s="63">
        <f>SUM(F23:F24)</f>
        <v>0</v>
      </c>
      <c r="G22" s="63">
        <f>SUM(G23:G24)</f>
        <v>0</v>
      </c>
    </row>
    <row r="23" spans="2:7" ht="11.25" customHeight="1" x14ac:dyDescent="0.25">
      <c r="B23" s="64" t="s">
        <v>269</v>
      </c>
      <c r="C23" s="63">
        <v>11543463</v>
      </c>
      <c r="D23" s="63">
        <v>4256979</v>
      </c>
      <c r="E23" s="62" t="s">
        <v>268</v>
      </c>
      <c r="F23" s="63">
        <v>0</v>
      </c>
      <c r="G23" s="63">
        <v>0</v>
      </c>
    </row>
    <row r="24" spans="2:7" ht="11.25" customHeight="1" x14ac:dyDescent="0.25">
      <c r="B24" s="64" t="s">
        <v>267</v>
      </c>
      <c r="C24" s="65">
        <f>SUM(C25:C29)</f>
        <v>0</v>
      </c>
      <c r="D24" s="65">
        <f>SUM(D25:D29)</f>
        <v>0</v>
      </c>
      <c r="E24" s="62" t="s">
        <v>266</v>
      </c>
      <c r="F24" s="63">
        <v>0</v>
      </c>
      <c r="G24" s="63">
        <v>0</v>
      </c>
    </row>
    <row r="25" spans="2:7" ht="11.25" customHeight="1" x14ac:dyDescent="0.25">
      <c r="B25" s="64" t="s">
        <v>265</v>
      </c>
      <c r="C25" s="63">
        <v>0</v>
      </c>
      <c r="D25" s="63">
        <v>0</v>
      </c>
      <c r="E25" s="62" t="s">
        <v>264</v>
      </c>
      <c r="F25" s="63">
        <v>0</v>
      </c>
      <c r="G25" s="63">
        <v>0</v>
      </c>
    </row>
    <row r="26" spans="2:7" ht="11.25" customHeight="1" x14ac:dyDescent="0.25">
      <c r="B26" s="64" t="s">
        <v>263</v>
      </c>
      <c r="C26" s="63">
        <v>0</v>
      </c>
      <c r="D26" s="63">
        <v>0</v>
      </c>
      <c r="E26" s="62" t="s">
        <v>262</v>
      </c>
      <c r="F26" s="63">
        <f>SUM(F27:F29)</f>
        <v>0</v>
      </c>
      <c r="G26" s="63">
        <f>SUM(G27:G29)</f>
        <v>0</v>
      </c>
    </row>
    <row r="27" spans="2:7" ht="11.25" customHeight="1" x14ac:dyDescent="0.25">
      <c r="B27" s="64" t="s">
        <v>261</v>
      </c>
      <c r="C27" s="63">
        <v>0</v>
      </c>
      <c r="D27" s="63">
        <v>0</v>
      </c>
      <c r="E27" s="62" t="s">
        <v>260</v>
      </c>
      <c r="F27" s="63">
        <v>0</v>
      </c>
      <c r="G27" s="63">
        <v>0</v>
      </c>
    </row>
    <row r="28" spans="2:7" ht="11.25" customHeight="1" x14ac:dyDescent="0.25">
      <c r="B28" s="64" t="s">
        <v>259</v>
      </c>
      <c r="C28" s="63">
        <v>0</v>
      </c>
      <c r="D28" s="63">
        <v>0</v>
      </c>
      <c r="E28" s="62" t="s">
        <v>258</v>
      </c>
      <c r="F28" s="63">
        <v>0</v>
      </c>
      <c r="G28" s="63">
        <v>0</v>
      </c>
    </row>
    <row r="29" spans="2:7" ht="11.25" customHeight="1" x14ac:dyDescent="0.25">
      <c r="B29" s="64" t="s">
        <v>257</v>
      </c>
      <c r="C29" s="63">
        <v>0</v>
      </c>
      <c r="D29" s="63">
        <v>0</v>
      </c>
      <c r="E29" s="62" t="s">
        <v>256</v>
      </c>
      <c r="F29" s="63">
        <v>0</v>
      </c>
      <c r="G29" s="63">
        <v>0</v>
      </c>
    </row>
    <row r="30" spans="2:7" ht="18" customHeight="1" x14ac:dyDescent="0.25">
      <c r="B30" s="64" t="s">
        <v>255</v>
      </c>
      <c r="C30" s="63">
        <f>SUM(C31:C35)</f>
        <v>0</v>
      </c>
      <c r="D30" s="63">
        <f>SUM(D31:D35)</f>
        <v>0</v>
      </c>
      <c r="E30" s="62" t="s">
        <v>254</v>
      </c>
      <c r="F30" s="63">
        <f>SUM(F31:F36)</f>
        <v>0</v>
      </c>
      <c r="G30" s="63">
        <f>SUM(G31:G36)</f>
        <v>0</v>
      </c>
    </row>
    <row r="31" spans="2:7" ht="11.25" customHeight="1" x14ac:dyDescent="0.25">
      <c r="B31" s="64" t="s">
        <v>253</v>
      </c>
      <c r="C31" s="63">
        <v>0</v>
      </c>
      <c r="D31" s="63">
        <v>0</v>
      </c>
      <c r="E31" s="62" t="s">
        <v>252</v>
      </c>
      <c r="F31" s="63">
        <v>0</v>
      </c>
      <c r="G31" s="63">
        <v>0</v>
      </c>
    </row>
    <row r="32" spans="2:7" ht="11.25" customHeight="1" x14ac:dyDescent="0.25">
      <c r="B32" s="64" t="s">
        <v>251</v>
      </c>
      <c r="C32" s="63">
        <v>0</v>
      </c>
      <c r="D32" s="63">
        <v>0</v>
      </c>
      <c r="E32" s="62" t="s">
        <v>250</v>
      </c>
      <c r="F32" s="63">
        <v>0</v>
      </c>
      <c r="G32" s="63">
        <v>0</v>
      </c>
    </row>
    <row r="33" spans="2:7" ht="11.25" customHeight="1" x14ac:dyDescent="0.25">
      <c r="B33" s="64" t="s">
        <v>249</v>
      </c>
      <c r="C33" s="63">
        <v>0</v>
      </c>
      <c r="D33" s="63">
        <v>0</v>
      </c>
      <c r="E33" s="62" t="s">
        <v>248</v>
      </c>
      <c r="F33" s="63">
        <v>0</v>
      </c>
      <c r="G33" s="63">
        <v>0</v>
      </c>
    </row>
    <row r="34" spans="2:7" ht="11.25" customHeight="1" x14ac:dyDescent="0.25">
      <c r="B34" s="64" t="s">
        <v>247</v>
      </c>
      <c r="C34" s="63">
        <v>0</v>
      </c>
      <c r="D34" s="63">
        <v>0</v>
      </c>
      <c r="E34" s="62" t="s">
        <v>246</v>
      </c>
      <c r="F34" s="63">
        <v>0</v>
      </c>
      <c r="G34" s="63">
        <v>0</v>
      </c>
    </row>
    <row r="35" spans="2:7" ht="11.25" customHeight="1" x14ac:dyDescent="0.25">
      <c r="B35" s="64" t="s">
        <v>245</v>
      </c>
      <c r="C35" s="63">
        <v>0</v>
      </c>
      <c r="D35" s="63">
        <v>0</v>
      </c>
      <c r="E35" s="62" t="s">
        <v>244</v>
      </c>
      <c r="F35" s="63">
        <v>0</v>
      </c>
      <c r="G35" s="63">
        <v>0</v>
      </c>
    </row>
    <row r="36" spans="2:7" ht="11.25" customHeight="1" x14ac:dyDescent="0.25">
      <c r="B36" s="64" t="s">
        <v>243</v>
      </c>
      <c r="C36" s="63">
        <v>0</v>
      </c>
      <c r="D36" s="63">
        <v>0</v>
      </c>
      <c r="E36" s="62" t="s">
        <v>242</v>
      </c>
      <c r="F36" s="63">
        <v>0</v>
      </c>
      <c r="G36" s="63">
        <v>0</v>
      </c>
    </row>
    <row r="37" spans="2:7" ht="11.25" customHeight="1" x14ac:dyDescent="0.25">
      <c r="B37" s="64" t="s">
        <v>241</v>
      </c>
      <c r="C37" s="63">
        <f>SUM(C38:C39)</f>
        <v>0</v>
      </c>
      <c r="D37" s="63">
        <f>SUM(D38:D39)</f>
        <v>0</v>
      </c>
      <c r="E37" s="62" t="s">
        <v>240</v>
      </c>
      <c r="F37" s="65">
        <f>SUM(F38:F40)</f>
        <v>34926</v>
      </c>
      <c r="G37" s="65">
        <f>SUM(G38:G40)</f>
        <v>81603</v>
      </c>
    </row>
    <row r="38" spans="2:7" ht="11.25" customHeight="1" x14ac:dyDescent="0.25">
      <c r="B38" s="64" t="s">
        <v>239</v>
      </c>
      <c r="C38" s="63">
        <v>0</v>
      </c>
      <c r="D38" s="63">
        <v>0</v>
      </c>
      <c r="E38" s="62" t="s">
        <v>238</v>
      </c>
      <c r="F38" s="63">
        <v>0</v>
      </c>
      <c r="G38" s="63">
        <v>0</v>
      </c>
    </row>
    <row r="39" spans="2:7" ht="11.25" customHeight="1" x14ac:dyDescent="0.25">
      <c r="B39" s="64" t="s">
        <v>237</v>
      </c>
      <c r="C39" s="63">
        <v>0</v>
      </c>
      <c r="D39" s="63">
        <v>0</v>
      </c>
      <c r="E39" s="62" t="s">
        <v>236</v>
      </c>
      <c r="F39" s="63">
        <v>0</v>
      </c>
      <c r="G39" s="63">
        <v>0</v>
      </c>
    </row>
    <row r="40" spans="2:7" ht="11.25" customHeight="1" x14ac:dyDescent="0.25">
      <c r="B40" s="64" t="s">
        <v>235</v>
      </c>
      <c r="C40" s="63">
        <f>SUM(C41:C44)</f>
        <v>0</v>
      </c>
      <c r="D40" s="63">
        <f>SUM(D41:D44)</f>
        <v>0</v>
      </c>
      <c r="E40" s="62" t="s">
        <v>234</v>
      </c>
      <c r="F40" s="63">
        <v>34926</v>
      </c>
      <c r="G40" s="63">
        <v>81603</v>
      </c>
    </row>
    <row r="41" spans="2:7" ht="11.25" customHeight="1" x14ac:dyDescent="0.25">
      <c r="B41" s="64" t="s">
        <v>233</v>
      </c>
      <c r="C41" s="63">
        <v>0</v>
      </c>
      <c r="D41" s="63">
        <v>0</v>
      </c>
      <c r="E41" s="62" t="s">
        <v>232</v>
      </c>
      <c r="F41" s="65">
        <f>SUM(F42:F44)</f>
        <v>3863738</v>
      </c>
      <c r="G41" s="65">
        <f>SUM(G42:G44)</f>
        <v>3713452</v>
      </c>
    </row>
    <row r="42" spans="2:7" ht="11.25" customHeight="1" x14ac:dyDescent="0.25">
      <c r="B42" s="64" t="s">
        <v>231</v>
      </c>
      <c r="C42" s="63">
        <v>0</v>
      </c>
      <c r="D42" s="63">
        <v>0</v>
      </c>
      <c r="E42" s="62" t="s">
        <v>230</v>
      </c>
      <c r="F42" s="63">
        <v>3678631</v>
      </c>
      <c r="G42" s="63">
        <v>3678631</v>
      </c>
    </row>
    <row r="43" spans="2:7" ht="11.25" customHeight="1" x14ac:dyDescent="0.25">
      <c r="B43" s="64" t="s">
        <v>229</v>
      </c>
      <c r="C43" s="63">
        <v>0</v>
      </c>
      <c r="D43" s="63">
        <v>0</v>
      </c>
      <c r="E43" s="62" t="s">
        <v>228</v>
      </c>
      <c r="F43" s="63">
        <v>0</v>
      </c>
      <c r="G43" s="63">
        <v>0</v>
      </c>
    </row>
    <row r="44" spans="2:7" ht="11.25" customHeight="1" x14ac:dyDescent="0.25">
      <c r="B44" s="64" t="s">
        <v>227</v>
      </c>
      <c r="C44" s="63">
        <v>0</v>
      </c>
      <c r="D44" s="63">
        <v>0</v>
      </c>
      <c r="E44" s="62" t="s">
        <v>226</v>
      </c>
      <c r="F44" s="63">
        <v>185107</v>
      </c>
      <c r="G44" s="63">
        <v>34821</v>
      </c>
    </row>
    <row r="45" spans="2:7" ht="11.25" customHeight="1" x14ac:dyDescent="0.25">
      <c r="B45" s="73" t="s">
        <v>225</v>
      </c>
      <c r="C45" s="71">
        <f>+C8+C16+C24+C30+C36+C37+C40</f>
        <v>725486059</v>
      </c>
      <c r="D45" s="71">
        <f>+D8+D16+D24+D30+D36+D37+D40</f>
        <v>911215326</v>
      </c>
      <c r="E45" s="72" t="s">
        <v>224</v>
      </c>
      <c r="F45" s="71">
        <f>+F41+F37+F30+F26+F25+F22+F18+F8</f>
        <v>75584117</v>
      </c>
      <c r="G45" s="71">
        <f>+G41+G37+G30+G26+G25+G22+G18+G8</f>
        <v>646511153</v>
      </c>
    </row>
    <row r="46" spans="2:7" ht="11.25" customHeight="1" x14ac:dyDescent="0.25">
      <c r="B46" s="122"/>
      <c r="C46" s="123"/>
      <c r="D46" s="123"/>
      <c r="E46" s="124"/>
      <c r="F46" s="123"/>
      <c r="G46" s="123"/>
    </row>
    <row r="47" spans="2:7" s="69" customFormat="1" ht="11.25" customHeight="1" x14ac:dyDescent="0.25">
      <c r="B47" s="67" t="s">
        <v>223</v>
      </c>
      <c r="C47" s="63"/>
      <c r="D47" s="63"/>
      <c r="E47" s="66" t="s">
        <v>222</v>
      </c>
      <c r="F47" s="63"/>
      <c r="G47" s="63"/>
    </row>
    <row r="48" spans="2:7" ht="11.25" customHeight="1" x14ac:dyDescent="0.25">
      <c r="B48" s="64" t="s">
        <v>221</v>
      </c>
      <c r="C48" s="63">
        <v>0</v>
      </c>
      <c r="D48" s="63">
        <v>0</v>
      </c>
      <c r="E48" s="62" t="s">
        <v>220</v>
      </c>
      <c r="F48" s="63">
        <v>0</v>
      </c>
      <c r="G48" s="63">
        <v>0</v>
      </c>
    </row>
    <row r="49" spans="2:7" ht="11.25" customHeight="1" x14ac:dyDescent="0.25">
      <c r="B49" s="64" t="s">
        <v>219</v>
      </c>
      <c r="C49" s="63">
        <v>0</v>
      </c>
      <c r="D49" s="63">
        <v>0</v>
      </c>
      <c r="E49" s="62" t="s">
        <v>218</v>
      </c>
      <c r="F49" s="63">
        <v>0</v>
      </c>
      <c r="G49" s="63">
        <v>0</v>
      </c>
    </row>
    <row r="50" spans="2:7" ht="11.25" customHeight="1" x14ac:dyDescent="0.25">
      <c r="B50" s="64" t="s">
        <v>217</v>
      </c>
      <c r="C50" s="63">
        <v>2652163303</v>
      </c>
      <c r="D50" s="63">
        <v>2649704638</v>
      </c>
      <c r="E50" s="62" t="s">
        <v>216</v>
      </c>
      <c r="F50" s="63">
        <v>0</v>
      </c>
      <c r="G50" s="63">
        <v>0</v>
      </c>
    </row>
    <row r="51" spans="2:7" ht="11.25" customHeight="1" x14ac:dyDescent="0.25">
      <c r="B51" s="64" t="s">
        <v>215</v>
      </c>
      <c r="C51" s="63">
        <v>1161602289</v>
      </c>
      <c r="D51" s="63">
        <v>1140104792</v>
      </c>
      <c r="E51" s="62" t="s">
        <v>214</v>
      </c>
      <c r="F51" s="63">
        <v>0</v>
      </c>
      <c r="G51" s="63">
        <v>0</v>
      </c>
    </row>
    <row r="52" spans="2:7" ht="11.25" customHeight="1" x14ac:dyDescent="0.25">
      <c r="B52" s="64" t="s">
        <v>213</v>
      </c>
      <c r="C52" s="63">
        <v>957192</v>
      </c>
      <c r="D52" s="63">
        <v>957192</v>
      </c>
      <c r="E52" s="62" t="s">
        <v>212</v>
      </c>
      <c r="F52" s="63">
        <v>0</v>
      </c>
      <c r="G52" s="63">
        <v>0</v>
      </c>
    </row>
    <row r="53" spans="2:7" ht="11.25" customHeight="1" x14ac:dyDescent="0.25">
      <c r="B53" s="64" t="s">
        <v>211</v>
      </c>
      <c r="C53" s="63">
        <v>0</v>
      </c>
      <c r="D53" s="63">
        <v>0</v>
      </c>
      <c r="E53" s="62" t="s">
        <v>210</v>
      </c>
      <c r="F53" s="63">
        <v>0</v>
      </c>
      <c r="G53" s="63">
        <v>0</v>
      </c>
    </row>
    <row r="54" spans="2:7" ht="11.25" customHeight="1" x14ac:dyDescent="0.25">
      <c r="B54" s="64" t="s">
        <v>209</v>
      </c>
      <c r="C54" s="63">
        <v>0</v>
      </c>
      <c r="D54" s="63">
        <v>0</v>
      </c>
      <c r="E54" s="66"/>
      <c r="F54" s="63"/>
      <c r="G54" s="63"/>
    </row>
    <row r="55" spans="2:7" ht="11.25" customHeight="1" x14ac:dyDescent="0.25">
      <c r="B55" s="64" t="s">
        <v>208</v>
      </c>
      <c r="C55" s="63">
        <v>0</v>
      </c>
      <c r="D55" s="63">
        <v>0</v>
      </c>
      <c r="E55" s="66" t="s">
        <v>207</v>
      </c>
      <c r="F55" s="63">
        <f>SUM(F48:F53)</f>
        <v>0</v>
      </c>
      <c r="G55" s="63">
        <f>SUM(G48:G53)</f>
        <v>0</v>
      </c>
    </row>
    <row r="56" spans="2:7" ht="11.25" customHeight="1" x14ac:dyDescent="0.25">
      <c r="B56" s="64" t="s">
        <v>206</v>
      </c>
      <c r="C56" s="63">
        <v>0</v>
      </c>
      <c r="D56" s="63">
        <v>0</v>
      </c>
      <c r="E56" s="68"/>
      <c r="F56" s="63"/>
      <c r="G56" s="63"/>
    </row>
    <row r="57" spans="2:7" ht="11.25" customHeight="1" x14ac:dyDescent="0.25">
      <c r="B57" s="64"/>
      <c r="C57" s="63"/>
      <c r="D57" s="63"/>
      <c r="E57" s="66" t="s">
        <v>205</v>
      </c>
      <c r="F57" s="65">
        <f>+F55+F45</f>
        <v>75584117</v>
      </c>
      <c r="G57" s="65">
        <f>+G55+G45</f>
        <v>646511153</v>
      </c>
    </row>
    <row r="58" spans="2:7" ht="11.25" customHeight="1" x14ac:dyDescent="0.25">
      <c r="B58" s="67" t="s">
        <v>204</v>
      </c>
      <c r="C58" s="65">
        <f>SUM(C48:C57)</f>
        <v>3814722784</v>
      </c>
      <c r="D58" s="65">
        <f>SUM(D48:D57)</f>
        <v>3790766622</v>
      </c>
      <c r="E58" s="62"/>
      <c r="F58" s="63"/>
      <c r="G58" s="63"/>
    </row>
    <row r="59" spans="2:7" ht="11.25" customHeight="1" x14ac:dyDescent="0.25">
      <c r="B59" s="64"/>
      <c r="C59" s="63"/>
      <c r="D59" s="63"/>
      <c r="E59" s="66" t="s">
        <v>203</v>
      </c>
      <c r="F59" s="63"/>
      <c r="G59" s="63"/>
    </row>
    <row r="60" spans="2:7" ht="11.25" customHeight="1" x14ac:dyDescent="0.25">
      <c r="B60" s="67" t="s">
        <v>202</v>
      </c>
      <c r="C60" s="65">
        <f>+C45+C58</f>
        <v>4540208843</v>
      </c>
      <c r="D60" s="65">
        <f>+D45+D58</f>
        <v>4701981948</v>
      </c>
      <c r="E60" s="66"/>
      <c r="F60" s="63"/>
      <c r="G60" s="63"/>
    </row>
    <row r="61" spans="2:7" ht="11.25" customHeight="1" x14ac:dyDescent="0.25">
      <c r="B61" s="64"/>
      <c r="C61" s="63"/>
      <c r="D61" s="63"/>
      <c r="E61" s="66" t="s">
        <v>201</v>
      </c>
      <c r="F61" s="63">
        <f>SUM(F62:F64)</f>
        <v>0</v>
      </c>
      <c r="G61" s="63">
        <f>SUM(G62:G64)</f>
        <v>0</v>
      </c>
    </row>
    <row r="62" spans="2:7" ht="11.25" customHeight="1" x14ac:dyDescent="0.25">
      <c r="B62" s="64"/>
      <c r="C62" s="63"/>
      <c r="D62" s="63"/>
      <c r="E62" s="62" t="s">
        <v>200</v>
      </c>
      <c r="F62" s="63">
        <v>0</v>
      </c>
      <c r="G62" s="63">
        <v>0</v>
      </c>
    </row>
    <row r="63" spans="2:7" ht="11.25" customHeight="1" x14ac:dyDescent="0.25">
      <c r="B63" s="64"/>
      <c r="C63" s="63"/>
      <c r="D63" s="63"/>
      <c r="E63" s="62" t="s">
        <v>199</v>
      </c>
      <c r="F63" s="63">
        <v>0</v>
      </c>
      <c r="G63" s="63">
        <v>0</v>
      </c>
    </row>
    <row r="64" spans="2:7" ht="11.25" customHeight="1" x14ac:dyDescent="0.25">
      <c r="B64" s="64"/>
      <c r="C64" s="63"/>
      <c r="D64" s="63"/>
      <c r="E64" s="62" t="s">
        <v>198</v>
      </c>
      <c r="F64" s="63">
        <v>0</v>
      </c>
      <c r="G64" s="63">
        <v>0</v>
      </c>
    </row>
    <row r="65" spans="2:9" ht="11.25" customHeight="1" x14ac:dyDescent="0.25">
      <c r="B65" s="64"/>
      <c r="C65" s="63"/>
      <c r="D65" s="63"/>
      <c r="E65" s="62"/>
      <c r="F65" s="63"/>
      <c r="G65" s="63"/>
    </row>
    <row r="66" spans="2:9" ht="11.25" customHeight="1" x14ac:dyDescent="0.25">
      <c r="B66" s="64"/>
      <c r="C66" s="63"/>
      <c r="D66" s="63"/>
      <c r="E66" s="66" t="s">
        <v>197</v>
      </c>
      <c r="F66" s="65">
        <f>SUM(F67:F71)</f>
        <v>4464624726</v>
      </c>
      <c r="G66" s="65">
        <f>SUM(G67:G71)</f>
        <v>4055470795</v>
      </c>
    </row>
    <row r="67" spans="2:9" ht="11.25" customHeight="1" x14ac:dyDescent="0.25">
      <c r="B67" s="64"/>
      <c r="C67" s="63"/>
      <c r="D67" s="63"/>
      <c r="E67" s="62" t="s">
        <v>196</v>
      </c>
      <c r="F67" s="63">
        <v>599674136</v>
      </c>
      <c r="G67" s="63">
        <v>337712359</v>
      </c>
    </row>
    <row r="68" spans="2:9" ht="11.25" customHeight="1" x14ac:dyDescent="0.25">
      <c r="B68" s="64"/>
      <c r="C68" s="63"/>
      <c r="D68" s="63"/>
      <c r="E68" s="62" t="s">
        <v>195</v>
      </c>
      <c r="F68" s="63">
        <v>1326685205</v>
      </c>
      <c r="G68" s="63">
        <v>1179493051</v>
      </c>
    </row>
    <row r="69" spans="2:9" ht="11.25" customHeight="1" x14ac:dyDescent="0.25">
      <c r="B69" s="64"/>
      <c r="C69" s="63"/>
      <c r="D69" s="63"/>
      <c r="E69" s="62" t="s">
        <v>194</v>
      </c>
      <c r="F69" s="63">
        <v>1910350804</v>
      </c>
      <c r="G69" s="63">
        <v>1910350804</v>
      </c>
    </row>
    <row r="70" spans="2:9" ht="11.25" customHeight="1" x14ac:dyDescent="0.25">
      <c r="B70" s="64"/>
      <c r="C70" s="63"/>
      <c r="D70" s="63"/>
      <c r="E70" s="62" t="s">
        <v>193</v>
      </c>
      <c r="F70" s="63">
        <v>0</v>
      </c>
      <c r="G70" s="63">
        <v>0</v>
      </c>
    </row>
    <row r="71" spans="2:9" ht="11.25" customHeight="1" x14ac:dyDescent="0.25">
      <c r="B71" s="64"/>
      <c r="C71" s="63"/>
      <c r="D71" s="63"/>
      <c r="E71" s="62" t="s">
        <v>192</v>
      </c>
      <c r="F71" s="63">
        <v>627914581</v>
      </c>
      <c r="G71" s="63">
        <v>627914581</v>
      </c>
    </row>
    <row r="72" spans="2:9" ht="11.25" customHeight="1" x14ac:dyDescent="0.25">
      <c r="B72" s="64"/>
      <c r="C72" s="63"/>
      <c r="D72" s="63"/>
      <c r="E72" s="62"/>
      <c r="F72" s="63"/>
      <c r="G72" s="63"/>
    </row>
    <row r="73" spans="2:9" ht="20.25" customHeight="1" x14ac:dyDescent="0.25">
      <c r="B73" s="64"/>
      <c r="C73" s="63"/>
      <c r="D73" s="63"/>
      <c r="E73" s="66" t="s">
        <v>191</v>
      </c>
      <c r="F73" s="65">
        <f>SUM(F74:F75)</f>
        <v>0</v>
      </c>
      <c r="G73" s="65">
        <f>SUM(G74:G75)</f>
        <v>0</v>
      </c>
    </row>
    <row r="74" spans="2:9" ht="11.25" customHeight="1" x14ac:dyDescent="0.25">
      <c r="B74" s="64"/>
      <c r="C74" s="63"/>
      <c r="D74" s="63"/>
      <c r="E74" s="62" t="s">
        <v>190</v>
      </c>
      <c r="F74" s="63">
        <v>0</v>
      </c>
      <c r="G74" s="63">
        <v>0</v>
      </c>
    </row>
    <row r="75" spans="2:9" ht="11.25" customHeight="1" x14ac:dyDescent="0.25">
      <c r="B75" s="64"/>
      <c r="C75" s="63"/>
      <c r="D75" s="63"/>
      <c r="E75" s="62" t="s">
        <v>189</v>
      </c>
      <c r="F75" s="63">
        <v>0</v>
      </c>
      <c r="G75" s="63">
        <v>0</v>
      </c>
    </row>
    <row r="76" spans="2:9" ht="11.25" customHeight="1" x14ac:dyDescent="0.25">
      <c r="B76" s="64"/>
      <c r="C76" s="63"/>
      <c r="D76" s="63"/>
      <c r="E76" s="62"/>
      <c r="F76" s="63"/>
      <c r="G76" s="63"/>
    </row>
    <row r="77" spans="2:9" ht="11.25" customHeight="1" x14ac:dyDescent="0.25">
      <c r="B77" s="64"/>
      <c r="C77" s="63"/>
      <c r="D77" s="63"/>
      <c r="E77" s="66" t="s">
        <v>188</v>
      </c>
      <c r="F77" s="65">
        <f>+F73+F66+F61</f>
        <v>4464624726</v>
      </c>
      <c r="G77" s="65">
        <f>+G73+G66+G61</f>
        <v>4055470795</v>
      </c>
    </row>
    <row r="78" spans="2:9" ht="11.25" customHeight="1" x14ac:dyDescent="0.25">
      <c r="B78" s="64"/>
      <c r="C78" s="63"/>
      <c r="D78" s="63"/>
      <c r="E78" s="62"/>
      <c r="F78" s="65"/>
      <c r="G78" s="65"/>
    </row>
    <row r="79" spans="2:9" ht="11.25" customHeight="1" x14ac:dyDescent="0.25">
      <c r="B79" s="64"/>
      <c r="C79" s="63"/>
      <c r="D79" s="63"/>
      <c r="E79" s="66" t="s">
        <v>187</v>
      </c>
      <c r="F79" s="65">
        <f>+F77+F57</f>
        <v>4540208843</v>
      </c>
      <c r="G79" s="65">
        <f>+G77+G57</f>
        <v>4701981948</v>
      </c>
      <c r="I79" s="37"/>
    </row>
    <row r="80" spans="2:9" ht="11.25" customHeight="1" x14ac:dyDescent="0.25">
      <c r="B80" s="64"/>
      <c r="C80" s="63"/>
      <c r="D80" s="63"/>
      <c r="E80" s="62"/>
      <c r="F80" s="63"/>
      <c r="G80" s="63"/>
    </row>
    <row r="81" spans="2:7" ht="11.25" customHeight="1" x14ac:dyDescent="0.25">
      <c r="B81" s="64"/>
      <c r="C81" s="63"/>
      <c r="D81" s="63"/>
      <c r="E81" s="62"/>
      <c r="F81" s="62"/>
      <c r="G81" s="135"/>
    </row>
    <row r="82" spans="2:7" ht="11.25" customHeight="1" x14ac:dyDescent="0.25">
      <c r="B82" s="64"/>
      <c r="C82" s="63"/>
      <c r="D82" s="63"/>
      <c r="E82" s="62"/>
      <c r="F82" s="62"/>
      <c r="G82" s="135"/>
    </row>
    <row r="83" spans="2:7" ht="11.25" customHeight="1" thickBot="1" x14ac:dyDescent="0.3">
      <c r="B83" s="61"/>
      <c r="C83" s="60"/>
      <c r="D83" s="60"/>
      <c r="E83" s="59"/>
      <c r="F83" s="59"/>
      <c r="G83" s="59"/>
    </row>
    <row r="84" spans="2:7" ht="6" customHeight="1" x14ac:dyDescent="0.25"/>
    <row r="86" spans="2:7" x14ac:dyDescent="0.25">
      <c r="F86" s="37">
        <f>C60-F79</f>
        <v>0</v>
      </c>
      <c r="G86" s="37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6" t="s">
        <v>176</v>
      </c>
      <c r="C2" s="187"/>
      <c r="D2" s="187"/>
      <c r="E2" s="187"/>
      <c r="F2" s="187"/>
      <c r="G2" s="187"/>
      <c r="H2" s="187"/>
      <c r="I2" s="187"/>
      <c r="J2" s="188"/>
    </row>
    <row r="3" spans="2:10" x14ac:dyDescent="0.25">
      <c r="B3" s="189" t="s">
        <v>351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89" t="s">
        <v>452</v>
      </c>
      <c r="C4" s="190"/>
      <c r="D4" s="190"/>
      <c r="E4" s="190"/>
      <c r="F4" s="190"/>
      <c r="G4" s="190"/>
      <c r="H4" s="190"/>
      <c r="I4" s="190"/>
      <c r="J4" s="191"/>
    </row>
    <row r="5" spans="2:10" ht="15.75" thickBot="1" x14ac:dyDescent="0.3">
      <c r="B5" s="192"/>
      <c r="C5" s="193"/>
      <c r="D5" s="193"/>
      <c r="E5" s="193"/>
      <c r="F5" s="193"/>
      <c r="G5" s="193"/>
      <c r="H5" s="193"/>
      <c r="I5" s="193"/>
      <c r="J5" s="194"/>
    </row>
    <row r="6" spans="2:10" ht="16.5" x14ac:dyDescent="0.25">
      <c r="B6" s="195" t="s">
        <v>350</v>
      </c>
      <c r="C6" s="196"/>
      <c r="D6" s="82" t="s">
        <v>349</v>
      </c>
      <c r="E6" s="199" t="s">
        <v>348</v>
      </c>
      <c r="F6" s="199" t="s">
        <v>347</v>
      </c>
      <c r="G6" s="199" t="s">
        <v>346</v>
      </c>
      <c r="H6" s="82" t="s">
        <v>345</v>
      </c>
      <c r="I6" s="199" t="s">
        <v>344</v>
      </c>
      <c r="J6" s="199" t="s">
        <v>343</v>
      </c>
    </row>
    <row r="7" spans="2:10" ht="25.5" thickBot="1" x14ac:dyDescent="0.3">
      <c r="B7" s="197"/>
      <c r="C7" s="198"/>
      <c r="D7" s="81" t="s">
        <v>449</v>
      </c>
      <c r="E7" s="200"/>
      <c r="F7" s="200"/>
      <c r="G7" s="200"/>
      <c r="H7" s="81" t="s">
        <v>342</v>
      </c>
      <c r="I7" s="200"/>
      <c r="J7" s="200"/>
    </row>
    <row r="8" spans="2:10" x14ac:dyDescent="0.25">
      <c r="B8" s="203"/>
      <c r="C8" s="204"/>
      <c r="D8" s="66"/>
      <c r="E8" s="66"/>
      <c r="F8" s="66"/>
      <c r="G8" s="66"/>
      <c r="H8" s="66"/>
      <c r="I8" s="66"/>
      <c r="J8" s="66"/>
    </row>
    <row r="9" spans="2:10" x14ac:dyDescent="0.25">
      <c r="B9" s="205" t="s">
        <v>341</v>
      </c>
      <c r="C9" s="206"/>
      <c r="D9" s="87">
        <f>+D10+D14</f>
        <v>0</v>
      </c>
      <c r="E9" s="87">
        <f>+E10+E14</f>
        <v>0</v>
      </c>
      <c r="F9" s="87">
        <f>+F10+F14</f>
        <v>0</v>
      </c>
      <c r="G9" s="87">
        <f>+G10+G14</f>
        <v>0</v>
      </c>
      <c r="H9" s="87">
        <f t="shared" ref="H9:H17" si="0">+D9+E9+F9+G9</f>
        <v>0</v>
      </c>
      <c r="I9" s="87">
        <v>0</v>
      </c>
      <c r="J9" s="87">
        <v>0</v>
      </c>
    </row>
    <row r="10" spans="2:10" x14ac:dyDescent="0.25">
      <c r="B10" s="205" t="s">
        <v>340</v>
      </c>
      <c r="C10" s="206"/>
      <c r="D10" s="74">
        <f>SUM(D11:D13)</f>
        <v>0</v>
      </c>
      <c r="E10" s="74">
        <f>SUM(E11:E13)</f>
        <v>0</v>
      </c>
      <c r="F10" s="74">
        <f>SUM(F11:F13)</f>
        <v>0</v>
      </c>
      <c r="G10" s="74">
        <f>SUM(G11:G13)</f>
        <v>0</v>
      </c>
      <c r="H10" s="87">
        <f t="shared" si="0"/>
        <v>0</v>
      </c>
      <c r="I10" s="74">
        <v>0</v>
      </c>
      <c r="J10" s="74">
        <v>0</v>
      </c>
    </row>
    <row r="11" spans="2:10" x14ac:dyDescent="0.25">
      <c r="B11" s="92" t="s">
        <v>339</v>
      </c>
      <c r="C11" s="91"/>
      <c r="D11" s="88">
        <v>0</v>
      </c>
      <c r="E11" s="88">
        <v>0</v>
      </c>
      <c r="F11" s="88">
        <v>0</v>
      </c>
      <c r="G11" s="88">
        <v>0</v>
      </c>
      <c r="H11" s="86">
        <f t="shared" si="0"/>
        <v>0</v>
      </c>
      <c r="I11" s="88">
        <v>0</v>
      </c>
      <c r="J11" s="88">
        <v>0</v>
      </c>
    </row>
    <row r="12" spans="2:10" x14ac:dyDescent="0.25">
      <c r="B12" s="89" t="s">
        <v>338</v>
      </c>
      <c r="C12" s="95"/>
      <c r="D12" s="88">
        <v>0</v>
      </c>
      <c r="E12" s="88">
        <v>0</v>
      </c>
      <c r="F12" s="88">
        <v>0</v>
      </c>
      <c r="G12" s="88">
        <v>0</v>
      </c>
      <c r="H12" s="86">
        <f t="shared" si="0"/>
        <v>0</v>
      </c>
      <c r="I12" s="88">
        <v>0</v>
      </c>
      <c r="J12" s="88">
        <v>0</v>
      </c>
    </row>
    <row r="13" spans="2:10" x14ac:dyDescent="0.25">
      <c r="B13" s="92" t="s">
        <v>337</v>
      </c>
      <c r="C13" s="91"/>
      <c r="D13" s="88">
        <v>0</v>
      </c>
      <c r="E13" s="88">
        <v>0</v>
      </c>
      <c r="F13" s="88">
        <v>0</v>
      </c>
      <c r="G13" s="88">
        <v>0</v>
      </c>
      <c r="H13" s="86">
        <f t="shared" si="0"/>
        <v>0</v>
      </c>
      <c r="I13" s="88">
        <v>0</v>
      </c>
      <c r="J13" s="88">
        <v>0</v>
      </c>
    </row>
    <row r="14" spans="2:10" x14ac:dyDescent="0.25">
      <c r="B14" s="205" t="s">
        <v>336</v>
      </c>
      <c r="C14" s="206"/>
      <c r="D14" s="74">
        <f>SUM(D15:D17)</f>
        <v>0</v>
      </c>
      <c r="E14" s="74">
        <f>SUM(E15:E17)</f>
        <v>0</v>
      </c>
      <c r="F14" s="74">
        <f>SUM(F15:F17)</f>
        <v>0</v>
      </c>
      <c r="G14" s="74">
        <f>SUM(G15:G17)</f>
        <v>0</v>
      </c>
      <c r="H14" s="87">
        <f t="shared" si="0"/>
        <v>0</v>
      </c>
      <c r="I14" s="74">
        <v>0</v>
      </c>
      <c r="J14" s="74">
        <v>0</v>
      </c>
    </row>
    <row r="15" spans="2:10" ht="16.5" customHeight="1" x14ac:dyDescent="0.25">
      <c r="B15" s="92" t="s">
        <v>335</v>
      </c>
      <c r="C15" s="91"/>
      <c r="D15" s="88">
        <v>0</v>
      </c>
      <c r="E15" s="88">
        <v>0</v>
      </c>
      <c r="F15" s="88">
        <v>0</v>
      </c>
      <c r="G15" s="88">
        <v>0</v>
      </c>
      <c r="H15" s="86">
        <f t="shared" si="0"/>
        <v>0</v>
      </c>
      <c r="I15" s="88">
        <v>0</v>
      </c>
      <c r="J15" s="88">
        <v>0</v>
      </c>
    </row>
    <row r="16" spans="2:10" x14ac:dyDescent="0.25">
      <c r="B16" s="94" t="s">
        <v>334</v>
      </c>
      <c r="C16" s="93"/>
      <c r="D16" s="88">
        <v>0</v>
      </c>
      <c r="E16" s="88">
        <v>0</v>
      </c>
      <c r="F16" s="88">
        <v>0</v>
      </c>
      <c r="G16" s="88">
        <v>0</v>
      </c>
      <c r="H16" s="86">
        <f t="shared" si="0"/>
        <v>0</v>
      </c>
      <c r="I16" s="88">
        <v>0</v>
      </c>
      <c r="J16" s="88">
        <v>0</v>
      </c>
    </row>
    <row r="17" spans="2:13" ht="16.5" customHeight="1" x14ac:dyDescent="0.25">
      <c r="B17" s="92" t="s">
        <v>333</v>
      </c>
      <c r="C17" s="91"/>
      <c r="D17" s="88">
        <v>0</v>
      </c>
      <c r="E17" s="88">
        <v>0</v>
      </c>
      <c r="F17" s="88">
        <v>0</v>
      </c>
      <c r="G17" s="88">
        <v>0</v>
      </c>
      <c r="H17" s="86">
        <f t="shared" si="0"/>
        <v>0</v>
      </c>
      <c r="I17" s="88">
        <v>0</v>
      </c>
      <c r="J17" s="88">
        <v>0</v>
      </c>
    </row>
    <row r="18" spans="2:13" x14ac:dyDescent="0.25">
      <c r="B18" s="205" t="s">
        <v>332</v>
      </c>
      <c r="C18" s="206"/>
      <c r="D18" s="87">
        <f>+'FORMATO 1'!G57</f>
        <v>646511153</v>
      </c>
      <c r="E18" s="87">
        <v>2088396536</v>
      </c>
      <c r="F18" s="87">
        <v>2659323572</v>
      </c>
      <c r="G18" s="87">
        <v>0</v>
      </c>
      <c r="H18" s="87">
        <f>D18+E18-F18+G18</f>
        <v>75584117</v>
      </c>
      <c r="I18" s="87">
        <v>0</v>
      </c>
      <c r="J18" s="87">
        <v>0</v>
      </c>
      <c r="L18" s="90"/>
      <c r="M18" s="90"/>
    </row>
    <row r="19" spans="2:13" x14ac:dyDescent="0.25">
      <c r="B19" s="89"/>
      <c r="C19" s="62"/>
      <c r="D19" s="88"/>
      <c r="E19" s="88"/>
      <c r="F19" s="88"/>
      <c r="G19" s="88"/>
      <c r="H19" s="88"/>
      <c r="I19" s="88"/>
      <c r="J19" s="88"/>
    </row>
    <row r="20" spans="2:13" ht="16.5" customHeight="1" x14ac:dyDescent="0.25">
      <c r="B20" s="205" t="s">
        <v>331</v>
      </c>
      <c r="C20" s="206"/>
      <c r="D20" s="74">
        <f>+D9+D18</f>
        <v>646511153</v>
      </c>
      <c r="E20" s="74">
        <f>+E9+E18</f>
        <v>2088396536</v>
      </c>
      <c r="F20" s="74">
        <f>+F9+F18</f>
        <v>2659323572</v>
      </c>
      <c r="G20" s="74">
        <f>+G9+G18</f>
        <v>0</v>
      </c>
      <c r="H20" s="74">
        <f>+H9+H18</f>
        <v>75584117</v>
      </c>
      <c r="I20" s="74">
        <v>0</v>
      </c>
      <c r="J20" s="74">
        <v>0</v>
      </c>
      <c r="L20" s="125"/>
    </row>
    <row r="21" spans="2:13" x14ac:dyDescent="0.25">
      <c r="B21" s="205"/>
      <c r="C21" s="206"/>
      <c r="D21" s="74"/>
      <c r="E21" s="74"/>
      <c r="F21" s="74"/>
      <c r="G21" s="74"/>
      <c r="H21" s="74"/>
      <c r="I21" s="74"/>
      <c r="J21" s="74"/>
    </row>
    <row r="22" spans="2:13" ht="16.5" customHeight="1" x14ac:dyDescent="0.25">
      <c r="B22" s="205" t="s">
        <v>330</v>
      </c>
      <c r="C22" s="206"/>
      <c r="D22" s="74"/>
      <c r="E22" s="74"/>
      <c r="F22" s="74"/>
      <c r="G22" s="74"/>
      <c r="H22" s="74"/>
      <c r="I22" s="74"/>
      <c r="J22" s="74"/>
    </row>
    <row r="23" spans="2:13" x14ac:dyDescent="0.25">
      <c r="B23" s="207" t="s">
        <v>329</v>
      </c>
      <c r="C23" s="208"/>
      <c r="D23" s="86">
        <v>0</v>
      </c>
      <c r="E23" s="86">
        <v>0</v>
      </c>
      <c r="F23" s="86">
        <v>0</v>
      </c>
      <c r="G23" s="86">
        <v>0</v>
      </c>
      <c r="H23" s="86">
        <f>+D23+E23+F23+G23</f>
        <v>0</v>
      </c>
      <c r="I23" s="86">
        <v>0</v>
      </c>
      <c r="J23" s="86">
        <v>0</v>
      </c>
    </row>
    <row r="24" spans="2:13" x14ac:dyDescent="0.25">
      <c r="B24" s="207" t="s">
        <v>328</v>
      </c>
      <c r="C24" s="208"/>
      <c r="D24" s="86">
        <v>0</v>
      </c>
      <c r="E24" s="86">
        <v>0</v>
      </c>
      <c r="F24" s="86">
        <v>0</v>
      </c>
      <c r="G24" s="86">
        <v>0</v>
      </c>
      <c r="H24" s="86">
        <f>+D24+E24+F24+G24</f>
        <v>0</v>
      </c>
      <c r="I24" s="86">
        <v>0</v>
      </c>
      <c r="J24" s="86">
        <v>0</v>
      </c>
    </row>
    <row r="25" spans="2:13" x14ac:dyDescent="0.25">
      <c r="B25" s="207" t="s">
        <v>327</v>
      </c>
      <c r="C25" s="208"/>
      <c r="D25" s="86">
        <v>0</v>
      </c>
      <c r="E25" s="86">
        <v>0</v>
      </c>
      <c r="F25" s="86">
        <v>0</v>
      </c>
      <c r="G25" s="86">
        <v>0</v>
      </c>
      <c r="H25" s="86">
        <f>+D25+E25+F25+G25</f>
        <v>0</v>
      </c>
      <c r="I25" s="86">
        <v>0</v>
      </c>
      <c r="J25" s="86">
        <v>0</v>
      </c>
    </row>
    <row r="26" spans="2:13" x14ac:dyDescent="0.25">
      <c r="B26" s="201"/>
      <c r="C26" s="202"/>
      <c r="D26" s="87"/>
      <c r="E26" s="87"/>
      <c r="F26" s="87"/>
      <c r="G26" s="87"/>
      <c r="H26" s="87"/>
      <c r="I26" s="87"/>
      <c r="J26" s="87"/>
    </row>
    <row r="27" spans="2:13" ht="16.5" customHeight="1" x14ac:dyDescent="0.25">
      <c r="B27" s="205" t="s">
        <v>326</v>
      </c>
      <c r="C27" s="206"/>
      <c r="D27" s="87"/>
      <c r="E27" s="87"/>
      <c r="F27" s="87"/>
      <c r="G27" s="87"/>
      <c r="H27" s="87"/>
      <c r="I27" s="87"/>
      <c r="J27" s="87"/>
    </row>
    <row r="28" spans="2:13" x14ac:dyDescent="0.25">
      <c r="B28" s="207" t="s">
        <v>325</v>
      </c>
      <c r="C28" s="208"/>
      <c r="D28" s="86">
        <v>0</v>
      </c>
      <c r="E28" s="86">
        <v>0</v>
      </c>
      <c r="F28" s="86">
        <v>0</v>
      </c>
      <c r="G28" s="86">
        <v>0</v>
      </c>
      <c r="H28" s="86">
        <f>+D28+E28+F28+G28</f>
        <v>0</v>
      </c>
      <c r="I28" s="86">
        <v>0</v>
      </c>
      <c r="J28" s="86">
        <v>0</v>
      </c>
    </row>
    <row r="29" spans="2:13" x14ac:dyDescent="0.25">
      <c r="B29" s="207" t="s">
        <v>324</v>
      </c>
      <c r="C29" s="208"/>
      <c r="D29" s="86">
        <v>0</v>
      </c>
      <c r="E29" s="86">
        <v>0</v>
      </c>
      <c r="F29" s="86">
        <v>0</v>
      </c>
      <c r="G29" s="86">
        <v>0</v>
      </c>
      <c r="H29" s="86">
        <f>+D29+E29+F29+G29</f>
        <v>0</v>
      </c>
      <c r="I29" s="86">
        <v>0</v>
      </c>
      <c r="J29" s="86">
        <v>0</v>
      </c>
    </row>
    <row r="30" spans="2:13" x14ac:dyDescent="0.25">
      <c r="B30" s="207" t="s">
        <v>323</v>
      </c>
      <c r="C30" s="208"/>
      <c r="D30" s="86">
        <v>0</v>
      </c>
      <c r="E30" s="86">
        <v>0</v>
      </c>
      <c r="F30" s="86">
        <v>0</v>
      </c>
      <c r="G30" s="86">
        <v>0</v>
      </c>
      <c r="H30" s="86">
        <f>+D30+E30+F30+G30</f>
        <v>0</v>
      </c>
      <c r="I30" s="86">
        <v>0</v>
      </c>
      <c r="J30" s="86">
        <v>0</v>
      </c>
    </row>
    <row r="31" spans="2:13" ht="15.75" thickBot="1" x14ac:dyDescent="0.3">
      <c r="B31" s="210"/>
      <c r="C31" s="211"/>
      <c r="D31" s="85"/>
      <c r="E31" s="85"/>
      <c r="F31" s="85"/>
      <c r="G31" s="85"/>
      <c r="H31" s="85"/>
      <c r="I31" s="85"/>
      <c r="J31" s="85"/>
    </row>
    <row r="33" spans="2:10" ht="30.75" customHeight="1" x14ac:dyDescent="0.25">
      <c r="B33" s="212" t="s">
        <v>322</v>
      </c>
      <c r="C33" s="212"/>
      <c r="D33" s="212"/>
      <c r="E33" s="212"/>
      <c r="F33" s="212"/>
      <c r="G33" s="212"/>
      <c r="H33" s="212"/>
      <c r="I33" s="212"/>
      <c r="J33" s="212"/>
    </row>
    <row r="34" spans="2:10" x14ac:dyDescent="0.25">
      <c r="B34" s="84"/>
      <c r="C34" s="84"/>
      <c r="D34" s="84"/>
      <c r="E34" s="84"/>
      <c r="F34" s="84"/>
      <c r="G34" s="84"/>
      <c r="H34" s="84"/>
      <c r="I34" s="84"/>
      <c r="J34" s="84"/>
    </row>
    <row r="35" spans="2:10" x14ac:dyDescent="0.25">
      <c r="B35" s="212" t="s">
        <v>321</v>
      </c>
      <c r="C35" s="212"/>
      <c r="D35" s="212"/>
      <c r="E35" s="212"/>
      <c r="F35" s="212"/>
      <c r="G35" s="212"/>
      <c r="H35" s="212"/>
      <c r="I35" s="212"/>
      <c r="J35" s="212"/>
    </row>
    <row r="36" spans="2:10" ht="15.75" thickBot="1" x14ac:dyDescent="0.3"/>
    <row r="37" spans="2:10" x14ac:dyDescent="0.25">
      <c r="B37" s="199" t="s">
        <v>320</v>
      </c>
      <c r="C37" s="83" t="s">
        <v>319</v>
      </c>
      <c r="D37" s="83" t="s">
        <v>318</v>
      </c>
      <c r="E37" s="83" t="s">
        <v>317</v>
      </c>
      <c r="F37" s="199" t="s">
        <v>316</v>
      </c>
      <c r="G37" s="83" t="s">
        <v>315</v>
      </c>
    </row>
    <row r="38" spans="2:10" x14ac:dyDescent="0.25">
      <c r="B38" s="209"/>
      <c r="C38" s="82" t="s">
        <v>314</v>
      </c>
      <c r="D38" s="82" t="s">
        <v>313</v>
      </c>
      <c r="E38" s="82" t="s">
        <v>312</v>
      </c>
      <c r="F38" s="209"/>
      <c r="G38" s="82" t="s">
        <v>311</v>
      </c>
    </row>
    <row r="39" spans="2:10" ht="15.75" thickBot="1" x14ac:dyDescent="0.3">
      <c r="B39" s="200"/>
      <c r="C39" s="80"/>
      <c r="D39" s="81" t="s">
        <v>310</v>
      </c>
      <c r="E39" s="80"/>
      <c r="F39" s="200"/>
      <c r="G39" s="80"/>
    </row>
    <row r="40" spans="2:10" ht="24.75" x14ac:dyDescent="0.25">
      <c r="B40" s="79" t="s">
        <v>309</v>
      </c>
      <c r="C40" s="62"/>
      <c r="D40" s="62"/>
      <c r="E40" s="62"/>
      <c r="F40" s="62"/>
      <c r="G40" s="62"/>
    </row>
    <row r="41" spans="2:10" x14ac:dyDescent="0.25">
      <c r="B41" s="64" t="s">
        <v>308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</row>
    <row r="42" spans="2:10" x14ac:dyDescent="0.25">
      <c r="B42" s="64" t="s">
        <v>307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2:10" ht="15.75" thickBot="1" x14ac:dyDescent="0.3">
      <c r="B43" s="61" t="s">
        <v>306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7" t="s">
        <v>176</v>
      </c>
      <c r="C2" s="178"/>
      <c r="D2" s="178"/>
      <c r="E2" s="178"/>
      <c r="F2" s="178"/>
      <c r="G2" s="178"/>
      <c r="H2" s="178"/>
      <c r="I2" s="178"/>
      <c r="J2" s="178"/>
      <c r="K2" s="178"/>
      <c r="L2" s="179"/>
    </row>
    <row r="3" spans="2:12" x14ac:dyDescent="0.25">
      <c r="B3" s="180" t="s">
        <v>371</v>
      </c>
      <c r="C3" s="181"/>
      <c r="D3" s="181"/>
      <c r="E3" s="181"/>
      <c r="F3" s="181"/>
      <c r="G3" s="181"/>
      <c r="H3" s="181"/>
      <c r="I3" s="181"/>
      <c r="J3" s="181"/>
      <c r="K3" s="181"/>
      <c r="L3" s="182"/>
    </row>
    <row r="4" spans="2:12" x14ac:dyDescent="0.25">
      <c r="B4" s="180" t="str">
        <f>+'FORMATO 2'!B4:J4</f>
        <v>Del 1 de enero al 30 de septiembre de 2024 (b)</v>
      </c>
      <c r="C4" s="181"/>
      <c r="D4" s="181"/>
      <c r="E4" s="181"/>
      <c r="F4" s="181"/>
      <c r="G4" s="181"/>
      <c r="H4" s="181"/>
      <c r="I4" s="181"/>
      <c r="J4" s="181"/>
      <c r="K4" s="181"/>
      <c r="L4" s="182"/>
    </row>
    <row r="5" spans="2:12" ht="15.75" thickBot="1" x14ac:dyDescent="0.3">
      <c r="B5" s="183" t="s">
        <v>0</v>
      </c>
      <c r="C5" s="184"/>
      <c r="D5" s="184"/>
      <c r="E5" s="184"/>
      <c r="F5" s="184"/>
      <c r="G5" s="184"/>
      <c r="H5" s="184"/>
      <c r="I5" s="184"/>
      <c r="J5" s="184"/>
      <c r="K5" s="184"/>
      <c r="L5" s="185"/>
    </row>
    <row r="6" spans="2:12" ht="75" thickBot="1" x14ac:dyDescent="0.3">
      <c r="B6" s="58" t="s">
        <v>370</v>
      </c>
      <c r="C6" s="52" t="s">
        <v>369</v>
      </c>
      <c r="D6" s="52" t="s">
        <v>368</v>
      </c>
      <c r="E6" s="52" t="s">
        <v>367</v>
      </c>
      <c r="F6" s="52" t="s">
        <v>366</v>
      </c>
      <c r="G6" s="52" t="s">
        <v>365</v>
      </c>
      <c r="H6" s="52" t="s">
        <v>364</v>
      </c>
      <c r="I6" s="52" t="s">
        <v>363</v>
      </c>
      <c r="J6" s="52" t="s">
        <v>441</v>
      </c>
      <c r="K6" s="52" t="s">
        <v>442</v>
      </c>
      <c r="L6" s="52" t="s">
        <v>443</v>
      </c>
    </row>
    <row r="7" spans="2:12" x14ac:dyDescent="0.25">
      <c r="B7" s="3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24.75" x14ac:dyDescent="0.25">
      <c r="B8" s="4" t="s">
        <v>362</v>
      </c>
      <c r="C8" s="97">
        <f>SUM(C9:C12)</f>
        <v>0</v>
      </c>
      <c r="D8" s="97"/>
      <c r="E8" s="97"/>
      <c r="F8" s="97">
        <f>SUM(F9:F12)</f>
        <v>0</v>
      </c>
      <c r="G8" s="97"/>
      <c r="H8" s="97">
        <f>SUM(H9:H12)</f>
        <v>0</v>
      </c>
      <c r="I8" s="97">
        <f>SUM(I9:I12)</f>
        <v>0</v>
      </c>
      <c r="J8" s="97">
        <f>SUM(J9:J12)</f>
        <v>0</v>
      </c>
      <c r="K8" s="97">
        <f>SUM(K9:K12)</f>
        <v>0</v>
      </c>
      <c r="L8" s="97">
        <f>+H8-K8</f>
        <v>0</v>
      </c>
    </row>
    <row r="9" spans="2:12" x14ac:dyDescent="0.25">
      <c r="B9" s="99" t="s">
        <v>361</v>
      </c>
      <c r="C9" s="98">
        <v>0</v>
      </c>
      <c r="D9" s="97"/>
      <c r="E9" s="97"/>
      <c r="F9" s="98">
        <v>0</v>
      </c>
      <c r="G9" s="97"/>
      <c r="H9" s="98">
        <v>0</v>
      </c>
      <c r="I9" s="98">
        <v>0</v>
      </c>
      <c r="J9" s="98">
        <v>0</v>
      </c>
      <c r="K9" s="98">
        <v>0</v>
      </c>
      <c r="L9" s="98">
        <f>+H9-K9</f>
        <v>0</v>
      </c>
    </row>
    <row r="10" spans="2:12" x14ac:dyDescent="0.25">
      <c r="B10" s="99" t="s">
        <v>360</v>
      </c>
      <c r="C10" s="98">
        <v>0</v>
      </c>
      <c r="D10" s="97"/>
      <c r="E10" s="97"/>
      <c r="F10" s="98">
        <v>0</v>
      </c>
      <c r="G10" s="97"/>
      <c r="H10" s="98">
        <v>0</v>
      </c>
      <c r="I10" s="98">
        <v>0</v>
      </c>
      <c r="J10" s="98">
        <v>0</v>
      </c>
      <c r="K10" s="98">
        <v>0</v>
      </c>
      <c r="L10" s="98">
        <f>+H10-K10</f>
        <v>0</v>
      </c>
    </row>
    <row r="11" spans="2:12" x14ac:dyDescent="0.25">
      <c r="B11" s="99" t="s">
        <v>359</v>
      </c>
      <c r="C11" s="98">
        <v>0</v>
      </c>
      <c r="D11" s="97"/>
      <c r="E11" s="97"/>
      <c r="F11" s="98">
        <v>0</v>
      </c>
      <c r="G11" s="97"/>
      <c r="H11" s="98">
        <v>0</v>
      </c>
      <c r="I11" s="98">
        <v>0</v>
      </c>
      <c r="J11" s="98">
        <v>0</v>
      </c>
      <c r="K11" s="98">
        <v>0</v>
      </c>
      <c r="L11" s="98">
        <f>+H11-K11</f>
        <v>0</v>
      </c>
    </row>
    <row r="12" spans="2:12" x14ac:dyDescent="0.25">
      <c r="B12" s="99" t="s">
        <v>358</v>
      </c>
      <c r="C12" s="98">
        <v>0</v>
      </c>
      <c r="D12" s="97"/>
      <c r="E12" s="97"/>
      <c r="F12" s="98">
        <v>0</v>
      </c>
      <c r="G12" s="97"/>
      <c r="H12" s="98">
        <v>0</v>
      </c>
      <c r="I12" s="98">
        <v>0</v>
      </c>
      <c r="J12" s="98">
        <v>0</v>
      </c>
      <c r="K12" s="98">
        <v>0</v>
      </c>
      <c r="L12" s="98">
        <f>+H12-K12</f>
        <v>0</v>
      </c>
    </row>
    <row r="13" spans="2:12" x14ac:dyDescent="0.25">
      <c r="B13" s="5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2:12" ht="24.75" x14ac:dyDescent="0.25">
      <c r="B14" s="4" t="s">
        <v>357</v>
      </c>
      <c r="C14" s="97">
        <f>SUM(C15:C18)</f>
        <v>0</v>
      </c>
      <c r="D14" s="97"/>
      <c r="E14" s="97"/>
      <c r="F14" s="97">
        <f>SUM(F15:F18)</f>
        <v>0</v>
      </c>
      <c r="G14" s="97"/>
      <c r="H14" s="97">
        <f>SUM(H15:H18)</f>
        <v>0</v>
      </c>
      <c r="I14" s="97">
        <f>SUM(I15:I18)</f>
        <v>0</v>
      </c>
      <c r="J14" s="97">
        <f>SUM(J15:J18)</f>
        <v>0</v>
      </c>
      <c r="K14" s="97">
        <f>SUM(K15:K18)</f>
        <v>0</v>
      </c>
      <c r="L14" s="97">
        <f>+H14-K14</f>
        <v>0</v>
      </c>
    </row>
    <row r="15" spans="2:12" x14ac:dyDescent="0.25">
      <c r="B15" s="99" t="s">
        <v>356</v>
      </c>
      <c r="C15" s="98">
        <v>0</v>
      </c>
      <c r="D15" s="97"/>
      <c r="E15" s="97"/>
      <c r="F15" s="98">
        <v>0</v>
      </c>
      <c r="G15" s="97"/>
      <c r="H15" s="98">
        <v>0</v>
      </c>
      <c r="I15" s="98">
        <v>0</v>
      </c>
      <c r="J15" s="98">
        <v>0</v>
      </c>
      <c r="K15" s="98">
        <v>0</v>
      </c>
      <c r="L15" s="98">
        <f>+H15-K15</f>
        <v>0</v>
      </c>
    </row>
    <row r="16" spans="2:12" x14ac:dyDescent="0.25">
      <c r="B16" s="99" t="s">
        <v>355</v>
      </c>
      <c r="C16" s="98">
        <v>0</v>
      </c>
      <c r="D16" s="97"/>
      <c r="E16" s="97"/>
      <c r="F16" s="98">
        <v>0</v>
      </c>
      <c r="G16" s="97"/>
      <c r="H16" s="98">
        <v>0</v>
      </c>
      <c r="I16" s="98">
        <v>0</v>
      </c>
      <c r="J16" s="98">
        <v>0</v>
      </c>
      <c r="K16" s="98">
        <v>0</v>
      </c>
      <c r="L16" s="98">
        <f>+H16-K16</f>
        <v>0</v>
      </c>
    </row>
    <row r="17" spans="2:12" x14ac:dyDescent="0.25">
      <c r="B17" s="99" t="s">
        <v>354</v>
      </c>
      <c r="C17" s="98">
        <v>0</v>
      </c>
      <c r="D17" s="97"/>
      <c r="E17" s="97"/>
      <c r="F17" s="98">
        <v>0</v>
      </c>
      <c r="G17" s="97"/>
      <c r="H17" s="98">
        <v>0</v>
      </c>
      <c r="I17" s="98">
        <v>0</v>
      </c>
      <c r="J17" s="98">
        <v>0</v>
      </c>
      <c r="K17" s="98">
        <v>0</v>
      </c>
      <c r="L17" s="98">
        <f>+H17-K17</f>
        <v>0</v>
      </c>
    </row>
    <row r="18" spans="2:12" x14ac:dyDescent="0.25">
      <c r="B18" s="99" t="s">
        <v>353</v>
      </c>
      <c r="C18" s="98">
        <v>0</v>
      </c>
      <c r="D18" s="97"/>
      <c r="E18" s="97"/>
      <c r="F18" s="98">
        <v>0</v>
      </c>
      <c r="G18" s="97"/>
      <c r="H18" s="98">
        <v>0</v>
      </c>
      <c r="I18" s="98">
        <v>0</v>
      </c>
      <c r="J18" s="98">
        <v>0</v>
      </c>
      <c r="K18" s="98">
        <v>0</v>
      </c>
      <c r="L18" s="98">
        <f>+H18-K18</f>
        <v>0</v>
      </c>
    </row>
    <row r="19" spans="2:12" x14ac:dyDescent="0.25">
      <c r="B19" s="5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ht="41.25" x14ac:dyDescent="0.25">
      <c r="B20" s="4" t="s">
        <v>352</v>
      </c>
      <c r="C20" s="97">
        <f>+C8+C14</f>
        <v>0</v>
      </c>
      <c r="D20" s="97"/>
      <c r="E20" s="97"/>
      <c r="F20" s="97">
        <f>+F8+F14</f>
        <v>0</v>
      </c>
      <c r="G20" s="97"/>
      <c r="H20" s="97">
        <f>+H8+H14</f>
        <v>0</v>
      </c>
      <c r="I20" s="97">
        <f>+I8+I14</f>
        <v>0</v>
      </c>
      <c r="J20" s="97">
        <f>+J8+J14</f>
        <v>0</v>
      </c>
      <c r="K20" s="97">
        <f>+K8+K14</f>
        <v>0</v>
      </c>
      <c r="L20" s="97">
        <f>+H20-K20</f>
        <v>0</v>
      </c>
    </row>
    <row r="21" spans="2:12" ht="15.75" thickBot="1" x14ac:dyDescent="0.3">
      <c r="B21" s="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75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21" t="s">
        <v>176</v>
      </c>
      <c r="C2" s="222"/>
      <c r="D2" s="222"/>
      <c r="E2" s="223"/>
    </row>
    <row r="3" spans="2:7" x14ac:dyDescent="0.25">
      <c r="B3" s="224" t="s">
        <v>1</v>
      </c>
      <c r="C3" s="225"/>
      <c r="D3" s="225"/>
      <c r="E3" s="226"/>
    </row>
    <row r="4" spans="2:7" x14ac:dyDescent="0.25">
      <c r="B4" s="224" t="str">
        <f>+'FORMATO 2'!B4:J4</f>
        <v>Del 1 de enero al 30 de septiembre de 2024 (b)</v>
      </c>
      <c r="C4" s="225"/>
      <c r="D4" s="225"/>
      <c r="E4" s="226"/>
    </row>
    <row r="5" spans="2:7" ht="15.75" thickBot="1" x14ac:dyDescent="0.3">
      <c r="B5" s="227" t="s">
        <v>0</v>
      </c>
      <c r="C5" s="228"/>
      <c r="D5" s="228"/>
      <c r="E5" s="229"/>
    </row>
    <row r="6" spans="2:7" x14ac:dyDescent="0.25">
      <c r="B6" s="215" t="s">
        <v>177</v>
      </c>
      <c r="C6" s="110" t="s">
        <v>2</v>
      </c>
      <c r="D6" s="219" t="s">
        <v>3</v>
      </c>
      <c r="E6" s="53" t="s">
        <v>4</v>
      </c>
    </row>
    <row r="7" spans="2:7" ht="15.75" thickBot="1" x14ac:dyDescent="0.3">
      <c r="B7" s="216"/>
      <c r="C7" s="111" t="s">
        <v>178</v>
      </c>
      <c r="D7" s="220"/>
      <c r="E7" s="52" t="s">
        <v>5</v>
      </c>
    </row>
    <row r="8" spans="2:7" ht="12.75" customHeight="1" x14ac:dyDescent="0.25">
      <c r="B8" s="35"/>
      <c r="C8" s="30"/>
      <c r="D8" s="31"/>
      <c r="E8" s="31"/>
    </row>
    <row r="9" spans="2:7" ht="12.75" customHeight="1" x14ac:dyDescent="0.25">
      <c r="B9" s="44" t="s">
        <v>6</v>
      </c>
      <c r="C9" s="30">
        <f>SUM(C10:C12)</f>
        <v>3298610047</v>
      </c>
      <c r="D9" s="30">
        <f t="shared" ref="D9:E9" si="0">+D10+D11+D12</f>
        <v>2370212794</v>
      </c>
      <c r="E9" s="30">
        <f t="shared" si="0"/>
        <v>2370212794</v>
      </c>
    </row>
    <row r="10" spans="2:7" ht="12.75" customHeight="1" x14ac:dyDescent="0.25">
      <c r="B10" s="45" t="s">
        <v>7</v>
      </c>
      <c r="C10" s="30">
        <f>+'FORMATO 5'!E43</f>
        <v>932484384</v>
      </c>
      <c r="D10" s="31">
        <f>+'FORMATO 5'!H43</f>
        <v>746228602</v>
      </c>
      <c r="E10" s="31">
        <f>+'FORMATO 5'!I43</f>
        <v>746228602</v>
      </c>
      <c r="G10" s="48"/>
    </row>
    <row r="11" spans="2:7" ht="12.75" customHeight="1" x14ac:dyDescent="0.25">
      <c r="B11" s="45" t="s">
        <v>8</v>
      </c>
      <c r="C11" s="30">
        <f>+'FORMATO 5'!E68</f>
        <v>2366125663</v>
      </c>
      <c r="D11" s="31">
        <f>+'FORMATO 5'!H68</f>
        <v>1623984192</v>
      </c>
      <c r="E11" s="31">
        <f>+'FORMATO 5'!I68</f>
        <v>1623984192</v>
      </c>
    </row>
    <row r="12" spans="2:7" ht="12.75" customHeight="1" x14ac:dyDescent="0.25">
      <c r="B12" s="45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4" t="s">
        <v>10</v>
      </c>
      <c r="C14" s="30">
        <f>SUM(C15:C16)</f>
        <v>3298610047</v>
      </c>
      <c r="D14" s="30">
        <f t="shared" ref="D14:E14" si="1">SUM(D15:D16)</f>
        <v>1790048532</v>
      </c>
      <c r="E14" s="30">
        <f t="shared" si="1"/>
        <v>1789886910</v>
      </c>
    </row>
    <row r="15" spans="2:7" ht="12.75" customHeight="1" x14ac:dyDescent="0.25">
      <c r="B15" s="45" t="s">
        <v>11</v>
      </c>
      <c r="C15" s="30">
        <f>+'FORMATO 6A'!D8</f>
        <v>932484384</v>
      </c>
      <c r="D15" s="31">
        <f>+'FORMATO 6A'!G8</f>
        <v>447871400</v>
      </c>
      <c r="E15" s="31">
        <f>+'FORMATO 6A'!H8</f>
        <v>447870733</v>
      </c>
    </row>
    <row r="16" spans="2:7" ht="12.75" customHeight="1" x14ac:dyDescent="0.25">
      <c r="B16" s="45" t="s">
        <v>12</v>
      </c>
      <c r="C16" s="30">
        <f>+'FORMATO 6A'!D83</f>
        <v>2366125663</v>
      </c>
      <c r="D16" s="31">
        <f>+'FORMATO 6A'!G83</f>
        <v>1342177132</v>
      </c>
      <c r="E16" s="31">
        <f>+'FORMATO 6A'!H83</f>
        <v>1342016177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4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5" t="s">
        <v>14</v>
      </c>
      <c r="C19" s="32"/>
      <c r="D19" s="31"/>
      <c r="E19" s="31"/>
    </row>
    <row r="20" spans="2:5" ht="12.75" customHeight="1" x14ac:dyDescent="0.25">
      <c r="B20" s="45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4" t="s">
        <v>16</v>
      </c>
      <c r="C22" s="30">
        <f>+C9-C14+C18</f>
        <v>0</v>
      </c>
      <c r="D22" s="30">
        <f t="shared" ref="D22:E22" si="3">+D9-D14+D18</f>
        <v>580164262</v>
      </c>
      <c r="E22" s="30">
        <f t="shared" si="3"/>
        <v>580325884</v>
      </c>
    </row>
    <row r="23" spans="2:5" ht="12.75" customHeight="1" x14ac:dyDescent="0.25">
      <c r="B23" s="44" t="s">
        <v>17</v>
      </c>
      <c r="C23" s="30">
        <f>+C22-C12</f>
        <v>0</v>
      </c>
      <c r="D23" s="30">
        <f t="shared" ref="D23:E23" si="4">+D22-D12</f>
        <v>580164262</v>
      </c>
      <c r="E23" s="30">
        <f t="shared" si="4"/>
        <v>580325884</v>
      </c>
    </row>
    <row r="24" spans="2:5" ht="12.75" customHeight="1" x14ac:dyDescent="0.25">
      <c r="B24" s="44" t="s">
        <v>18</v>
      </c>
      <c r="C24" s="30">
        <f>+C23-C18</f>
        <v>0</v>
      </c>
      <c r="D24" s="30">
        <f t="shared" ref="D24:E24" si="5">+D23-D18</f>
        <v>580164262</v>
      </c>
      <c r="E24" s="30">
        <f t="shared" si="5"/>
        <v>580325884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15" t="s">
        <v>19</v>
      </c>
      <c r="C27" s="219" t="s">
        <v>20</v>
      </c>
      <c r="D27" s="217" t="s">
        <v>3</v>
      </c>
      <c r="E27" s="114" t="s">
        <v>4</v>
      </c>
    </row>
    <row r="28" spans="2:5" ht="12.75" customHeight="1" thickBot="1" x14ac:dyDescent="0.3">
      <c r="B28" s="216"/>
      <c r="C28" s="220"/>
      <c r="D28" s="218"/>
      <c r="E28" s="115" t="s">
        <v>21</v>
      </c>
    </row>
    <row r="29" spans="2:5" ht="12.75" customHeight="1" x14ac:dyDescent="0.25">
      <c r="B29" s="46"/>
      <c r="C29" s="12"/>
      <c r="D29" s="8"/>
      <c r="E29" s="8"/>
    </row>
    <row r="30" spans="2:5" ht="12.75" customHeight="1" x14ac:dyDescent="0.25">
      <c r="B30" s="112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7" t="s">
        <v>23</v>
      </c>
      <c r="C31" s="12"/>
      <c r="D31" s="8"/>
      <c r="E31" s="8"/>
    </row>
    <row r="32" spans="2:5" ht="12.75" customHeight="1" x14ac:dyDescent="0.25">
      <c r="B32" s="47" t="s">
        <v>24</v>
      </c>
      <c r="C32" s="12"/>
      <c r="D32" s="8"/>
      <c r="E32" s="8"/>
    </row>
    <row r="33" spans="2:5" ht="12.75" customHeight="1" x14ac:dyDescent="0.25">
      <c r="B33" s="112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7" t="s">
        <v>26</v>
      </c>
      <c r="C34" s="12"/>
      <c r="D34" s="8"/>
      <c r="E34" s="8"/>
    </row>
    <row r="35" spans="2:5" ht="12.75" customHeight="1" x14ac:dyDescent="0.25">
      <c r="B35" s="47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3" t="s">
        <v>28</v>
      </c>
      <c r="C37" s="213">
        <v>0</v>
      </c>
      <c r="D37" s="213">
        <v>0</v>
      </c>
      <c r="E37" s="213">
        <v>0</v>
      </c>
    </row>
    <row r="38" spans="2:5" ht="12.75" customHeight="1" thickBot="1" x14ac:dyDescent="0.3">
      <c r="B38" s="214"/>
      <c r="C38" s="214"/>
      <c r="D38" s="214"/>
      <c r="E38" s="214"/>
    </row>
    <row r="39" spans="2:5" ht="12.75" customHeight="1" x14ac:dyDescent="0.25">
      <c r="B39" s="215" t="s">
        <v>19</v>
      </c>
      <c r="C39" s="108" t="s">
        <v>2</v>
      </c>
      <c r="D39" s="217" t="s">
        <v>3</v>
      </c>
      <c r="E39" s="114" t="s">
        <v>4</v>
      </c>
    </row>
    <row r="40" spans="2:5" ht="12.75" customHeight="1" thickBot="1" x14ac:dyDescent="0.3">
      <c r="B40" s="216"/>
      <c r="C40" s="109" t="s">
        <v>29</v>
      </c>
      <c r="D40" s="218"/>
      <c r="E40" s="115" t="s">
        <v>21</v>
      </c>
    </row>
    <row r="41" spans="2:5" ht="12.75" customHeight="1" x14ac:dyDescent="0.25">
      <c r="B41" s="46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932484384</v>
      </c>
      <c r="D42" s="33">
        <f t="shared" ref="D42:E42" si="6">+D10</f>
        <v>746228602</v>
      </c>
      <c r="E42" s="33">
        <f t="shared" si="6"/>
        <v>746228602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7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7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932484384</v>
      </c>
      <c r="D47" s="33">
        <f t="shared" ref="D47:E47" si="8">+D15</f>
        <v>447871400</v>
      </c>
      <c r="E47" s="33">
        <f t="shared" si="8"/>
        <v>447870733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2" t="s">
        <v>32</v>
      </c>
      <c r="C51" s="42">
        <f>+C42+C43-C47+C49</f>
        <v>0</v>
      </c>
      <c r="D51" s="42">
        <f t="shared" ref="D51:E51" si="9">+D42+D43-D47+D49</f>
        <v>298357202</v>
      </c>
      <c r="E51" s="42">
        <f t="shared" si="9"/>
        <v>298357869</v>
      </c>
    </row>
    <row r="52" spans="2:5" ht="12.75" customHeight="1" x14ac:dyDescent="0.25">
      <c r="B52" s="112" t="s">
        <v>33</v>
      </c>
      <c r="C52" s="42">
        <f>+C51-C43</f>
        <v>0</v>
      </c>
      <c r="D52" s="42">
        <f t="shared" ref="D52:E52" si="10">+D51-D43</f>
        <v>298357202</v>
      </c>
      <c r="E52" s="42">
        <f t="shared" si="10"/>
        <v>298357869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15" t="s">
        <v>19</v>
      </c>
      <c r="C54" s="219" t="s">
        <v>20</v>
      </c>
      <c r="D54" s="217" t="s">
        <v>3</v>
      </c>
      <c r="E54" s="114" t="s">
        <v>4</v>
      </c>
    </row>
    <row r="55" spans="2:5" ht="12.75" customHeight="1" thickBot="1" x14ac:dyDescent="0.3">
      <c r="B55" s="216"/>
      <c r="C55" s="220"/>
      <c r="D55" s="218"/>
      <c r="E55" s="115" t="s">
        <v>21</v>
      </c>
    </row>
    <row r="56" spans="2:5" ht="12.75" customHeight="1" x14ac:dyDescent="0.25">
      <c r="B56" s="46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2366125663</v>
      </c>
      <c r="D57" s="33">
        <f t="shared" ref="D57:E57" si="11">+D11</f>
        <v>1623984192</v>
      </c>
      <c r="E57" s="33">
        <f t="shared" si="11"/>
        <v>1623984192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7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7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2366125663</v>
      </c>
      <c r="D62" s="33">
        <f t="shared" ref="D62:E62" si="13">+D16</f>
        <v>1342177132</v>
      </c>
      <c r="E62" s="33">
        <f t="shared" si="13"/>
        <v>1342016177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2" t="s">
        <v>36</v>
      </c>
      <c r="C66" s="42">
        <f>+C57+C58-C62+C64</f>
        <v>0</v>
      </c>
      <c r="D66" s="42">
        <f t="shared" ref="D66:E66" si="14">+D57+D58-D62+D64</f>
        <v>281807060</v>
      </c>
      <c r="E66" s="42">
        <f t="shared" si="14"/>
        <v>281968015</v>
      </c>
    </row>
    <row r="67" spans="2:5" ht="12.75" customHeight="1" thickBot="1" x14ac:dyDescent="0.3">
      <c r="B67" s="113" t="s">
        <v>37</v>
      </c>
      <c r="C67" s="43">
        <v>0</v>
      </c>
      <c r="D67" s="43">
        <f>+D66-D58</f>
        <v>281807060</v>
      </c>
      <c r="E67" s="43">
        <f>+E66-E58</f>
        <v>281968015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zoomScale="190" zoomScaleNormal="190" zoomScaleSheetLayoutView="175" workbookViewId="0">
      <pane xSplit="1" topLeftCell="E1" activePane="topRight" state="frozen"/>
      <selection activeCell="D19" sqref="D19"/>
      <selection pane="topRight" activeCell="H19" sqref="H19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77" t="s">
        <v>176</v>
      </c>
      <c r="C2" s="178"/>
      <c r="D2" s="178"/>
      <c r="E2" s="178"/>
      <c r="F2" s="178"/>
      <c r="G2" s="178"/>
      <c r="H2" s="178"/>
      <c r="I2" s="178"/>
      <c r="J2" s="179"/>
    </row>
    <row r="3" spans="2:11" x14ac:dyDescent="0.25">
      <c r="B3" s="241" t="s">
        <v>372</v>
      </c>
      <c r="C3" s="242"/>
      <c r="D3" s="242"/>
      <c r="E3" s="242"/>
      <c r="F3" s="242"/>
      <c r="G3" s="242"/>
      <c r="H3" s="242"/>
      <c r="I3" s="242"/>
      <c r="J3" s="243"/>
    </row>
    <row r="4" spans="2:11" x14ac:dyDescent="0.25">
      <c r="B4" s="241" t="str">
        <f>+'FORMATO 2'!B4:J4</f>
        <v>Del 1 de enero al 30 de septiembre de 2024 (b)</v>
      </c>
      <c r="C4" s="242"/>
      <c r="D4" s="242"/>
      <c r="E4" s="242"/>
      <c r="F4" s="242"/>
      <c r="G4" s="242"/>
      <c r="H4" s="242"/>
      <c r="I4" s="242"/>
      <c r="J4" s="243"/>
    </row>
    <row r="5" spans="2:11" ht="15.75" thickBot="1" x14ac:dyDescent="0.3">
      <c r="B5" s="244" t="s">
        <v>0</v>
      </c>
      <c r="C5" s="245"/>
      <c r="D5" s="245"/>
      <c r="E5" s="245"/>
      <c r="F5" s="245"/>
      <c r="G5" s="245"/>
      <c r="H5" s="245"/>
      <c r="I5" s="245"/>
      <c r="J5" s="246"/>
    </row>
    <row r="6" spans="2:11" ht="15.75" thickBot="1" x14ac:dyDescent="0.3">
      <c r="B6" s="247"/>
      <c r="C6" s="248"/>
      <c r="D6" s="249"/>
      <c r="E6" s="250" t="s">
        <v>373</v>
      </c>
      <c r="F6" s="251"/>
      <c r="G6" s="251"/>
      <c r="H6" s="251"/>
      <c r="I6" s="252"/>
      <c r="J6" s="217" t="s">
        <v>374</v>
      </c>
    </row>
    <row r="7" spans="2:11" x14ac:dyDescent="0.25">
      <c r="B7" s="254" t="s">
        <v>19</v>
      </c>
      <c r="C7" s="255"/>
      <c r="D7" s="256"/>
      <c r="E7" s="217" t="s">
        <v>375</v>
      </c>
      <c r="F7" s="219" t="s">
        <v>38</v>
      </c>
      <c r="G7" s="217" t="s">
        <v>39</v>
      </c>
      <c r="H7" s="217" t="s">
        <v>3</v>
      </c>
      <c r="I7" s="217" t="s">
        <v>376</v>
      </c>
      <c r="J7" s="253"/>
    </row>
    <row r="8" spans="2:11" ht="15.75" thickBot="1" x14ac:dyDescent="0.3">
      <c r="B8" s="257" t="s">
        <v>377</v>
      </c>
      <c r="C8" s="258"/>
      <c r="D8" s="259"/>
      <c r="E8" s="218"/>
      <c r="F8" s="220"/>
      <c r="G8" s="218"/>
      <c r="H8" s="218"/>
      <c r="I8" s="218"/>
      <c r="J8" s="218"/>
    </row>
    <row r="9" spans="2:11" ht="12" customHeight="1" x14ac:dyDescent="0.25">
      <c r="B9" s="260"/>
      <c r="C9" s="261"/>
      <c r="D9" s="262"/>
      <c r="E9" s="101"/>
      <c r="F9" s="101"/>
      <c r="G9" s="101"/>
      <c r="H9" s="101"/>
      <c r="I9" s="101"/>
      <c r="J9" s="101"/>
    </row>
    <row r="10" spans="2:11" ht="12" customHeight="1" x14ac:dyDescent="0.25">
      <c r="B10" s="230" t="s">
        <v>378</v>
      </c>
      <c r="C10" s="235"/>
      <c r="D10" s="240"/>
      <c r="E10" s="126"/>
      <c r="F10" s="126"/>
      <c r="G10" s="126"/>
      <c r="H10" s="126"/>
      <c r="I10" s="126"/>
      <c r="J10" s="126"/>
    </row>
    <row r="11" spans="2:11" ht="12" customHeight="1" x14ac:dyDescent="0.25">
      <c r="B11" s="15"/>
      <c r="C11" s="233" t="s">
        <v>379</v>
      </c>
      <c r="D11" s="234"/>
      <c r="E11" s="127">
        <v>0</v>
      </c>
      <c r="F11" s="128">
        <f t="shared" ref="F11:F14" si="0">+G11-E11</f>
        <v>0</v>
      </c>
      <c r="G11" s="127">
        <v>0</v>
      </c>
      <c r="H11" s="127">
        <v>0</v>
      </c>
      <c r="I11" s="129">
        <v>0</v>
      </c>
      <c r="J11" s="127">
        <f>+I11-E11</f>
        <v>0</v>
      </c>
    </row>
    <row r="12" spans="2:11" ht="12" customHeight="1" x14ac:dyDescent="0.25">
      <c r="B12" s="15"/>
      <c r="C12" s="233" t="s">
        <v>380</v>
      </c>
      <c r="D12" s="234"/>
      <c r="E12" s="127">
        <v>0</v>
      </c>
      <c r="F12" s="128">
        <f t="shared" si="0"/>
        <v>0</v>
      </c>
      <c r="G12" s="127">
        <v>0</v>
      </c>
      <c r="H12" s="127">
        <v>0</v>
      </c>
      <c r="I12" s="129">
        <v>0</v>
      </c>
      <c r="J12" s="127">
        <f t="shared" ref="J12:J41" si="1">+I12-E12</f>
        <v>0</v>
      </c>
    </row>
    <row r="13" spans="2:11" ht="12" customHeight="1" x14ac:dyDescent="0.25">
      <c r="B13" s="15"/>
      <c r="C13" s="233" t="s">
        <v>381</v>
      </c>
      <c r="D13" s="234"/>
      <c r="E13" s="127">
        <v>0</v>
      </c>
      <c r="F13" s="128">
        <f t="shared" si="0"/>
        <v>0</v>
      </c>
      <c r="G13" s="127">
        <v>0</v>
      </c>
      <c r="H13" s="127">
        <v>0</v>
      </c>
      <c r="I13" s="129">
        <v>0</v>
      </c>
      <c r="J13" s="127">
        <f t="shared" si="1"/>
        <v>0</v>
      </c>
    </row>
    <row r="14" spans="2:11" ht="12" customHeight="1" x14ac:dyDescent="0.25">
      <c r="B14" s="15"/>
      <c r="C14" s="233" t="s">
        <v>382</v>
      </c>
      <c r="D14" s="234"/>
      <c r="E14" s="127">
        <v>0</v>
      </c>
      <c r="F14" s="128">
        <f t="shared" si="0"/>
        <v>0</v>
      </c>
      <c r="G14" s="127">
        <v>0</v>
      </c>
      <c r="H14" s="127">
        <v>0</v>
      </c>
      <c r="I14" s="129">
        <v>0</v>
      </c>
      <c r="J14" s="127">
        <f t="shared" si="1"/>
        <v>0</v>
      </c>
    </row>
    <row r="15" spans="2:11" ht="12" customHeight="1" x14ac:dyDescent="0.25">
      <c r="B15" s="15"/>
      <c r="C15" s="233" t="s">
        <v>383</v>
      </c>
      <c r="D15" s="234"/>
      <c r="E15" s="129">
        <v>0</v>
      </c>
      <c r="F15" s="128">
        <v>1782319</v>
      </c>
      <c r="G15" s="127">
        <f>+E15+F15</f>
        <v>1782319</v>
      </c>
      <c r="H15" s="127">
        <v>1782319</v>
      </c>
      <c r="I15" s="129">
        <v>1782319</v>
      </c>
      <c r="J15" s="129">
        <f t="shared" si="1"/>
        <v>1782319</v>
      </c>
      <c r="K15" s="116"/>
    </row>
    <row r="16" spans="2:11" ht="12" customHeight="1" x14ac:dyDescent="0.25">
      <c r="B16" s="15"/>
      <c r="C16" s="233" t="s">
        <v>384</v>
      </c>
      <c r="D16" s="234"/>
      <c r="E16" s="129">
        <v>0</v>
      </c>
      <c r="F16" s="128">
        <v>0</v>
      </c>
      <c r="G16" s="127">
        <f>+E16+F16</f>
        <v>0</v>
      </c>
      <c r="H16" s="127">
        <v>0</v>
      </c>
      <c r="I16" s="129">
        <v>0</v>
      </c>
      <c r="J16" s="129">
        <f t="shared" si="1"/>
        <v>0</v>
      </c>
      <c r="K16" s="116"/>
    </row>
    <row r="17" spans="2:11" ht="12" customHeight="1" x14ac:dyDescent="0.25">
      <c r="B17" s="15"/>
      <c r="C17" s="233" t="s">
        <v>385</v>
      </c>
      <c r="D17" s="234"/>
      <c r="E17" s="129">
        <v>7365527</v>
      </c>
      <c r="F17" s="129">
        <v>-434818</v>
      </c>
      <c r="G17" s="127">
        <f>+E17+F17</f>
        <v>6930709</v>
      </c>
      <c r="H17" s="127">
        <v>5572450</v>
      </c>
      <c r="I17" s="129">
        <v>5572450</v>
      </c>
      <c r="J17" s="129">
        <f t="shared" si="1"/>
        <v>-1793077</v>
      </c>
      <c r="K17" s="116"/>
    </row>
    <row r="18" spans="2:11" ht="12" customHeight="1" x14ac:dyDescent="0.25">
      <c r="B18" s="15"/>
      <c r="C18" s="233" t="s">
        <v>386</v>
      </c>
      <c r="D18" s="234"/>
      <c r="E18" s="130">
        <v>0</v>
      </c>
      <c r="F18" s="128">
        <f t="shared" ref="F18:I18" si="2">SUM(F19:F29)</f>
        <v>0</v>
      </c>
      <c r="G18" s="127">
        <f t="shared" si="2"/>
        <v>0</v>
      </c>
      <c r="H18" s="127">
        <f>SUM(H19:H29)</f>
        <v>0</v>
      </c>
      <c r="I18" s="129">
        <f t="shared" si="2"/>
        <v>0</v>
      </c>
      <c r="J18" s="128">
        <f t="shared" ref="J18" si="3">SUM(J19:J29)</f>
        <v>0</v>
      </c>
      <c r="K18" s="116"/>
    </row>
    <row r="19" spans="2:11" ht="12" customHeight="1" x14ac:dyDescent="0.25">
      <c r="B19" s="15"/>
      <c r="C19" s="162"/>
      <c r="D19" s="163" t="s">
        <v>387</v>
      </c>
      <c r="E19" s="129">
        <v>0</v>
      </c>
      <c r="F19" s="128">
        <f t="shared" ref="F19:F41" si="4">+G19-E19</f>
        <v>0</v>
      </c>
      <c r="G19" s="127">
        <v>0</v>
      </c>
      <c r="H19" s="127">
        <v>0</v>
      </c>
      <c r="I19" s="129">
        <v>0</v>
      </c>
      <c r="J19" s="127">
        <f t="shared" si="1"/>
        <v>0</v>
      </c>
    </row>
    <row r="20" spans="2:11" ht="12" customHeight="1" x14ac:dyDescent="0.25">
      <c r="B20" s="15"/>
      <c r="C20" s="162"/>
      <c r="D20" s="163" t="s">
        <v>388</v>
      </c>
      <c r="E20" s="129">
        <v>0</v>
      </c>
      <c r="F20" s="128">
        <f t="shared" si="4"/>
        <v>0</v>
      </c>
      <c r="G20" s="127">
        <v>0</v>
      </c>
      <c r="H20" s="127">
        <v>0</v>
      </c>
      <c r="I20" s="129">
        <v>0</v>
      </c>
      <c r="J20" s="127">
        <f t="shared" si="1"/>
        <v>0</v>
      </c>
    </row>
    <row r="21" spans="2:11" ht="12" customHeight="1" x14ac:dyDescent="0.25">
      <c r="B21" s="15"/>
      <c r="C21" s="162"/>
      <c r="D21" s="163" t="s">
        <v>389</v>
      </c>
      <c r="E21" s="129">
        <v>0</v>
      </c>
      <c r="F21" s="128">
        <f t="shared" si="4"/>
        <v>0</v>
      </c>
      <c r="G21" s="127">
        <v>0</v>
      </c>
      <c r="H21" s="127">
        <v>0</v>
      </c>
      <c r="I21" s="129">
        <v>0</v>
      </c>
      <c r="J21" s="127">
        <f t="shared" si="1"/>
        <v>0</v>
      </c>
    </row>
    <row r="22" spans="2:11" ht="12" customHeight="1" x14ac:dyDescent="0.25">
      <c r="B22" s="15"/>
      <c r="C22" s="162"/>
      <c r="D22" s="163" t="s">
        <v>390</v>
      </c>
      <c r="E22" s="129">
        <v>0</v>
      </c>
      <c r="F22" s="128">
        <f t="shared" si="4"/>
        <v>0</v>
      </c>
      <c r="G22" s="127">
        <v>0</v>
      </c>
      <c r="H22" s="127">
        <v>0</v>
      </c>
      <c r="I22" s="129">
        <v>0</v>
      </c>
      <c r="J22" s="127">
        <f t="shared" si="1"/>
        <v>0</v>
      </c>
    </row>
    <row r="23" spans="2:11" ht="12" customHeight="1" x14ac:dyDescent="0.25">
      <c r="B23" s="15"/>
      <c r="C23" s="162"/>
      <c r="D23" s="163" t="s">
        <v>391</v>
      </c>
      <c r="E23" s="129">
        <v>0</v>
      </c>
      <c r="F23" s="128">
        <f t="shared" si="4"/>
        <v>0</v>
      </c>
      <c r="G23" s="127">
        <v>0</v>
      </c>
      <c r="H23" s="127">
        <v>0</v>
      </c>
      <c r="I23" s="129">
        <v>0</v>
      </c>
      <c r="J23" s="127">
        <f t="shared" si="1"/>
        <v>0</v>
      </c>
    </row>
    <row r="24" spans="2:11" ht="12" customHeight="1" x14ac:dyDescent="0.25">
      <c r="B24" s="15"/>
      <c r="C24" s="162"/>
      <c r="D24" s="163" t="s">
        <v>392</v>
      </c>
      <c r="E24" s="129">
        <v>0</v>
      </c>
      <c r="F24" s="128">
        <f t="shared" si="4"/>
        <v>0</v>
      </c>
      <c r="G24" s="127">
        <v>0</v>
      </c>
      <c r="H24" s="127">
        <v>0</v>
      </c>
      <c r="I24" s="129">
        <v>0</v>
      </c>
      <c r="J24" s="127">
        <f t="shared" si="1"/>
        <v>0</v>
      </c>
    </row>
    <row r="25" spans="2:11" ht="12" customHeight="1" x14ac:dyDescent="0.25">
      <c r="B25" s="15"/>
      <c r="C25" s="162"/>
      <c r="D25" s="163" t="s">
        <v>393</v>
      </c>
      <c r="E25" s="129">
        <v>0</v>
      </c>
      <c r="F25" s="128">
        <f t="shared" si="4"/>
        <v>0</v>
      </c>
      <c r="G25" s="127">
        <v>0</v>
      </c>
      <c r="H25" s="127">
        <v>0</v>
      </c>
      <c r="I25" s="129">
        <v>0</v>
      </c>
      <c r="J25" s="127">
        <f t="shared" si="1"/>
        <v>0</v>
      </c>
    </row>
    <row r="26" spans="2:11" ht="12" customHeight="1" x14ac:dyDescent="0.25">
      <c r="B26" s="15"/>
      <c r="C26" s="162"/>
      <c r="D26" s="163" t="s">
        <v>394</v>
      </c>
      <c r="E26" s="129">
        <v>0</v>
      </c>
      <c r="F26" s="128">
        <f t="shared" si="4"/>
        <v>0</v>
      </c>
      <c r="G26" s="127">
        <v>0</v>
      </c>
      <c r="H26" s="127">
        <v>0</v>
      </c>
      <c r="I26" s="129">
        <v>0</v>
      </c>
      <c r="J26" s="127">
        <f t="shared" si="1"/>
        <v>0</v>
      </c>
    </row>
    <row r="27" spans="2:11" ht="12" customHeight="1" x14ac:dyDescent="0.25">
      <c r="B27" s="15"/>
      <c r="C27" s="162"/>
      <c r="D27" s="163" t="s">
        <v>395</v>
      </c>
      <c r="E27" s="129">
        <v>0</v>
      </c>
      <c r="F27" s="128">
        <f t="shared" si="4"/>
        <v>0</v>
      </c>
      <c r="G27" s="127">
        <v>0</v>
      </c>
      <c r="H27" s="127">
        <v>0</v>
      </c>
      <c r="I27" s="129">
        <v>0</v>
      </c>
      <c r="J27" s="127">
        <f t="shared" si="1"/>
        <v>0</v>
      </c>
    </row>
    <row r="28" spans="2:11" ht="12" customHeight="1" x14ac:dyDescent="0.25">
      <c r="B28" s="15"/>
      <c r="C28" s="162"/>
      <c r="D28" s="163" t="s">
        <v>396</v>
      </c>
      <c r="E28" s="129">
        <v>0</v>
      </c>
      <c r="F28" s="128">
        <f t="shared" si="4"/>
        <v>0</v>
      </c>
      <c r="G28" s="127">
        <v>0</v>
      </c>
      <c r="H28" s="127">
        <v>0</v>
      </c>
      <c r="I28" s="129">
        <v>0</v>
      </c>
      <c r="J28" s="127">
        <f t="shared" si="1"/>
        <v>0</v>
      </c>
    </row>
    <row r="29" spans="2:11" ht="12" customHeight="1" x14ac:dyDescent="0.25">
      <c r="B29" s="15"/>
      <c r="C29" s="162"/>
      <c r="D29" s="163" t="s">
        <v>397</v>
      </c>
      <c r="E29" s="129">
        <v>0</v>
      </c>
      <c r="F29" s="128">
        <f t="shared" si="4"/>
        <v>0</v>
      </c>
      <c r="G29" s="127">
        <v>0</v>
      </c>
      <c r="H29" s="127">
        <v>0</v>
      </c>
      <c r="I29" s="129">
        <v>0</v>
      </c>
      <c r="J29" s="127">
        <f t="shared" si="1"/>
        <v>0</v>
      </c>
    </row>
    <row r="30" spans="2:11" ht="12" customHeight="1" x14ac:dyDescent="0.25">
      <c r="B30" s="15"/>
      <c r="C30" s="233" t="s">
        <v>398</v>
      </c>
      <c r="D30" s="234"/>
      <c r="E30" s="129">
        <f>SUM(E31:E35)</f>
        <v>0</v>
      </c>
      <c r="F30" s="128">
        <f t="shared" si="4"/>
        <v>0</v>
      </c>
      <c r="G30" s="127">
        <v>0</v>
      </c>
      <c r="H30" s="127">
        <f t="shared" ref="H30:J30" si="5">SUM(H31:H35)</f>
        <v>0</v>
      </c>
      <c r="I30" s="129">
        <f t="shared" si="5"/>
        <v>0</v>
      </c>
      <c r="J30" s="127">
        <f t="shared" si="5"/>
        <v>0</v>
      </c>
    </row>
    <row r="31" spans="2:11" ht="12" customHeight="1" x14ac:dyDescent="0.25">
      <c r="B31" s="15"/>
      <c r="C31" s="162"/>
      <c r="D31" s="163" t="s">
        <v>399</v>
      </c>
      <c r="E31" s="129">
        <v>0</v>
      </c>
      <c r="F31" s="128">
        <f t="shared" si="4"/>
        <v>0</v>
      </c>
      <c r="G31" s="127">
        <v>0</v>
      </c>
      <c r="H31" s="127">
        <v>0</v>
      </c>
      <c r="I31" s="129">
        <v>0</v>
      </c>
      <c r="J31" s="127">
        <f t="shared" si="1"/>
        <v>0</v>
      </c>
    </row>
    <row r="32" spans="2:11" ht="12" customHeight="1" x14ac:dyDescent="0.25">
      <c r="B32" s="15"/>
      <c r="C32" s="162"/>
      <c r="D32" s="163" t="s">
        <v>400</v>
      </c>
      <c r="E32" s="129"/>
      <c r="F32" s="128">
        <f t="shared" si="4"/>
        <v>0</v>
      </c>
      <c r="G32" s="127">
        <v>0</v>
      </c>
      <c r="H32" s="127">
        <v>0</v>
      </c>
      <c r="I32" s="129">
        <v>0</v>
      </c>
      <c r="J32" s="127">
        <f t="shared" si="1"/>
        <v>0</v>
      </c>
    </row>
    <row r="33" spans="2:11" ht="12" customHeight="1" x14ac:dyDescent="0.25">
      <c r="B33" s="15"/>
      <c r="C33" s="162"/>
      <c r="D33" s="163" t="s">
        <v>401</v>
      </c>
      <c r="E33" s="129">
        <v>0</v>
      </c>
      <c r="F33" s="128">
        <f t="shared" si="4"/>
        <v>0</v>
      </c>
      <c r="G33" s="127">
        <v>0</v>
      </c>
      <c r="H33" s="127">
        <v>0</v>
      </c>
      <c r="I33" s="129">
        <v>0</v>
      </c>
      <c r="J33" s="127">
        <f t="shared" si="1"/>
        <v>0</v>
      </c>
    </row>
    <row r="34" spans="2:11" ht="12" customHeight="1" x14ac:dyDescent="0.25">
      <c r="B34" s="15"/>
      <c r="C34" s="162"/>
      <c r="D34" s="163" t="s">
        <v>402</v>
      </c>
      <c r="E34" s="129">
        <v>0</v>
      </c>
      <c r="F34" s="128">
        <f t="shared" si="4"/>
        <v>0</v>
      </c>
      <c r="G34" s="127">
        <v>0</v>
      </c>
      <c r="H34" s="127">
        <v>0</v>
      </c>
      <c r="I34" s="129">
        <v>0</v>
      </c>
      <c r="J34" s="127">
        <f t="shared" si="1"/>
        <v>0</v>
      </c>
    </row>
    <row r="35" spans="2:11" ht="12" customHeight="1" x14ac:dyDescent="0.25">
      <c r="B35" s="15"/>
      <c r="C35" s="162"/>
      <c r="D35" s="163" t="s">
        <v>403</v>
      </c>
      <c r="E35" s="129">
        <v>0</v>
      </c>
      <c r="F35" s="128">
        <f t="shared" si="4"/>
        <v>0</v>
      </c>
      <c r="G35" s="127">
        <v>0</v>
      </c>
      <c r="H35" s="127">
        <v>0</v>
      </c>
      <c r="I35" s="129">
        <v>0</v>
      </c>
      <c r="J35" s="127">
        <f t="shared" si="1"/>
        <v>0</v>
      </c>
    </row>
    <row r="36" spans="2:11" ht="12" customHeight="1" x14ac:dyDescent="0.25">
      <c r="B36" s="15"/>
      <c r="C36" s="233" t="s">
        <v>404</v>
      </c>
      <c r="D36" s="234"/>
      <c r="E36" s="129">
        <v>925118857</v>
      </c>
      <c r="F36" s="128">
        <v>74456484</v>
      </c>
      <c r="G36" s="127">
        <f>+E36+F36</f>
        <v>999575341</v>
      </c>
      <c r="H36" s="127">
        <v>738873833</v>
      </c>
      <c r="I36" s="129">
        <v>738873833</v>
      </c>
      <c r="J36" s="127">
        <f t="shared" si="1"/>
        <v>-186245024</v>
      </c>
      <c r="K36" s="125"/>
    </row>
    <row r="37" spans="2:11" ht="12" customHeight="1" x14ac:dyDescent="0.25">
      <c r="B37" s="15"/>
      <c r="C37" s="233" t="s">
        <v>405</v>
      </c>
      <c r="D37" s="234"/>
      <c r="E37" s="129">
        <f>+E38</f>
        <v>0</v>
      </c>
      <c r="F37" s="128">
        <f t="shared" si="4"/>
        <v>0</v>
      </c>
      <c r="G37" s="127">
        <v>0</v>
      </c>
      <c r="H37" s="127">
        <f t="shared" ref="H37:J37" si="6">+H38</f>
        <v>0</v>
      </c>
      <c r="I37" s="129">
        <f t="shared" si="6"/>
        <v>0</v>
      </c>
      <c r="J37" s="127">
        <f t="shared" si="6"/>
        <v>0</v>
      </c>
    </row>
    <row r="38" spans="2:11" ht="12" customHeight="1" x14ac:dyDescent="0.25">
      <c r="B38" s="15"/>
      <c r="C38" s="162"/>
      <c r="D38" s="163" t="s">
        <v>406</v>
      </c>
      <c r="E38" s="129">
        <v>0</v>
      </c>
      <c r="F38" s="128">
        <f t="shared" si="4"/>
        <v>0</v>
      </c>
      <c r="G38" s="127">
        <v>0</v>
      </c>
      <c r="H38" s="127">
        <v>0</v>
      </c>
      <c r="I38" s="129">
        <v>0</v>
      </c>
      <c r="J38" s="127">
        <f t="shared" si="1"/>
        <v>0</v>
      </c>
    </row>
    <row r="39" spans="2:11" ht="12" customHeight="1" x14ac:dyDescent="0.25">
      <c r="B39" s="15"/>
      <c r="C39" s="233" t="s">
        <v>407</v>
      </c>
      <c r="D39" s="234"/>
      <c r="E39" s="127">
        <f t="shared" ref="E39:F39" si="7">SUM(E40:E41)</f>
        <v>0</v>
      </c>
      <c r="F39" s="127">
        <f t="shared" si="7"/>
        <v>0</v>
      </c>
      <c r="G39" s="127">
        <f>SUM(G40:G41)</f>
        <v>0</v>
      </c>
      <c r="H39" s="127">
        <f t="shared" ref="H39:J39" si="8">SUM(H40:H41)</f>
        <v>0</v>
      </c>
      <c r="I39" s="129">
        <f t="shared" si="8"/>
        <v>0</v>
      </c>
      <c r="J39" s="127">
        <f t="shared" si="8"/>
        <v>0</v>
      </c>
    </row>
    <row r="40" spans="2:11" ht="12" customHeight="1" x14ac:dyDescent="0.25">
      <c r="B40" s="15"/>
      <c r="C40" s="162"/>
      <c r="D40" s="163" t="s">
        <v>408</v>
      </c>
      <c r="E40" s="129">
        <v>0</v>
      </c>
      <c r="F40" s="128">
        <f t="shared" si="4"/>
        <v>0</v>
      </c>
      <c r="G40" s="127">
        <v>0</v>
      </c>
      <c r="H40" s="127">
        <v>0</v>
      </c>
      <c r="I40" s="127">
        <v>0</v>
      </c>
      <c r="J40" s="127">
        <f t="shared" si="1"/>
        <v>0</v>
      </c>
    </row>
    <row r="41" spans="2:11" ht="12" customHeight="1" x14ac:dyDescent="0.25">
      <c r="B41" s="15"/>
      <c r="C41" s="162"/>
      <c r="D41" s="163" t="s">
        <v>409</v>
      </c>
      <c r="E41" s="129">
        <v>0</v>
      </c>
      <c r="F41" s="128">
        <f t="shared" si="4"/>
        <v>0</v>
      </c>
      <c r="G41" s="127">
        <v>0</v>
      </c>
      <c r="H41" s="127">
        <v>0</v>
      </c>
      <c r="I41" s="127">
        <v>0</v>
      </c>
      <c r="J41" s="127">
        <f t="shared" si="1"/>
        <v>0</v>
      </c>
    </row>
    <row r="42" spans="2:11" ht="12" customHeight="1" x14ac:dyDescent="0.25">
      <c r="B42" s="102"/>
      <c r="C42" s="165"/>
      <c r="D42" s="166"/>
      <c r="E42" s="129"/>
      <c r="F42" s="127"/>
      <c r="G42" s="127"/>
      <c r="H42" s="127"/>
      <c r="I42" s="129"/>
      <c r="J42" s="127"/>
    </row>
    <row r="43" spans="2:11" ht="12" customHeight="1" x14ac:dyDescent="0.25">
      <c r="B43" s="230" t="s">
        <v>410</v>
      </c>
      <c r="C43" s="235"/>
      <c r="D43" s="232"/>
      <c r="E43" s="131">
        <f>+E11+E12+E13+E14+E15+E16+E17+E18+E30+E36+E37+E39</f>
        <v>932484384</v>
      </c>
      <c r="F43" s="131">
        <f>+F11+F12+F13+F14+F15+F16+F17+F18+F30+F36+F37+F39</f>
        <v>75803985</v>
      </c>
      <c r="G43" s="131">
        <f t="shared" ref="G43:J43" si="9">+G11+G12+G13+G14+G15+G16+G17+G18+G30+G36+G37+G39</f>
        <v>1008288369</v>
      </c>
      <c r="H43" s="131">
        <f t="shared" si="9"/>
        <v>746228602</v>
      </c>
      <c r="I43" s="131">
        <f>+I11+I12+I13+I14+I15+I16+I17+I18+I30+I36+I37+I39</f>
        <v>746228602</v>
      </c>
      <c r="J43" s="131">
        <f t="shared" si="9"/>
        <v>-186255782</v>
      </c>
    </row>
    <row r="44" spans="2:11" ht="12" customHeight="1" x14ac:dyDescent="0.25">
      <c r="B44" s="230" t="s">
        <v>411</v>
      </c>
      <c r="C44" s="235"/>
      <c r="D44" s="232"/>
      <c r="E44" s="130"/>
      <c r="F44" s="132"/>
      <c r="G44" s="132"/>
      <c r="H44" s="132"/>
      <c r="I44" s="133"/>
      <c r="J44" s="132"/>
    </row>
    <row r="45" spans="2:11" ht="12" customHeight="1" x14ac:dyDescent="0.25">
      <c r="B45" s="230" t="s">
        <v>412</v>
      </c>
      <c r="C45" s="235"/>
      <c r="D45" s="232"/>
      <c r="E45" s="134"/>
      <c r="F45" s="134"/>
      <c r="G45" s="134"/>
      <c r="H45" s="134"/>
      <c r="I45" s="134"/>
      <c r="J45" s="131"/>
    </row>
    <row r="46" spans="2:11" ht="12" customHeight="1" x14ac:dyDescent="0.25">
      <c r="B46" s="102"/>
      <c r="C46" s="165"/>
      <c r="D46" s="166"/>
      <c r="E46" s="129"/>
      <c r="F46" s="127"/>
      <c r="G46" s="127"/>
      <c r="H46" s="127"/>
      <c r="I46" s="129"/>
      <c r="J46" s="127"/>
    </row>
    <row r="47" spans="2:11" ht="12" customHeight="1" x14ac:dyDescent="0.25">
      <c r="B47" s="230" t="s">
        <v>413</v>
      </c>
      <c r="C47" s="235"/>
      <c r="D47" s="232"/>
      <c r="E47" s="129"/>
      <c r="F47" s="127"/>
      <c r="G47" s="127"/>
      <c r="H47" s="127"/>
      <c r="I47" s="129"/>
      <c r="J47" s="127"/>
    </row>
    <row r="48" spans="2:11" ht="12" customHeight="1" x14ac:dyDescent="0.25">
      <c r="B48" s="15"/>
      <c r="C48" s="233" t="s">
        <v>414</v>
      </c>
      <c r="D48" s="234"/>
      <c r="E48" s="129">
        <f>SUM(E49:E56)</f>
        <v>0</v>
      </c>
      <c r="F48" s="127">
        <f t="shared" ref="F48:J48" si="10">SUM(F49:F56)</f>
        <v>0</v>
      </c>
      <c r="G48" s="127">
        <f t="shared" si="10"/>
        <v>0</v>
      </c>
      <c r="H48" s="127">
        <f t="shared" si="10"/>
        <v>0</v>
      </c>
      <c r="I48" s="129">
        <f t="shared" si="10"/>
        <v>0</v>
      </c>
      <c r="J48" s="127">
        <f t="shared" si="10"/>
        <v>0</v>
      </c>
    </row>
    <row r="49" spans="2:10" ht="12" customHeight="1" x14ac:dyDescent="0.25">
      <c r="B49" s="15"/>
      <c r="C49" s="162"/>
      <c r="D49" s="163" t="s">
        <v>415</v>
      </c>
      <c r="E49" s="129">
        <v>0</v>
      </c>
      <c r="F49" s="127">
        <v>0</v>
      </c>
      <c r="G49" s="127">
        <f t="shared" ref="G49:G66" si="11">E49+F49</f>
        <v>0</v>
      </c>
      <c r="H49" s="127">
        <v>0</v>
      </c>
      <c r="I49" s="129">
        <v>0</v>
      </c>
      <c r="J49" s="127">
        <f t="shared" ref="J49:J66" si="12">+I49-E49</f>
        <v>0</v>
      </c>
    </row>
    <row r="50" spans="2:10" ht="12" customHeight="1" x14ac:dyDescent="0.25">
      <c r="B50" s="15"/>
      <c r="C50" s="162"/>
      <c r="D50" s="163" t="s">
        <v>416</v>
      </c>
      <c r="E50" s="129">
        <v>0</v>
      </c>
      <c r="F50" s="128">
        <f t="shared" ref="F50" si="13">+G50-E50</f>
        <v>0</v>
      </c>
      <c r="G50" s="127">
        <v>0</v>
      </c>
      <c r="H50" s="127">
        <v>0</v>
      </c>
      <c r="I50" s="127">
        <v>0</v>
      </c>
      <c r="J50" s="127">
        <f t="shared" si="12"/>
        <v>0</v>
      </c>
    </row>
    <row r="51" spans="2:10" ht="12" customHeight="1" x14ac:dyDescent="0.25">
      <c r="B51" s="15"/>
      <c r="C51" s="162"/>
      <c r="D51" s="163" t="s">
        <v>417</v>
      </c>
      <c r="E51" s="129">
        <v>0</v>
      </c>
      <c r="F51" s="127">
        <v>0</v>
      </c>
      <c r="G51" s="127">
        <f t="shared" si="11"/>
        <v>0</v>
      </c>
      <c r="H51" s="127">
        <v>0</v>
      </c>
      <c r="I51" s="129">
        <v>0</v>
      </c>
      <c r="J51" s="127">
        <f t="shared" si="12"/>
        <v>0</v>
      </c>
    </row>
    <row r="52" spans="2:10" ht="16.5" x14ac:dyDescent="0.25">
      <c r="B52" s="15"/>
      <c r="C52" s="162"/>
      <c r="D52" s="103" t="s">
        <v>418</v>
      </c>
      <c r="E52" s="129">
        <v>0</v>
      </c>
      <c r="F52" s="127">
        <v>0</v>
      </c>
      <c r="G52" s="127">
        <f t="shared" si="11"/>
        <v>0</v>
      </c>
      <c r="H52" s="127">
        <v>0</v>
      </c>
      <c r="I52" s="127">
        <v>0</v>
      </c>
      <c r="J52" s="127">
        <f t="shared" si="12"/>
        <v>0</v>
      </c>
    </row>
    <row r="53" spans="2:10" ht="12" customHeight="1" x14ac:dyDescent="0.25">
      <c r="B53" s="15"/>
      <c r="C53" s="162"/>
      <c r="D53" s="163" t="s">
        <v>419</v>
      </c>
      <c r="E53" s="129">
        <v>0</v>
      </c>
      <c r="F53" s="127">
        <v>0</v>
      </c>
      <c r="G53" s="127">
        <f t="shared" si="11"/>
        <v>0</v>
      </c>
      <c r="H53" s="127">
        <v>0</v>
      </c>
      <c r="I53" s="127">
        <v>0</v>
      </c>
      <c r="J53" s="127">
        <f t="shared" si="12"/>
        <v>0</v>
      </c>
    </row>
    <row r="54" spans="2:10" ht="12" customHeight="1" x14ac:dyDescent="0.25">
      <c r="B54" s="15"/>
      <c r="C54" s="162"/>
      <c r="D54" s="163" t="s">
        <v>420</v>
      </c>
      <c r="E54" s="129">
        <v>0</v>
      </c>
      <c r="F54" s="127">
        <v>0</v>
      </c>
      <c r="G54" s="127">
        <f t="shared" si="11"/>
        <v>0</v>
      </c>
      <c r="H54" s="127">
        <v>0</v>
      </c>
      <c r="I54" s="127">
        <v>0</v>
      </c>
      <c r="J54" s="127">
        <f t="shared" si="12"/>
        <v>0</v>
      </c>
    </row>
    <row r="55" spans="2:10" ht="12" customHeight="1" x14ac:dyDescent="0.25">
      <c r="B55" s="15"/>
      <c r="C55" s="162"/>
      <c r="D55" s="103" t="s">
        <v>421</v>
      </c>
      <c r="E55" s="129">
        <v>0</v>
      </c>
      <c r="F55" s="127">
        <v>0</v>
      </c>
      <c r="G55" s="127">
        <f t="shared" si="11"/>
        <v>0</v>
      </c>
      <c r="H55" s="127">
        <v>0</v>
      </c>
      <c r="I55" s="127">
        <v>0</v>
      </c>
      <c r="J55" s="127">
        <f t="shared" si="12"/>
        <v>0</v>
      </c>
    </row>
    <row r="56" spans="2:10" ht="12" customHeight="1" x14ac:dyDescent="0.25">
      <c r="B56" s="15"/>
      <c r="C56" s="162"/>
      <c r="D56" s="16" t="s">
        <v>422</v>
      </c>
      <c r="E56" s="129">
        <v>0</v>
      </c>
      <c r="F56" s="127">
        <v>0</v>
      </c>
      <c r="G56" s="127">
        <f t="shared" si="11"/>
        <v>0</v>
      </c>
      <c r="H56" s="127">
        <v>0</v>
      </c>
      <c r="I56" s="127">
        <v>0</v>
      </c>
      <c r="J56" s="127">
        <f t="shared" si="12"/>
        <v>0</v>
      </c>
    </row>
    <row r="57" spans="2:10" ht="12" customHeight="1" x14ac:dyDescent="0.25">
      <c r="B57" s="15"/>
      <c r="C57" s="233" t="s">
        <v>423</v>
      </c>
      <c r="D57" s="234"/>
      <c r="E57" s="129">
        <f>SUM(E58:E61)</f>
        <v>0</v>
      </c>
      <c r="F57" s="127">
        <f t="shared" ref="F57:J57" si="14">SUM(F58:F61)</f>
        <v>0</v>
      </c>
      <c r="G57" s="127">
        <f t="shared" si="11"/>
        <v>0</v>
      </c>
      <c r="H57" s="127">
        <f t="shared" si="14"/>
        <v>0</v>
      </c>
      <c r="I57" s="127">
        <f t="shared" si="14"/>
        <v>0</v>
      </c>
      <c r="J57" s="127">
        <f t="shared" si="14"/>
        <v>0</v>
      </c>
    </row>
    <row r="58" spans="2:10" ht="12" customHeight="1" x14ac:dyDescent="0.25">
      <c r="B58" s="15"/>
      <c r="C58" s="162"/>
      <c r="D58" s="163" t="s">
        <v>424</v>
      </c>
      <c r="E58" s="129">
        <v>0</v>
      </c>
      <c r="F58" s="127">
        <v>0</v>
      </c>
      <c r="G58" s="127">
        <f t="shared" si="11"/>
        <v>0</v>
      </c>
      <c r="H58" s="127">
        <v>0</v>
      </c>
      <c r="I58" s="127">
        <v>0</v>
      </c>
      <c r="J58" s="127">
        <f t="shared" si="12"/>
        <v>0</v>
      </c>
    </row>
    <row r="59" spans="2:10" ht="12" customHeight="1" x14ac:dyDescent="0.25">
      <c r="B59" s="15"/>
      <c r="C59" s="162"/>
      <c r="D59" s="163" t="s">
        <v>425</v>
      </c>
      <c r="E59" s="129">
        <v>0</v>
      </c>
      <c r="F59" s="127">
        <v>0</v>
      </c>
      <c r="G59" s="127">
        <f t="shared" si="11"/>
        <v>0</v>
      </c>
      <c r="H59" s="127">
        <v>0</v>
      </c>
      <c r="I59" s="127">
        <v>0</v>
      </c>
      <c r="J59" s="127">
        <f t="shared" si="12"/>
        <v>0</v>
      </c>
    </row>
    <row r="60" spans="2:10" ht="12" customHeight="1" x14ac:dyDescent="0.25">
      <c r="B60" s="15"/>
      <c r="C60" s="162"/>
      <c r="D60" s="163" t="s">
        <v>426</v>
      </c>
      <c r="E60" s="129">
        <v>0</v>
      </c>
      <c r="F60" s="127">
        <v>0</v>
      </c>
      <c r="G60" s="127">
        <f t="shared" si="11"/>
        <v>0</v>
      </c>
      <c r="H60" s="127">
        <v>0</v>
      </c>
      <c r="I60" s="127">
        <v>0</v>
      </c>
      <c r="J60" s="127">
        <f t="shared" si="12"/>
        <v>0</v>
      </c>
    </row>
    <row r="61" spans="2:10" ht="12" customHeight="1" x14ac:dyDescent="0.25">
      <c r="B61" s="15"/>
      <c r="C61" s="162"/>
      <c r="D61" s="163" t="s">
        <v>427</v>
      </c>
      <c r="E61" s="129">
        <v>0</v>
      </c>
      <c r="F61" s="127">
        <v>0</v>
      </c>
      <c r="G61" s="127">
        <f t="shared" si="11"/>
        <v>0</v>
      </c>
      <c r="H61" s="127">
        <v>0</v>
      </c>
      <c r="I61" s="127">
        <v>0</v>
      </c>
      <c r="J61" s="127">
        <f t="shared" si="12"/>
        <v>0</v>
      </c>
    </row>
    <row r="62" spans="2:10" ht="12" customHeight="1" x14ac:dyDescent="0.25">
      <c r="B62" s="15"/>
      <c r="C62" s="233" t="s">
        <v>428</v>
      </c>
      <c r="D62" s="234"/>
      <c r="E62" s="129">
        <f>SUM(E63:E64)</f>
        <v>0</v>
      </c>
      <c r="F62" s="127">
        <f t="shared" ref="F62:J62" si="15">SUM(F63:F64)</f>
        <v>0</v>
      </c>
      <c r="G62" s="127">
        <f t="shared" si="11"/>
        <v>0</v>
      </c>
      <c r="H62" s="127">
        <f t="shared" si="15"/>
        <v>0</v>
      </c>
      <c r="I62" s="127">
        <f t="shared" si="15"/>
        <v>0</v>
      </c>
      <c r="J62" s="127">
        <f t="shared" si="15"/>
        <v>0</v>
      </c>
    </row>
    <row r="63" spans="2:10" ht="12" customHeight="1" x14ac:dyDescent="0.25">
      <c r="B63" s="15"/>
      <c r="C63" s="162"/>
      <c r="D63" s="163" t="s">
        <v>429</v>
      </c>
      <c r="E63" s="129">
        <v>0</v>
      </c>
      <c r="F63" s="127">
        <v>0</v>
      </c>
      <c r="G63" s="127">
        <f t="shared" si="11"/>
        <v>0</v>
      </c>
      <c r="H63" s="127">
        <v>0</v>
      </c>
      <c r="I63" s="127">
        <v>0</v>
      </c>
      <c r="J63" s="127">
        <f t="shared" si="12"/>
        <v>0</v>
      </c>
    </row>
    <row r="64" spans="2:10" ht="12" customHeight="1" x14ac:dyDescent="0.25">
      <c r="B64" s="15"/>
      <c r="C64" s="162"/>
      <c r="D64" s="163" t="s">
        <v>430</v>
      </c>
      <c r="E64" s="129">
        <v>0</v>
      </c>
      <c r="F64" s="127">
        <v>0</v>
      </c>
      <c r="G64" s="127">
        <f t="shared" si="11"/>
        <v>0</v>
      </c>
      <c r="H64" s="127">
        <v>0</v>
      </c>
      <c r="I64" s="127">
        <v>0</v>
      </c>
      <c r="J64" s="127">
        <f t="shared" si="12"/>
        <v>0</v>
      </c>
    </row>
    <row r="65" spans="2:12" ht="12" customHeight="1" x14ac:dyDescent="0.25">
      <c r="B65" s="15"/>
      <c r="C65" s="233" t="s">
        <v>431</v>
      </c>
      <c r="D65" s="234"/>
      <c r="E65" s="129">
        <v>2366125663</v>
      </c>
      <c r="F65" s="127">
        <v>-26686689</v>
      </c>
      <c r="G65" s="127">
        <f>+E65+F65</f>
        <v>2339438974</v>
      </c>
      <c r="H65" s="127">
        <v>1623984192</v>
      </c>
      <c r="I65" s="127">
        <v>1623984192</v>
      </c>
      <c r="J65" s="127">
        <f t="shared" si="12"/>
        <v>-742141471</v>
      </c>
      <c r="L65" s="125">
        <f>+H65-I65</f>
        <v>0</v>
      </c>
    </row>
    <row r="66" spans="2:12" ht="12" customHeight="1" x14ac:dyDescent="0.25">
      <c r="B66" s="15"/>
      <c r="C66" s="233" t="s">
        <v>432</v>
      </c>
      <c r="D66" s="234"/>
      <c r="E66" s="129">
        <v>0</v>
      </c>
      <c r="F66" s="127">
        <v>0</v>
      </c>
      <c r="G66" s="127">
        <f t="shared" si="11"/>
        <v>0</v>
      </c>
      <c r="H66" s="127">
        <v>0</v>
      </c>
      <c r="I66" s="127">
        <v>0</v>
      </c>
      <c r="J66" s="127">
        <f t="shared" si="12"/>
        <v>0</v>
      </c>
    </row>
    <row r="67" spans="2:12" ht="12" customHeight="1" x14ac:dyDescent="0.25">
      <c r="B67" s="102"/>
      <c r="C67" s="238"/>
      <c r="D67" s="239"/>
      <c r="E67" s="129"/>
      <c r="F67" s="127"/>
      <c r="G67" s="127"/>
      <c r="H67" s="127"/>
      <c r="I67" s="127"/>
      <c r="J67" s="127"/>
    </row>
    <row r="68" spans="2:12" ht="12" customHeight="1" x14ac:dyDescent="0.25">
      <c r="B68" s="160" t="s">
        <v>433</v>
      </c>
      <c r="C68" s="164"/>
      <c r="D68" s="161"/>
      <c r="E68" s="131">
        <f>+E48+E57+E62+E65+E66</f>
        <v>2366125663</v>
      </c>
      <c r="F68" s="131">
        <f t="shared" ref="F68:J68" si="16">+F48+F57+F62+F65+F66</f>
        <v>-26686689</v>
      </c>
      <c r="G68" s="131">
        <f>+G48+G57+G62+G65+G66</f>
        <v>2339438974</v>
      </c>
      <c r="H68" s="131">
        <f t="shared" si="16"/>
        <v>1623984192</v>
      </c>
      <c r="I68" s="131">
        <f t="shared" si="16"/>
        <v>1623984192</v>
      </c>
      <c r="J68" s="131">
        <f t="shared" si="16"/>
        <v>-742141471</v>
      </c>
    </row>
    <row r="69" spans="2:12" ht="12" customHeight="1" x14ac:dyDescent="0.25">
      <c r="B69" s="102"/>
      <c r="C69" s="238"/>
      <c r="D69" s="239"/>
      <c r="E69" s="129"/>
      <c r="F69" s="129"/>
      <c r="G69" s="129"/>
      <c r="H69" s="129"/>
      <c r="I69" s="129"/>
      <c r="J69" s="129"/>
    </row>
    <row r="70" spans="2:12" ht="12" customHeight="1" x14ac:dyDescent="0.25">
      <c r="B70" s="230" t="s">
        <v>434</v>
      </c>
      <c r="C70" s="235"/>
      <c r="D70" s="232"/>
      <c r="E70" s="129">
        <f>+E71</f>
        <v>0</v>
      </c>
      <c r="F70" s="129">
        <f t="shared" ref="F70:J70" si="17">+F71</f>
        <v>0</v>
      </c>
      <c r="G70" s="129">
        <f t="shared" si="17"/>
        <v>0</v>
      </c>
      <c r="H70" s="129">
        <f t="shared" si="17"/>
        <v>0</v>
      </c>
      <c r="I70" s="129">
        <f t="shared" si="17"/>
        <v>0</v>
      </c>
      <c r="J70" s="129">
        <f t="shared" si="17"/>
        <v>0</v>
      </c>
    </row>
    <row r="71" spans="2:12" ht="12" customHeight="1" x14ac:dyDescent="0.25">
      <c r="B71" s="15"/>
      <c r="C71" s="233" t="s">
        <v>435</v>
      </c>
      <c r="D71" s="234"/>
      <c r="E71" s="129">
        <v>0</v>
      </c>
      <c r="F71" s="129">
        <v>0</v>
      </c>
      <c r="G71" s="129">
        <f t="shared" ref="G71" si="18">+E71+F71</f>
        <v>0</v>
      </c>
      <c r="H71" s="129">
        <v>0</v>
      </c>
      <c r="I71" s="129">
        <v>0</v>
      </c>
      <c r="J71" s="129">
        <f t="shared" ref="J71" si="19">+I71-E71</f>
        <v>0</v>
      </c>
    </row>
    <row r="72" spans="2:12" ht="12" customHeight="1" x14ac:dyDescent="0.25">
      <c r="B72" s="102"/>
      <c r="C72" s="238"/>
      <c r="D72" s="239"/>
      <c r="E72" s="129"/>
      <c r="F72" s="129"/>
      <c r="G72" s="129"/>
      <c r="H72" s="129"/>
      <c r="I72" s="129"/>
      <c r="J72" s="129"/>
    </row>
    <row r="73" spans="2:12" ht="12" customHeight="1" x14ac:dyDescent="0.25">
      <c r="B73" s="230" t="s">
        <v>436</v>
      </c>
      <c r="C73" s="235"/>
      <c r="D73" s="232"/>
      <c r="E73" s="131">
        <f>+E43+E68+E70</f>
        <v>3298610047</v>
      </c>
      <c r="F73" s="131">
        <f>+F43+F68+F70</f>
        <v>49117296</v>
      </c>
      <c r="G73" s="131">
        <f t="shared" ref="G73:J73" si="20">+G43+G68+G70</f>
        <v>3347727343</v>
      </c>
      <c r="H73" s="131">
        <f t="shared" si="20"/>
        <v>2370212794</v>
      </c>
      <c r="I73" s="131">
        <f t="shared" si="20"/>
        <v>2370212794</v>
      </c>
      <c r="J73" s="131">
        <f t="shared" si="20"/>
        <v>-928397253</v>
      </c>
      <c r="L73" s="125">
        <f>+H73-I73</f>
        <v>0</v>
      </c>
    </row>
    <row r="74" spans="2:12" ht="12" customHeight="1" x14ac:dyDescent="0.25">
      <c r="B74" s="102"/>
      <c r="C74" s="238"/>
      <c r="D74" s="239"/>
      <c r="E74" s="129"/>
      <c r="F74" s="127"/>
      <c r="G74" s="127"/>
      <c r="H74" s="127"/>
      <c r="I74" s="127"/>
      <c r="J74" s="127"/>
    </row>
    <row r="75" spans="2:12" ht="12" customHeight="1" x14ac:dyDescent="0.25">
      <c r="B75" s="15"/>
      <c r="C75" s="235" t="s">
        <v>437</v>
      </c>
      <c r="D75" s="232"/>
      <c r="E75" s="129"/>
      <c r="F75" s="127"/>
      <c r="G75" s="127"/>
      <c r="H75" s="127"/>
      <c r="I75" s="127"/>
      <c r="J75" s="127"/>
    </row>
    <row r="76" spans="2:12" ht="12" customHeight="1" x14ac:dyDescent="0.25">
      <c r="B76" s="15"/>
      <c r="C76" s="233" t="s">
        <v>438</v>
      </c>
      <c r="D76" s="234"/>
      <c r="E76" s="129">
        <v>0</v>
      </c>
      <c r="F76" s="127">
        <v>0</v>
      </c>
      <c r="G76" s="127">
        <v>0</v>
      </c>
      <c r="H76" s="127">
        <v>0</v>
      </c>
      <c r="I76" s="127">
        <v>0</v>
      </c>
      <c r="J76" s="127"/>
    </row>
    <row r="77" spans="2:12" ht="12" customHeight="1" x14ac:dyDescent="0.25">
      <c r="B77" s="15"/>
      <c r="C77" s="104" t="s">
        <v>439</v>
      </c>
      <c r="D77" s="105"/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/>
    </row>
    <row r="78" spans="2:12" ht="12" customHeight="1" x14ac:dyDescent="0.25">
      <c r="B78" s="15"/>
      <c r="C78" s="235" t="s">
        <v>440</v>
      </c>
      <c r="D78" s="232"/>
      <c r="E78" s="127">
        <f>+E76+E77</f>
        <v>0</v>
      </c>
      <c r="F78" s="127">
        <f t="shared" ref="F78:I78" si="21">+F76+F77</f>
        <v>0</v>
      </c>
      <c r="G78" s="127">
        <f t="shared" si="21"/>
        <v>0</v>
      </c>
      <c r="H78" s="127">
        <f t="shared" si="21"/>
        <v>0</v>
      </c>
      <c r="I78" s="127">
        <f t="shared" si="21"/>
        <v>0</v>
      </c>
      <c r="J78" s="127"/>
    </row>
    <row r="79" spans="2:12" ht="12" customHeight="1" thickBot="1" x14ac:dyDescent="0.3">
      <c r="B79" s="106"/>
      <c r="C79" s="236"/>
      <c r="D79" s="237"/>
      <c r="E79" s="107"/>
      <c r="F79" s="107"/>
      <c r="G79" s="107"/>
      <c r="H79" s="107"/>
      <c r="I79" s="107"/>
      <c r="J79" s="107"/>
    </row>
    <row r="81" spans="2:12" ht="12" customHeight="1" x14ac:dyDescent="0.25">
      <c r="B81" s="230"/>
      <c r="C81" s="231"/>
      <c r="D81" s="232" t="s">
        <v>445</v>
      </c>
      <c r="E81" s="139">
        <v>3298610047</v>
      </c>
      <c r="F81" s="139">
        <v>49117296.119999997</v>
      </c>
      <c r="G81" s="139">
        <v>3347727343.1199999</v>
      </c>
      <c r="H81" s="139">
        <v>2370212794.1199999</v>
      </c>
      <c r="I81" s="139">
        <v>2370212794.1199999</v>
      </c>
      <c r="J81" s="139">
        <v>-928397252.88</v>
      </c>
      <c r="K81" s="174"/>
      <c r="L81" s="125"/>
    </row>
    <row r="82" spans="2:12" x14ac:dyDescent="0.25">
      <c r="E82" s="137"/>
      <c r="F82" s="137"/>
      <c r="G82" s="137"/>
      <c r="H82" s="137"/>
      <c r="I82" s="137"/>
      <c r="J82" s="137"/>
    </row>
    <row r="83" spans="2:12" x14ac:dyDescent="0.25">
      <c r="E83" s="137">
        <f>+E73-E81</f>
        <v>0</v>
      </c>
      <c r="F83" s="137">
        <f>+F73-F81</f>
        <v>-0.11999999731779099</v>
      </c>
      <c r="G83" s="137">
        <f t="shared" ref="G83:J83" si="22">+G73-G81</f>
        <v>-0.11999988555908203</v>
      </c>
      <c r="H83" s="137">
        <f t="shared" si="22"/>
        <v>-0.11999988555908203</v>
      </c>
      <c r="I83" s="137">
        <f t="shared" si="22"/>
        <v>-0.11999988555908203</v>
      </c>
      <c r="J83" s="137">
        <f t="shared" si="22"/>
        <v>-0.12000000476837158</v>
      </c>
    </row>
    <row r="84" spans="2:12" x14ac:dyDescent="0.25">
      <c r="E84" s="90"/>
      <c r="F84" s="90"/>
      <c r="G84" s="90"/>
      <c r="H84" s="90"/>
      <c r="I84" s="90"/>
    </row>
    <row r="86" spans="2:12" x14ac:dyDescent="0.25">
      <c r="G86" s="55"/>
    </row>
    <row r="88" spans="2:12" x14ac:dyDescent="0.25">
      <c r="E88" s="37"/>
      <c r="F88" s="37"/>
      <c r="G88" s="37"/>
      <c r="H88" s="37"/>
      <c r="I88" s="37"/>
      <c r="J88" s="37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zoomScale="160" zoomScaleNormal="160" zoomScaleSheetLayoutView="175" workbookViewId="0">
      <selection activeCell="E16" sqref="E16"/>
    </sheetView>
  </sheetViews>
  <sheetFormatPr baseColWidth="10" defaultRowHeight="15" x14ac:dyDescent="0.25"/>
  <cols>
    <col min="1" max="1" width="1.42578125" style="116" customWidth="1"/>
    <col min="2" max="2" width="6.85546875" style="116" customWidth="1"/>
    <col min="3" max="3" width="38.85546875" style="116" customWidth="1"/>
    <col min="4" max="4" width="13.7109375" style="118" bestFit="1" customWidth="1"/>
    <col min="5" max="5" width="12.42578125" style="118" bestFit="1" customWidth="1"/>
    <col min="6" max="6" width="13.7109375" style="118" bestFit="1" customWidth="1"/>
    <col min="7" max="8" width="13" style="118" bestFit="1" customWidth="1"/>
    <col min="9" max="9" width="13.7109375" style="118" bestFit="1" customWidth="1"/>
    <col min="10" max="16384" width="11.42578125" style="116"/>
  </cols>
  <sheetData>
    <row r="1" spans="2:11" ht="10.5" customHeight="1" x14ac:dyDescent="0.25">
      <c r="B1" s="276" t="s">
        <v>176</v>
      </c>
      <c r="C1" s="277"/>
      <c r="D1" s="277"/>
      <c r="E1" s="277"/>
      <c r="F1" s="277"/>
      <c r="G1" s="277"/>
      <c r="H1" s="277"/>
      <c r="I1" s="278"/>
    </row>
    <row r="2" spans="2:11" ht="10.5" customHeight="1" x14ac:dyDescent="0.25">
      <c r="B2" s="279" t="s">
        <v>40</v>
      </c>
      <c r="C2" s="280"/>
      <c r="D2" s="280"/>
      <c r="E2" s="280"/>
      <c r="F2" s="280"/>
      <c r="G2" s="280"/>
      <c r="H2" s="280"/>
      <c r="I2" s="281"/>
    </row>
    <row r="3" spans="2:11" ht="10.5" customHeight="1" x14ac:dyDescent="0.25">
      <c r="B3" s="279" t="s">
        <v>41</v>
      </c>
      <c r="C3" s="280"/>
      <c r="D3" s="280"/>
      <c r="E3" s="280"/>
      <c r="F3" s="280"/>
      <c r="G3" s="280"/>
      <c r="H3" s="280"/>
      <c r="I3" s="281"/>
    </row>
    <row r="4" spans="2:11" ht="10.5" customHeight="1" x14ac:dyDescent="0.25">
      <c r="B4" s="279" t="str">
        <f>+'FORMATO 3'!B4:L4</f>
        <v>Del 1 de enero al 30 de septiembre de 2024 (b)</v>
      </c>
      <c r="C4" s="280"/>
      <c r="D4" s="280"/>
      <c r="E4" s="280"/>
      <c r="F4" s="280"/>
      <c r="G4" s="280"/>
      <c r="H4" s="280"/>
      <c r="I4" s="281"/>
    </row>
    <row r="5" spans="2:11" ht="10.5" customHeight="1" thickBot="1" x14ac:dyDescent="0.3">
      <c r="B5" s="282" t="s">
        <v>0</v>
      </c>
      <c r="C5" s="283"/>
      <c r="D5" s="283"/>
      <c r="E5" s="283"/>
      <c r="F5" s="283"/>
      <c r="G5" s="283"/>
      <c r="H5" s="283"/>
      <c r="I5" s="284"/>
    </row>
    <row r="6" spans="2:11" customFormat="1" ht="10.5" customHeight="1" thickBot="1" x14ac:dyDescent="0.3">
      <c r="B6" s="267" t="s">
        <v>175</v>
      </c>
      <c r="C6" s="268"/>
      <c r="D6" s="271" t="s">
        <v>42</v>
      </c>
      <c r="E6" s="272"/>
      <c r="F6" s="272"/>
      <c r="G6" s="272"/>
      <c r="H6" s="273"/>
      <c r="I6" s="274" t="s">
        <v>179</v>
      </c>
    </row>
    <row r="7" spans="2:11" customFormat="1" ht="17.25" thickBot="1" x14ac:dyDescent="0.3">
      <c r="B7" s="269"/>
      <c r="C7" s="270"/>
      <c r="D7" s="56" t="s">
        <v>178</v>
      </c>
      <c r="E7" s="149" t="s">
        <v>43</v>
      </c>
      <c r="F7" s="56" t="s">
        <v>44</v>
      </c>
      <c r="G7" s="150" t="s">
        <v>3</v>
      </c>
      <c r="H7" s="150" t="s">
        <v>5</v>
      </c>
      <c r="I7" s="275"/>
    </row>
    <row r="8" spans="2:11" customFormat="1" ht="10.5" customHeight="1" x14ac:dyDescent="0.25">
      <c r="B8" s="265" t="s">
        <v>45</v>
      </c>
      <c r="C8" s="266"/>
      <c r="D8" s="151">
        <f>+D9+D17+D27+D37+D47+D57+D61+D70+D74</f>
        <v>932484384</v>
      </c>
      <c r="E8" s="151">
        <f>+E9+E17+E27+E37+E47+E57+E61+E70+E74</f>
        <v>75803985</v>
      </c>
      <c r="F8" s="151">
        <f>+F9+F17+F27+F37+F47+F57+F61+F70+F74</f>
        <v>1008288369</v>
      </c>
      <c r="G8" s="151">
        <f>+G9+G17+G27+G37+G47+G57+G61+G70+G74</f>
        <v>447871400</v>
      </c>
      <c r="H8" s="151">
        <f>+H9+H17+H27+H37+H47+H57+H61+H70+H74</f>
        <v>447870733</v>
      </c>
      <c r="I8" s="151">
        <f>+F8-G8</f>
        <v>560416969</v>
      </c>
    </row>
    <row r="9" spans="2:11" customFormat="1" ht="10.5" customHeight="1" x14ac:dyDescent="0.25">
      <c r="B9" s="263" t="s">
        <v>46</v>
      </c>
      <c r="C9" s="264"/>
      <c r="D9" s="151">
        <f>SUM(D10:D16)</f>
        <v>541687327</v>
      </c>
      <c r="E9" s="151">
        <f>SUM(E10:E16)</f>
        <v>0</v>
      </c>
      <c r="F9" s="151">
        <f>SUM(F10:F16)</f>
        <v>541687327</v>
      </c>
      <c r="G9" s="151">
        <f t="shared" ref="G9:H9" si="0">SUM(G10:G16)</f>
        <v>327391311</v>
      </c>
      <c r="H9" s="151">
        <f t="shared" si="0"/>
        <v>327391311</v>
      </c>
      <c r="I9" s="151">
        <f>+F9-G9</f>
        <v>214296016</v>
      </c>
      <c r="J9" s="136"/>
      <c r="K9" s="136"/>
    </row>
    <row r="10" spans="2:11" customFormat="1" ht="10.5" customHeight="1" x14ac:dyDescent="0.25">
      <c r="B10" s="152"/>
      <c r="C10" s="153" t="s">
        <v>47</v>
      </c>
      <c r="D10" s="34">
        <v>69833256</v>
      </c>
      <c r="E10" s="34">
        <v>-558541</v>
      </c>
      <c r="F10" s="34">
        <f>+D10+E10</f>
        <v>69274715</v>
      </c>
      <c r="G10" s="34">
        <v>51706659</v>
      </c>
      <c r="H10" s="34">
        <v>51706659</v>
      </c>
      <c r="I10" s="34">
        <f t="shared" ref="I10:I73" si="1">+F10-G10</f>
        <v>17568056</v>
      </c>
      <c r="J10" s="140"/>
      <c r="K10" s="140"/>
    </row>
    <row r="11" spans="2:11" customFormat="1" ht="10.5" customHeight="1" x14ac:dyDescent="0.25">
      <c r="B11" s="152"/>
      <c r="C11" s="153" t="s">
        <v>48</v>
      </c>
      <c r="D11" s="34">
        <v>133040184</v>
      </c>
      <c r="E11" s="34">
        <v>6292051</v>
      </c>
      <c r="F11" s="34">
        <f t="shared" ref="F11:F16" si="2">+D11+E11</f>
        <v>139332235</v>
      </c>
      <c r="G11" s="34">
        <v>96553090</v>
      </c>
      <c r="H11" s="34">
        <v>96553090</v>
      </c>
      <c r="I11" s="34">
        <f t="shared" si="1"/>
        <v>42779145</v>
      </c>
      <c r="J11" s="140"/>
      <c r="K11" s="140"/>
    </row>
    <row r="12" spans="2:11" customFormat="1" ht="10.5" customHeight="1" x14ac:dyDescent="0.25">
      <c r="B12" s="152"/>
      <c r="C12" s="153" t="s">
        <v>49</v>
      </c>
      <c r="D12" s="34">
        <v>105933586</v>
      </c>
      <c r="E12" s="34">
        <v>10683177</v>
      </c>
      <c r="F12" s="34">
        <f t="shared" si="2"/>
        <v>116616763</v>
      </c>
      <c r="G12" s="34">
        <v>68053115</v>
      </c>
      <c r="H12" s="34">
        <v>68053115</v>
      </c>
      <c r="I12" s="34">
        <f t="shared" si="1"/>
        <v>48563648</v>
      </c>
      <c r="J12" s="140"/>
      <c r="K12" s="140"/>
    </row>
    <row r="13" spans="2:11" customFormat="1" ht="10.5" customHeight="1" x14ac:dyDescent="0.25">
      <c r="B13" s="152"/>
      <c r="C13" s="153" t="s">
        <v>50</v>
      </c>
      <c r="D13" s="34">
        <v>0</v>
      </c>
      <c r="E13" s="34">
        <v>0</v>
      </c>
      <c r="F13" s="34">
        <f t="shared" si="2"/>
        <v>0</v>
      </c>
      <c r="G13" s="34">
        <v>0</v>
      </c>
      <c r="H13" s="34">
        <v>0</v>
      </c>
      <c r="I13" s="34">
        <f t="shared" si="1"/>
        <v>0</v>
      </c>
      <c r="J13" s="140"/>
      <c r="K13" s="140"/>
    </row>
    <row r="14" spans="2:11" customFormat="1" ht="10.5" customHeight="1" x14ac:dyDescent="0.25">
      <c r="B14" s="152"/>
      <c r="C14" s="153" t="s">
        <v>51</v>
      </c>
      <c r="D14" s="34">
        <v>227345295</v>
      </c>
      <c r="E14" s="34">
        <v>-19504590</v>
      </c>
      <c r="F14" s="34">
        <f t="shared" si="2"/>
        <v>207840705</v>
      </c>
      <c r="G14" s="34">
        <v>108021762</v>
      </c>
      <c r="H14" s="34">
        <v>108021762</v>
      </c>
      <c r="I14" s="34">
        <f t="shared" si="1"/>
        <v>99818943</v>
      </c>
      <c r="J14" s="140"/>
      <c r="K14" s="140"/>
    </row>
    <row r="15" spans="2:11" customFormat="1" ht="10.5" customHeight="1" x14ac:dyDescent="0.25">
      <c r="B15" s="152"/>
      <c r="C15" s="153" t="s">
        <v>52</v>
      </c>
      <c r="D15" s="34">
        <v>0</v>
      </c>
      <c r="E15" s="34">
        <v>0</v>
      </c>
      <c r="F15" s="34">
        <f t="shared" si="2"/>
        <v>0</v>
      </c>
      <c r="G15" s="34">
        <v>0</v>
      </c>
      <c r="H15" s="34">
        <v>0</v>
      </c>
      <c r="I15" s="34">
        <f t="shared" si="1"/>
        <v>0</v>
      </c>
      <c r="J15" s="140"/>
      <c r="K15" s="140"/>
    </row>
    <row r="16" spans="2:11" customFormat="1" ht="10.5" customHeight="1" x14ac:dyDescent="0.25">
      <c r="B16" s="152"/>
      <c r="C16" s="153" t="s">
        <v>53</v>
      </c>
      <c r="D16" s="34">
        <v>5535006</v>
      </c>
      <c r="E16" s="34">
        <v>3087903</v>
      </c>
      <c r="F16" s="34">
        <f t="shared" si="2"/>
        <v>8622909</v>
      </c>
      <c r="G16" s="34">
        <v>3056685</v>
      </c>
      <c r="H16" s="34">
        <v>3056685</v>
      </c>
      <c r="I16" s="34">
        <f t="shared" si="1"/>
        <v>5566224</v>
      </c>
      <c r="J16" s="140"/>
      <c r="K16" s="140"/>
    </row>
    <row r="17" spans="2:11" customFormat="1" ht="10.5" customHeight="1" x14ac:dyDescent="0.25">
      <c r="B17" s="263" t="s">
        <v>54</v>
      </c>
      <c r="C17" s="264"/>
      <c r="D17" s="151">
        <f>SUM(D18:D26)</f>
        <v>142272989</v>
      </c>
      <c r="E17" s="151">
        <f>SUM(E18:E26)</f>
        <v>-1531210</v>
      </c>
      <c r="F17" s="151">
        <f>SUM(F18:F26)</f>
        <v>140741779</v>
      </c>
      <c r="G17" s="151">
        <f>SUM(G18:G26)</f>
        <v>39902512</v>
      </c>
      <c r="H17" s="151">
        <f>SUM(H18:H26)</f>
        <v>39902238</v>
      </c>
      <c r="I17" s="151">
        <f>+F17-G17</f>
        <v>100839267</v>
      </c>
      <c r="J17" s="140"/>
      <c r="K17" s="140"/>
    </row>
    <row r="18" spans="2:11" customFormat="1" ht="10.5" customHeight="1" x14ac:dyDescent="0.25">
      <c r="B18" s="152"/>
      <c r="C18" s="153" t="s">
        <v>55</v>
      </c>
      <c r="D18" s="34">
        <v>5513975</v>
      </c>
      <c r="E18" s="34">
        <v>-801650</v>
      </c>
      <c r="F18" s="34">
        <f t="shared" ref="F18:F81" si="3">+D18+E18</f>
        <v>4712325</v>
      </c>
      <c r="G18" s="34">
        <v>33647</v>
      </c>
      <c r="H18" s="34">
        <v>33647</v>
      </c>
      <c r="I18" s="34">
        <f t="shared" si="1"/>
        <v>4678678</v>
      </c>
      <c r="J18" s="140"/>
      <c r="K18" s="140"/>
    </row>
    <row r="19" spans="2:11" customFormat="1" ht="10.5" customHeight="1" x14ac:dyDescent="0.25">
      <c r="B19" s="152"/>
      <c r="C19" s="153" t="s">
        <v>56</v>
      </c>
      <c r="D19" s="34">
        <v>24932717</v>
      </c>
      <c r="E19" s="34">
        <v>-92177</v>
      </c>
      <c r="F19" s="34">
        <f t="shared" si="3"/>
        <v>24840540</v>
      </c>
      <c r="G19" s="34">
        <v>6361935</v>
      </c>
      <c r="H19" s="34">
        <v>6361661</v>
      </c>
      <c r="I19" s="34">
        <f t="shared" si="1"/>
        <v>18478605</v>
      </c>
      <c r="J19" s="140"/>
      <c r="K19" s="140"/>
    </row>
    <row r="20" spans="2:11" customFormat="1" ht="10.5" customHeight="1" x14ac:dyDescent="0.25">
      <c r="B20" s="152"/>
      <c r="C20" s="153" t="s">
        <v>57</v>
      </c>
      <c r="D20" s="34">
        <v>0</v>
      </c>
      <c r="E20" s="34">
        <v>0</v>
      </c>
      <c r="F20" s="34">
        <f t="shared" si="3"/>
        <v>0</v>
      </c>
      <c r="G20" s="34">
        <v>0</v>
      </c>
      <c r="H20" s="34">
        <v>0</v>
      </c>
      <c r="I20" s="34">
        <f t="shared" si="1"/>
        <v>0</v>
      </c>
      <c r="J20" s="140"/>
      <c r="K20" s="140"/>
    </row>
    <row r="21" spans="2:11" customFormat="1" ht="10.5" customHeight="1" x14ac:dyDescent="0.25">
      <c r="B21" s="152"/>
      <c r="C21" s="153" t="s">
        <v>58</v>
      </c>
      <c r="D21" s="34">
        <v>1882379</v>
      </c>
      <c r="E21" s="34">
        <v>-480607</v>
      </c>
      <c r="F21" s="34">
        <f t="shared" si="3"/>
        <v>1401772</v>
      </c>
      <c r="G21" s="34">
        <v>0</v>
      </c>
      <c r="H21" s="34">
        <v>0</v>
      </c>
      <c r="I21" s="34">
        <f t="shared" si="1"/>
        <v>1401772</v>
      </c>
      <c r="J21" s="140"/>
      <c r="K21" s="140"/>
    </row>
    <row r="22" spans="2:11" customFormat="1" ht="10.5" customHeight="1" x14ac:dyDescent="0.25">
      <c r="B22" s="152"/>
      <c r="C22" s="153" t="s">
        <v>59</v>
      </c>
      <c r="D22" s="34">
        <v>88814124</v>
      </c>
      <c r="E22" s="34">
        <v>838357</v>
      </c>
      <c r="F22" s="34">
        <f t="shared" si="3"/>
        <v>89652481</v>
      </c>
      <c r="G22" s="34">
        <v>31914264</v>
      </c>
      <c r="H22" s="34">
        <v>31914264</v>
      </c>
      <c r="I22" s="34">
        <f t="shared" si="1"/>
        <v>57738217</v>
      </c>
      <c r="J22" s="140"/>
      <c r="K22" s="140"/>
    </row>
    <row r="23" spans="2:11" customFormat="1" ht="10.5" customHeight="1" x14ac:dyDescent="0.25">
      <c r="B23" s="152"/>
      <c r="C23" s="153" t="s">
        <v>60</v>
      </c>
      <c r="D23" s="34">
        <v>2598616</v>
      </c>
      <c r="E23" s="34">
        <v>-217803</v>
      </c>
      <c r="F23" s="34">
        <f t="shared" si="3"/>
        <v>2380813</v>
      </c>
      <c r="G23" s="34">
        <v>1529699</v>
      </c>
      <c r="H23" s="34">
        <v>1529699</v>
      </c>
      <c r="I23" s="34">
        <f t="shared" si="1"/>
        <v>851114</v>
      </c>
      <c r="J23" s="140"/>
      <c r="K23" s="140"/>
    </row>
    <row r="24" spans="2:11" customFormat="1" ht="10.5" customHeight="1" x14ac:dyDescent="0.25">
      <c r="B24" s="152"/>
      <c r="C24" s="153" t="s">
        <v>61</v>
      </c>
      <c r="D24" s="34">
        <v>15513328</v>
      </c>
      <c r="E24" s="34">
        <v>0</v>
      </c>
      <c r="F24" s="34">
        <f t="shared" si="3"/>
        <v>15513328</v>
      </c>
      <c r="G24" s="34">
        <v>0</v>
      </c>
      <c r="H24" s="34">
        <v>0</v>
      </c>
      <c r="I24" s="34">
        <f t="shared" si="1"/>
        <v>15513328</v>
      </c>
      <c r="J24" s="140"/>
      <c r="K24" s="140"/>
    </row>
    <row r="25" spans="2:11" customFormat="1" ht="10.5" customHeight="1" x14ac:dyDescent="0.25">
      <c r="B25" s="152"/>
      <c r="C25" s="153" t="s">
        <v>62</v>
      </c>
      <c r="D25" s="34">
        <v>0</v>
      </c>
      <c r="E25" s="34">
        <v>0</v>
      </c>
      <c r="F25" s="34">
        <f t="shared" si="3"/>
        <v>0</v>
      </c>
      <c r="G25" s="34">
        <v>0</v>
      </c>
      <c r="H25" s="34">
        <v>0</v>
      </c>
      <c r="I25" s="34">
        <f t="shared" si="1"/>
        <v>0</v>
      </c>
      <c r="J25" s="140"/>
      <c r="K25" s="140"/>
    </row>
    <row r="26" spans="2:11" customFormat="1" ht="10.5" customHeight="1" x14ac:dyDescent="0.25">
      <c r="B26" s="152"/>
      <c r="C26" s="153" t="s">
        <v>63</v>
      </c>
      <c r="D26" s="34">
        <v>3017850</v>
      </c>
      <c r="E26" s="34">
        <v>-777330</v>
      </c>
      <c r="F26" s="34">
        <f t="shared" si="3"/>
        <v>2240520</v>
      </c>
      <c r="G26" s="34">
        <v>62967</v>
      </c>
      <c r="H26" s="34">
        <v>62967</v>
      </c>
      <c r="I26" s="34">
        <f t="shared" si="1"/>
        <v>2177553</v>
      </c>
    </row>
    <row r="27" spans="2:11" customFormat="1" ht="10.5" customHeight="1" x14ac:dyDescent="0.25">
      <c r="B27" s="263" t="s">
        <v>64</v>
      </c>
      <c r="C27" s="264"/>
      <c r="D27" s="151">
        <f>SUM(D28:D36)</f>
        <v>232365830</v>
      </c>
      <c r="E27" s="151">
        <f>SUM(E28:E36)</f>
        <v>-6315684</v>
      </c>
      <c r="F27" s="151">
        <f>SUM(F28:F36)</f>
        <v>226050146</v>
      </c>
      <c r="G27" s="151">
        <f>SUM(G28:G36)</f>
        <v>55528126</v>
      </c>
      <c r="H27" s="151">
        <f t="shared" ref="H27" si="4">SUM(H28:H36)</f>
        <v>55527733</v>
      </c>
      <c r="I27" s="151">
        <f t="shared" si="1"/>
        <v>170522020</v>
      </c>
      <c r="J27" s="141"/>
      <c r="K27" s="141"/>
    </row>
    <row r="28" spans="2:11" customFormat="1" ht="10.5" customHeight="1" x14ac:dyDescent="0.25">
      <c r="B28" s="152"/>
      <c r="C28" s="153" t="s">
        <v>65</v>
      </c>
      <c r="D28" s="34">
        <v>4619305</v>
      </c>
      <c r="E28" s="34">
        <v>121813</v>
      </c>
      <c r="F28" s="34">
        <f t="shared" si="3"/>
        <v>4741118</v>
      </c>
      <c r="G28" s="34">
        <v>2331445</v>
      </c>
      <c r="H28" s="34">
        <v>2331052</v>
      </c>
      <c r="I28" s="34">
        <f t="shared" si="1"/>
        <v>2409673</v>
      </c>
      <c r="J28" s="142"/>
      <c r="K28" s="142"/>
    </row>
    <row r="29" spans="2:11" customFormat="1" ht="10.5" customHeight="1" x14ac:dyDescent="0.25">
      <c r="B29" s="152"/>
      <c r="C29" s="153" t="s">
        <v>66</v>
      </c>
      <c r="D29" s="34">
        <v>3052698</v>
      </c>
      <c r="E29" s="34">
        <v>307198</v>
      </c>
      <c r="F29" s="34">
        <f t="shared" si="3"/>
        <v>3359896</v>
      </c>
      <c r="G29" s="34">
        <v>1836679</v>
      </c>
      <c r="H29" s="34">
        <v>1836679</v>
      </c>
      <c r="I29" s="34">
        <f t="shared" si="1"/>
        <v>1523217</v>
      </c>
      <c r="J29" s="142"/>
      <c r="K29" s="142"/>
    </row>
    <row r="30" spans="2:11" customFormat="1" ht="10.5" customHeight="1" x14ac:dyDescent="0.25">
      <c r="B30" s="152"/>
      <c r="C30" s="153" t="s">
        <v>67</v>
      </c>
      <c r="D30" s="34">
        <v>172821492</v>
      </c>
      <c r="E30" s="34">
        <v>-5356491</v>
      </c>
      <c r="F30" s="34">
        <f t="shared" si="3"/>
        <v>167465001</v>
      </c>
      <c r="G30" s="34">
        <v>40458671</v>
      </c>
      <c r="H30" s="34">
        <v>40458671</v>
      </c>
      <c r="I30" s="34">
        <f t="shared" si="1"/>
        <v>127006330</v>
      </c>
      <c r="J30" s="142"/>
      <c r="K30" s="142"/>
    </row>
    <row r="31" spans="2:11" customFormat="1" ht="10.5" customHeight="1" x14ac:dyDescent="0.25">
      <c r="B31" s="152"/>
      <c r="C31" s="153" t="s">
        <v>68</v>
      </c>
      <c r="D31" s="34">
        <v>1652447</v>
      </c>
      <c r="E31" s="34">
        <v>-994140</v>
      </c>
      <c r="F31" s="34">
        <f t="shared" si="3"/>
        <v>658307</v>
      </c>
      <c r="G31" s="34">
        <v>147263</v>
      </c>
      <c r="H31" s="34">
        <v>147263</v>
      </c>
      <c r="I31" s="34">
        <f t="shared" si="1"/>
        <v>511044</v>
      </c>
      <c r="J31" s="142"/>
      <c r="K31" s="142"/>
    </row>
    <row r="32" spans="2:11" customFormat="1" ht="10.5" customHeight="1" x14ac:dyDescent="0.25">
      <c r="B32" s="152"/>
      <c r="C32" s="153" t="s">
        <v>69</v>
      </c>
      <c r="D32" s="34">
        <v>20975960</v>
      </c>
      <c r="E32" s="34">
        <v>-460370</v>
      </c>
      <c r="F32" s="34">
        <f t="shared" si="3"/>
        <v>20515590</v>
      </c>
      <c r="G32" s="34">
        <v>6246549</v>
      </c>
      <c r="H32" s="34">
        <v>6246549</v>
      </c>
      <c r="I32" s="34">
        <f t="shared" si="1"/>
        <v>14269041</v>
      </c>
      <c r="J32" s="142"/>
      <c r="K32" s="142"/>
    </row>
    <row r="33" spans="2:11" customFormat="1" ht="10.5" customHeight="1" x14ac:dyDescent="0.25">
      <c r="B33" s="152"/>
      <c r="C33" s="153" t="s">
        <v>70</v>
      </c>
      <c r="D33" s="34">
        <v>0</v>
      </c>
      <c r="E33" s="34">
        <v>0</v>
      </c>
      <c r="F33" s="34">
        <f t="shared" si="3"/>
        <v>0</v>
      </c>
      <c r="G33" s="34">
        <v>0</v>
      </c>
      <c r="H33" s="34">
        <v>0</v>
      </c>
      <c r="I33" s="34">
        <f t="shared" si="1"/>
        <v>0</v>
      </c>
      <c r="J33" s="142"/>
      <c r="K33" s="142"/>
    </row>
    <row r="34" spans="2:11" customFormat="1" ht="10.5" customHeight="1" x14ac:dyDescent="0.25">
      <c r="B34" s="152"/>
      <c r="C34" s="153" t="s">
        <v>71</v>
      </c>
      <c r="D34" s="34">
        <v>1250485</v>
      </c>
      <c r="E34" s="34">
        <v>-293933</v>
      </c>
      <c r="F34" s="34">
        <f t="shared" si="3"/>
        <v>956552</v>
      </c>
      <c r="G34" s="34">
        <v>93840</v>
      </c>
      <c r="H34" s="34">
        <v>93840</v>
      </c>
      <c r="I34" s="34">
        <f t="shared" si="1"/>
        <v>862712</v>
      </c>
      <c r="J34" s="142"/>
      <c r="K34" s="142"/>
    </row>
    <row r="35" spans="2:11" customFormat="1" ht="10.5" customHeight="1" x14ac:dyDescent="0.25">
      <c r="B35" s="152"/>
      <c r="C35" s="153" t="s">
        <v>72</v>
      </c>
      <c r="D35" s="34">
        <v>26247786</v>
      </c>
      <c r="E35" s="34">
        <v>-457290</v>
      </c>
      <c r="F35" s="34">
        <f t="shared" si="3"/>
        <v>25790496</v>
      </c>
      <c r="G35" s="34">
        <v>4092992</v>
      </c>
      <c r="H35" s="34">
        <v>4092992</v>
      </c>
      <c r="I35" s="34">
        <f t="shared" si="1"/>
        <v>21697504</v>
      </c>
      <c r="J35" s="142"/>
      <c r="K35" s="142"/>
    </row>
    <row r="36" spans="2:11" customFormat="1" ht="10.5" customHeight="1" x14ac:dyDescent="0.25">
      <c r="B36" s="152"/>
      <c r="C36" s="153" t="s">
        <v>73</v>
      </c>
      <c r="D36" s="34">
        <v>1745657</v>
      </c>
      <c r="E36" s="34">
        <v>817529</v>
      </c>
      <c r="F36" s="34">
        <f t="shared" si="3"/>
        <v>2563186</v>
      </c>
      <c r="G36" s="34">
        <v>320687</v>
      </c>
      <c r="H36" s="34">
        <v>320687</v>
      </c>
      <c r="I36" s="34">
        <f t="shared" si="1"/>
        <v>2242499</v>
      </c>
      <c r="J36" s="142"/>
      <c r="K36" s="142"/>
    </row>
    <row r="37" spans="2:11" customFormat="1" ht="10.5" customHeight="1" x14ac:dyDescent="0.25">
      <c r="B37" s="263" t="s">
        <v>74</v>
      </c>
      <c r="C37" s="264"/>
      <c r="D37" s="151">
        <f>SUM(D38:D46)</f>
        <v>8873000</v>
      </c>
      <c r="E37" s="151">
        <f>SUM(E38:E46)</f>
        <v>135000</v>
      </c>
      <c r="F37" s="151">
        <f t="shared" ref="F37:H37" si="5">SUM(F38:F46)</f>
        <v>9008000</v>
      </c>
      <c r="G37" s="151">
        <f t="shared" si="5"/>
        <v>5669751</v>
      </c>
      <c r="H37" s="151">
        <f t="shared" si="5"/>
        <v>5669751</v>
      </c>
      <c r="I37" s="151">
        <f t="shared" si="1"/>
        <v>3338249</v>
      </c>
      <c r="J37" s="142"/>
      <c r="K37" s="142"/>
    </row>
    <row r="38" spans="2:11" customFormat="1" ht="10.5" customHeight="1" x14ac:dyDescent="0.25">
      <c r="B38" s="152"/>
      <c r="C38" s="153" t="s">
        <v>75</v>
      </c>
      <c r="D38" s="34">
        <v>0</v>
      </c>
      <c r="E38" s="34">
        <v>0</v>
      </c>
      <c r="F38" s="34">
        <f>+D38+E38</f>
        <v>0</v>
      </c>
      <c r="G38" s="34">
        <v>0</v>
      </c>
      <c r="H38" s="34">
        <v>0</v>
      </c>
      <c r="I38" s="34">
        <f t="shared" si="1"/>
        <v>0</v>
      </c>
      <c r="J38" s="167"/>
      <c r="K38" s="167"/>
    </row>
    <row r="39" spans="2:11" customFormat="1" ht="10.5" customHeight="1" x14ac:dyDescent="0.25">
      <c r="B39" s="152"/>
      <c r="C39" s="153" t="s">
        <v>76</v>
      </c>
      <c r="D39" s="34">
        <v>0</v>
      </c>
      <c r="E39" s="34">
        <v>0</v>
      </c>
      <c r="F39" s="34">
        <f t="shared" ref="F39:F46" si="6">+D39+E39</f>
        <v>0</v>
      </c>
      <c r="G39" s="34">
        <v>0</v>
      </c>
      <c r="H39" s="34">
        <v>0</v>
      </c>
      <c r="I39" s="34">
        <f t="shared" si="1"/>
        <v>0</v>
      </c>
      <c r="J39" s="167"/>
      <c r="K39" s="167"/>
    </row>
    <row r="40" spans="2:11" customFormat="1" ht="10.5" customHeight="1" x14ac:dyDescent="0.25">
      <c r="B40" s="152"/>
      <c r="C40" s="153" t="s">
        <v>77</v>
      </c>
      <c r="D40" s="34">
        <v>0</v>
      </c>
      <c r="E40" s="34">
        <v>0</v>
      </c>
      <c r="F40" s="34">
        <f t="shared" si="6"/>
        <v>0</v>
      </c>
      <c r="G40" s="34">
        <v>0</v>
      </c>
      <c r="H40" s="34">
        <v>0</v>
      </c>
      <c r="I40" s="34">
        <f t="shared" si="1"/>
        <v>0</v>
      </c>
      <c r="J40" s="167"/>
      <c r="K40" s="167"/>
    </row>
    <row r="41" spans="2:11" customFormat="1" ht="10.5" customHeight="1" x14ac:dyDescent="0.25">
      <c r="B41" s="152"/>
      <c r="C41" s="153" t="s">
        <v>78</v>
      </c>
      <c r="D41" s="34">
        <v>8873000</v>
      </c>
      <c r="E41" s="34">
        <v>135000</v>
      </c>
      <c r="F41" s="34">
        <f t="shared" si="6"/>
        <v>9008000</v>
      </c>
      <c r="G41" s="34">
        <v>5669751</v>
      </c>
      <c r="H41" s="34">
        <v>5669751</v>
      </c>
      <c r="I41" s="34">
        <f t="shared" si="1"/>
        <v>3338249</v>
      </c>
    </row>
    <row r="42" spans="2:11" customFormat="1" ht="10.5" customHeight="1" x14ac:dyDescent="0.25">
      <c r="B42" s="152"/>
      <c r="C42" s="153" t="s">
        <v>79</v>
      </c>
      <c r="D42" s="34">
        <v>0</v>
      </c>
      <c r="E42" s="34">
        <v>0</v>
      </c>
      <c r="F42" s="34">
        <f t="shared" si="6"/>
        <v>0</v>
      </c>
      <c r="G42" s="34">
        <v>0</v>
      </c>
      <c r="H42" s="34">
        <v>0</v>
      </c>
      <c r="I42" s="34">
        <f t="shared" si="1"/>
        <v>0</v>
      </c>
    </row>
    <row r="43" spans="2:11" customFormat="1" ht="10.5" customHeight="1" x14ac:dyDescent="0.25">
      <c r="B43" s="152"/>
      <c r="C43" s="153" t="s">
        <v>80</v>
      </c>
      <c r="D43" s="34">
        <v>0</v>
      </c>
      <c r="E43" s="34">
        <v>0</v>
      </c>
      <c r="F43" s="34">
        <f t="shared" si="6"/>
        <v>0</v>
      </c>
      <c r="G43" s="34">
        <v>0</v>
      </c>
      <c r="H43" s="34">
        <v>0</v>
      </c>
      <c r="I43" s="34">
        <f t="shared" si="1"/>
        <v>0</v>
      </c>
    </row>
    <row r="44" spans="2:11" customFormat="1" ht="10.5" customHeight="1" x14ac:dyDescent="0.25">
      <c r="B44" s="152"/>
      <c r="C44" s="153" t="s">
        <v>81</v>
      </c>
      <c r="D44" s="34">
        <v>0</v>
      </c>
      <c r="E44" s="34">
        <v>0</v>
      </c>
      <c r="F44" s="34">
        <f t="shared" si="6"/>
        <v>0</v>
      </c>
      <c r="G44" s="34">
        <v>0</v>
      </c>
      <c r="H44" s="34">
        <v>0</v>
      </c>
      <c r="I44" s="34">
        <f t="shared" si="1"/>
        <v>0</v>
      </c>
    </row>
    <row r="45" spans="2:11" customFormat="1" ht="10.5" customHeight="1" x14ac:dyDescent="0.25">
      <c r="B45" s="152"/>
      <c r="C45" s="153" t="s">
        <v>82</v>
      </c>
      <c r="D45" s="34">
        <v>0</v>
      </c>
      <c r="E45" s="34">
        <v>0</v>
      </c>
      <c r="F45" s="34">
        <f t="shared" si="6"/>
        <v>0</v>
      </c>
      <c r="G45" s="34">
        <v>0</v>
      </c>
      <c r="H45" s="34">
        <v>0</v>
      </c>
      <c r="I45" s="34">
        <f t="shared" si="1"/>
        <v>0</v>
      </c>
    </row>
    <row r="46" spans="2:11" customFormat="1" ht="10.5" customHeight="1" x14ac:dyDescent="0.25">
      <c r="B46" s="152"/>
      <c r="C46" s="153" t="s">
        <v>83</v>
      </c>
      <c r="D46" s="34">
        <v>0</v>
      </c>
      <c r="E46" s="34">
        <v>0</v>
      </c>
      <c r="F46" s="34">
        <f t="shared" si="6"/>
        <v>0</v>
      </c>
      <c r="G46" s="34">
        <v>0</v>
      </c>
      <c r="H46" s="34">
        <v>0</v>
      </c>
      <c r="I46" s="34">
        <f t="shared" si="1"/>
        <v>0</v>
      </c>
    </row>
    <row r="47" spans="2:11" customFormat="1" ht="10.5" customHeight="1" x14ac:dyDescent="0.25">
      <c r="B47" s="263" t="s">
        <v>84</v>
      </c>
      <c r="C47" s="264"/>
      <c r="D47" s="151">
        <f>SUM(D48:D56)</f>
        <v>7285238</v>
      </c>
      <c r="E47" s="151">
        <f>SUM(E48:E56)</f>
        <v>83515879</v>
      </c>
      <c r="F47" s="151">
        <f t="shared" ref="F47:H47" si="7">SUM(F48:F56)</f>
        <v>90801117</v>
      </c>
      <c r="G47" s="151">
        <f t="shared" si="7"/>
        <v>19379700</v>
      </c>
      <c r="H47" s="151">
        <f t="shared" si="7"/>
        <v>19379700</v>
      </c>
      <c r="I47" s="151">
        <f t="shared" si="1"/>
        <v>71421417</v>
      </c>
    </row>
    <row r="48" spans="2:11" customFormat="1" ht="10.5" customHeight="1" x14ac:dyDescent="0.25">
      <c r="B48" s="152"/>
      <c r="C48" s="153" t="s">
        <v>85</v>
      </c>
      <c r="D48" s="34">
        <v>2142700</v>
      </c>
      <c r="E48" s="34">
        <v>521300</v>
      </c>
      <c r="F48" s="34">
        <f t="shared" si="3"/>
        <v>2664000</v>
      </c>
      <c r="G48" s="34">
        <v>0</v>
      </c>
      <c r="H48" s="34">
        <v>0</v>
      </c>
      <c r="I48" s="34">
        <f>+F48-G48</f>
        <v>2664000</v>
      </c>
    </row>
    <row r="49" spans="2:9" customFormat="1" ht="10.5" customHeight="1" x14ac:dyDescent="0.25">
      <c r="B49" s="152"/>
      <c r="C49" s="153" t="s">
        <v>86</v>
      </c>
      <c r="D49" s="34">
        <v>750000</v>
      </c>
      <c r="E49" s="34">
        <v>-62501</v>
      </c>
      <c r="F49" s="34">
        <f t="shared" si="3"/>
        <v>687499</v>
      </c>
      <c r="G49" s="34">
        <v>0</v>
      </c>
      <c r="H49" s="34">
        <v>0</v>
      </c>
      <c r="I49" s="34">
        <f t="shared" si="1"/>
        <v>687499</v>
      </c>
    </row>
    <row r="50" spans="2:9" customFormat="1" ht="10.5" customHeight="1" x14ac:dyDescent="0.25">
      <c r="B50" s="152"/>
      <c r="C50" s="153" t="s">
        <v>87</v>
      </c>
      <c r="D50" s="34">
        <v>0</v>
      </c>
      <c r="E50" s="34">
        <v>83403080</v>
      </c>
      <c r="F50" s="34">
        <f t="shared" si="3"/>
        <v>83403080</v>
      </c>
      <c r="G50" s="34">
        <v>18815800</v>
      </c>
      <c r="H50" s="34">
        <v>18815800</v>
      </c>
      <c r="I50" s="34">
        <f t="shared" si="1"/>
        <v>64587280</v>
      </c>
    </row>
    <row r="51" spans="2:9" customFormat="1" ht="10.5" customHeight="1" x14ac:dyDescent="0.25">
      <c r="B51" s="152"/>
      <c r="C51" s="153" t="s">
        <v>88</v>
      </c>
      <c r="D51" s="34">
        <v>4392538</v>
      </c>
      <c r="E51" s="34">
        <v>-346000</v>
      </c>
      <c r="F51" s="34">
        <f t="shared" si="3"/>
        <v>4046538</v>
      </c>
      <c r="G51" s="34">
        <v>563900</v>
      </c>
      <c r="H51" s="34">
        <v>563900</v>
      </c>
      <c r="I51" s="34">
        <f t="shared" si="1"/>
        <v>3482638</v>
      </c>
    </row>
    <row r="52" spans="2:9" customFormat="1" ht="10.5" customHeight="1" x14ac:dyDescent="0.25">
      <c r="B52" s="152"/>
      <c r="C52" s="153" t="s">
        <v>89</v>
      </c>
      <c r="D52" s="34">
        <v>0</v>
      </c>
      <c r="E52" s="34">
        <v>0</v>
      </c>
      <c r="F52" s="34">
        <f t="shared" si="3"/>
        <v>0</v>
      </c>
      <c r="G52" s="34">
        <v>0</v>
      </c>
      <c r="H52" s="34">
        <v>0</v>
      </c>
      <c r="I52" s="34">
        <f t="shared" si="1"/>
        <v>0</v>
      </c>
    </row>
    <row r="53" spans="2:9" customFormat="1" ht="10.5" customHeight="1" x14ac:dyDescent="0.25">
      <c r="B53" s="152"/>
      <c r="C53" s="153" t="s">
        <v>90</v>
      </c>
      <c r="D53" s="34">
        <v>0</v>
      </c>
      <c r="E53" s="34">
        <v>0</v>
      </c>
      <c r="F53" s="34">
        <f t="shared" si="3"/>
        <v>0</v>
      </c>
      <c r="G53" s="34">
        <v>0</v>
      </c>
      <c r="H53" s="34">
        <v>0</v>
      </c>
      <c r="I53" s="34">
        <f t="shared" si="1"/>
        <v>0</v>
      </c>
    </row>
    <row r="54" spans="2:9" customFormat="1" ht="10.5" customHeight="1" x14ac:dyDescent="0.25">
      <c r="B54" s="152"/>
      <c r="C54" s="153" t="s">
        <v>91</v>
      </c>
      <c r="D54" s="34">
        <v>0</v>
      </c>
      <c r="E54" s="34">
        <v>0</v>
      </c>
      <c r="F54" s="34">
        <f t="shared" si="3"/>
        <v>0</v>
      </c>
      <c r="G54" s="34">
        <v>0</v>
      </c>
      <c r="H54" s="34">
        <v>0</v>
      </c>
      <c r="I54" s="34">
        <f t="shared" si="1"/>
        <v>0</v>
      </c>
    </row>
    <row r="55" spans="2:9" customFormat="1" ht="10.5" customHeight="1" x14ac:dyDescent="0.25">
      <c r="B55" s="152"/>
      <c r="C55" s="153" t="s">
        <v>92</v>
      </c>
      <c r="D55" s="34">
        <v>0</v>
      </c>
      <c r="E55" s="34">
        <v>0</v>
      </c>
      <c r="F55" s="34">
        <f t="shared" si="3"/>
        <v>0</v>
      </c>
      <c r="G55" s="34">
        <v>0</v>
      </c>
      <c r="H55" s="34">
        <v>0</v>
      </c>
      <c r="I55" s="34">
        <f t="shared" si="1"/>
        <v>0</v>
      </c>
    </row>
    <row r="56" spans="2:9" customFormat="1" ht="10.5" customHeight="1" x14ac:dyDescent="0.25">
      <c r="B56" s="152"/>
      <c r="C56" s="153" t="s">
        <v>93</v>
      </c>
      <c r="D56" s="34">
        <v>0</v>
      </c>
      <c r="E56" s="34">
        <v>0</v>
      </c>
      <c r="F56" s="34">
        <f t="shared" si="3"/>
        <v>0</v>
      </c>
      <c r="G56" s="34">
        <v>0</v>
      </c>
      <c r="H56" s="34">
        <v>0</v>
      </c>
      <c r="I56" s="34">
        <f t="shared" si="1"/>
        <v>0</v>
      </c>
    </row>
    <row r="57" spans="2:9" customFormat="1" ht="10.5" customHeight="1" x14ac:dyDescent="0.25">
      <c r="B57" s="263" t="s">
        <v>94</v>
      </c>
      <c r="C57" s="264"/>
      <c r="D57" s="151">
        <f t="shared" ref="D57:H57" si="8">SUM(D58:D60)</f>
        <v>0</v>
      </c>
      <c r="E57" s="151">
        <f t="shared" si="8"/>
        <v>0</v>
      </c>
      <c r="F57" s="151">
        <f t="shared" si="8"/>
        <v>0</v>
      </c>
      <c r="G57" s="151">
        <f t="shared" si="8"/>
        <v>0</v>
      </c>
      <c r="H57" s="151">
        <f t="shared" si="8"/>
        <v>0</v>
      </c>
      <c r="I57" s="151">
        <f>+F57-G57</f>
        <v>0</v>
      </c>
    </row>
    <row r="58" spans="2:9" customFormat="1" ht="10.5" customHeight="1" x14ac:dyDescent="0.25">
      <c r="B58" s="152"/>
      <c r="C58" s="153" t="s">
        <v>95</v>
      </c>
      <c r="D58" s="34">
        <v>0</v>
      </c>
      <c r="E58" s="34">
        <v>0</v>
      </c>
      <c r="F58" s="34">
        <f t="shared" si="3"/>
        <v>0</v>
      </c>
      <c r="G58" s="34">
        <v>0</v>
      </c>
      <c r="H58" s="34">
        <v>0</v>
      </c>
      <c r="I58" s="34">
        <f>+F58-G58</f>
        <v>0</v>
      </c>
    </row>
    <row r="59" spans="2:9" customFormat="1" ht="10.5" customHeight="1" x14ac:dyDescent="0.25">
      <c r="B59" s="152"/>
      <c r="C59" s="153" t="s">
        <v>96</v>
      </c>
      <c r="D59" s="34">
        <v>0</v>
      </c>
      <c r="E59" s="34">
        <v>0</v>
      </c>
      <c r="F59" s="34">
        <f t="shared" si="3"/>
        <v>0</v>
      </c>
      <c r="G59" s="34">
        <v>0</v>
      </c>
      <c r="H59" s="34">
        <v>0</v>
      </c>
      <c r="I59" s="34">
        <f t="shared" si="1"/>
        <v>0</v>
      </c>
    </row>
    <row r="60" spans="2:9" customFormat="1" ht="10.5" customHeight="1" x14ac:dyDescent="0.25">
      <c r="B60" s="152"/>
      <c r="C60" s="153" t="s">
        <v>97</v>
      </c>
      <c r="D60" s="34">
        <v>0</v>
      </c>
      <c r="E60" s="34">
        <v>0</v>
      </c>
      <c r="F60" s="34">
        <f t="shared" si="3"/>
        <v>0</v>
      </c>
      <c r="G60" s="34">
        <v>0</v>
      </c>
      <c r="H60" s="34">
        <v>0</v>
      </c>
      <c r="I60" s="34">
        <f t="shared" si="1"/>
        <v>0</v>
      </c>
    </row>
    <row r="61" spans="2:9" customFormat="1" ht="10.5" customHeight="1" x14ac:dyDescent="0.25">
      <c r="B61" s="263" t="s">
        <v>98</v>
      </c>
      <c r="C61" s="264"/>
      <c r="D61" s="151">
        <f t="shared" ref="D61:H61" si="9">SUM(D62:D69)</f>
        <v>0</v>
      </c>
      <c r="E61" s="151">
        <f t="shared" si="9"/>
        <v>0</v>
      </c>
      <c r="F61" s="151">
        <f t="shared" si="3"/>
        <v>0</v>
      </c>
      <c r="G61" s="151">
        <f t="shared" si="9"/>
        <v>0</v>
      </c>
      <c r="H61" s="151">
        <f t="shared" si="9"/>
        <v>0</v>
      </c>
      <c r="I61" s="151">
        <f t="shared" si="1"/>
        <v>0</v>
      </c>
    </row>
    <row r="62" spans="2:9" customFormat="1" ht="10.5" customHeight="1" x14ac:dyDescent="0.25">
      <c r="B62" s="152"/>
      <c r="C62" s="153" t="s">
        <v>99</v>
      </c>
      <c r="D62" s="34">
        <v>0</v>
      </c>
      <c r="E62" s="34">
        <v>0</v>
      </c>
      <c r="F62" s="34">
        <f t="shared" si="3"/>
        <v>0</v>
      </c>
      <c r="G62" s="34">
        <v>0</v>
      </c>
      <c r="H62" s="34">
        <v>0</v>
      </c>
      <c r="I62" s="34">
        <v>0</v>
      </c>
    </row>
    <row r="63" spans="2:9" customFormat="1" ht="10.5" customHeight="1" x14ac:dyDescent="0.25">
      <c r="B63" s="152"/>
      <c r="C63" s="153" t="s">
        <v>100</v>
      </c>
      <c r="D63" s="34">
        <v>0</v>
      </c>
      <c r="E63" s="34">
        <v>0</v>
      </c>
      <c r="F63" s="34">
        <f t="shared" si="3"/>
        <v>0</v>
      </c>
      <c r="G63" s="34">
        <v>0</v>
      </c>
      <c r="H63" s="34">
        <v>0</v>
      </c>
      <c r="I63" s="34">
        <v>0</v>
      </c>
    </row>
    <row r="64" spans="2:9" customFormat="1" ht="10.5" customHeight="1" x14ac:dyDescent="0.25">
      <c r="B64" s="152"/>
      <c r="C64" s="153" t="s">
        <v>101</v>
      </c>
      <c r="D64" s="34">
        <v>0</v>
      </c>
      <c r="E64" s="34">
        <v>0</v>
      </c>
      <c r="F64" s="34">
        <f t="shared" si="3"/>
        <v>0</v>
      </c>
      <c r="G64" s="34">
        <v>0</v>
      </c>
      <c r="H64" s="34">
        <v>0</v>
      </c>
      <c r="I64" s="34">
        <v>0</v>
      </c>
    </row>
    <row r="65" spans="2:9" customFormat="1" ht="10.5" customHeight="1" x14ac:dyDescent="0.25">
      <c r="B65" s="152"/>
      <c r="C65" s="153" t="s">
        <v>102</v>
      </c>
      <c r="D65" s="34">
        <v>0</v>
      </c>
      <c r="E65" s="34">
        <v>0</v>
      </c>
      <c r="F65" s="34">
        <f t="shared" si="3"/>
        <v>0</v>
      </c>
      <c r="G65" s="34">
        <v>0</v>
      </c>
      <c r="H65" s="34">
        <v>0</v>
      </c>
      <c r="I65" s="34">
        <v>0</v>
      </c>
    </row>
    <row r="66" spans="2:9" customFormat="1" ht="10.5" customHeight="1" x14ac:dyDescent="0.25">
      <c r="B66" s="152"/>
      <c r="C66" s="153" t="s">
        <v>103</v>
      </c>
      <c r="D66" s="34">
        <v>0</v>
      </c>
      <c r="E66" s="34">
        <v>0</v>
      </c>
      <c r="F66" s="34">
        <f t="shared" si="3"/>
        <v>0</v>
      </c>
      <c r="G66" s="34">
        <v>0</v>
      </c>
      <c r="H66" s="34">
        <v>0</v>
      </c>
      <c r="I66" s="34">
        <v>0</v>
      </c>
    </row>
    <row r="67" spans="2:9" customFormat="1" ht="10.5" customHeight="1" x14ac:dyDescent="0.25">
      <c r="B67" s="152"/>
      <c r="C67" s="153" t="s">
        <v>104</v>
      </c>
      <c r="D67" s="34">
        <v>0</v>
      </c>
      <c r="E67" s="34">
        <v>0</v>
      </c>
      <c r="F67" s="34">
        <f t="shared" si="3"/>
        <v>0</v>
      </c>
      <c r="G67" s="34">
        <v>0</v>
      </c>
      <c r="H67" s="34">
        <v>0</v>
      </c>
      <c r="I67" s="34">
        <v>0</v>
      </c>
    </row>
    <row r="68" spans="2:9" customFormat="1" ht="10.5" customHeight="1" x14ac:dyDescent="0.25">
      <c r="B68" s="152"/>
      <c r="C68" s="153" t="s">
        <v>105</v>
      </c>
      <c r="D68" s="34">
        <v>0</v>
      </c>
      <c r="E68" s="34">
        <v>0</v>
      </c>
      <c r="F68" s="34">
        <f t="shared" si="3"/>
        <v>0</v>
      </c>
      <c r="G68" s="34">
        <v>0</v>
      </c>
      <c r="H68" s="34">
        <v>0</v>
      </c>
      <c r="I68" s="34">
        <v>0</v>
      </c>
    </row>
    <row r="69" spans="2:9" customFormat="1" ht="10.5" customHeight="1" x14ac:dyDescent="0.25">
      <c r="B69" s="152"/>
      <c r="C69" s="153" t="s">
        <v>106</v>
      </c>
      <c r="D69" s="34">
        <v>0</v>
      </c>
      <c r="E69" s="34">
        <v>0</v>
      </c>
      <c r="F69" s="34">
        <f t="shared" si="3"/>
        <v>0</v>
      </c>
      <c r="G69" s="34">
        <v>0</v>
      </c>
      <c r="H69" s="34">
        <v>0</v>
      </c>
      <c r="I69" s="34">
        <f t="shared" si="1"/>
        <v>0</v>
      </c>
    </row>
    <row r="70" spans="2:9" customFormat="1" ht="10.5" customHeight="1" x14ac:dyDescent="0.25">
      <c r="B70" s="263" t="s">
        <v>107</v>
      </c>
      <c r="C70" s="264"/>
      <c r="D70" s="151">
        <f>SUM(D71:D73)</f>
        <v>0</v>
      </c>
      <c r="E70" s="151">
        <f>SUM(E71:E73)</f>
        <v>0</v>
      </c>
      <c r="F70" s="151">
        <f t="shared" si="3"/>
        <v>0</v>
      </c>
      <c r="G70" s="151">
        <f>SUM(G71:G73)</f>
        <v>0</v>
      </c>
      <c r="H70" s="151">
        <f>SUM(H71:H73)</f>
        <v>0</v>
      </c>
      <c r="I70" s="151">
        <f t="shared" si="1"/>
        <v>0</v>
      </c>
    </row>
    <row r="71" spans="2:9" customFormat="1" ht="10.5" customHeight="1" x14ac:dyDescent="0.25">
      <c r="B71" s="152"/>
      <c r="C71" s="153" t="s">
        <v>108</v>
      </c>
      <c r="D71" s="34">
        <v>0</v>
      </c>
      <c r="E71" s="34">
        <v>0</v>
      </c>
      <c r="F71" s="34">
        <f t="shared" si="3"/>
        <v>0</v>
      </c>
      <c r="G71" s="34">
        <v>0</v>
      </c>
      <c r="H71" s="34">
        <v>0</v>
      </c>
      <c r="I71" s="34">
        <f t="shared" si="1"/>
        <v>0</v>
      </c>
    </row>
    <row r="72" spans="2:9" customFormat="1" ht="10.5" customHeight="1" x14ac:dyDescent="0.25">
      <c r="B72" s="152"/>
      <c r="C72" s="153" t="s">
        <v>109</v>
      </c>
      <c r="D72" s="34">
        <v>0</v>
      </c>
      <c r="E72" s="34">
        <v>0</v>
      </c>
      <c r="F72" s="34">
        <f t="shared" si="3"/>
        <v>0</v>
      </c>
      <c r="G72" s="34">
        <v>0</v>
      </c>
      <c r="H72" s="34">
        <v>0</v>
      </c>
      <c r="I72" s="34">
        <f t="shared" si="1"/>
        <v>0</v>
      </c>
    </row>
    <row r="73" spans="2:9" customFormat="1" ht="10.5" customHeight="1" x14ac:dyDescent="0.25">
      <c r="B73" s="152"/>
      <c r="C73" s="153" t="s">
        <v>110</v>
      </c>
      <c r="D73" s="34">
        <v>0</v>
      </c>
      <c r="E73" s="34">
        <v>0</v>
      </c>
      <c r="F73" s="34">
        <f t="shared" si="3"/>
        <v>0</v>
      </c>
      <c r="G73" s="34">
        <v>0</v>
      </c>
      <c r="H73" s="34">
        <v>0</v>
      </c>
      <c r="I73" s="34">
        <f t="shared" si="1"/>
        <v>0</v>
      </c>
    </row>
    <row r="74" spans="2:9" customFormat="1" ht="10.5" customHeight="1" x14ac:dyDescent="0.25">
      <c r="B74" s="263" t="s">
        <v>111</v>
      </c>
      <c r="C74" s="264"/>
      <c r="D74" s="151">
        <f>SUM(D75:D81)</f>
        <v>0</v>
      </c>
      <c r="E74" s="151">
        <f t="shared" ref="E74:H74" si="10">SUM(E75:E81)</f>
        <v>0</v>
      </c>
      <c r="F74" s="151">
        <f t="shared" si="3"/>
        <v>0</v>
      </c>
      <c r="G74" s="151">
        <f t="shared" si="10"/>
        <v>0</v>
      </c>
      <c r="H74" s="151">
        <f t="shared" si="10"/>
        <v>0</v>
      </c>
      <c r="I74" s="151">
        <f t="shared" ref="I74:I81" si="11">+F74-G74</f>
        <v>0</v>
      </c>
    </row>
    <row r="75" spans="2:9" customFormat="1" ht="10.5" customHeight="1" x14ac:dyDescent="0.25">
      <c r="B75" s="152"/>
      <c r="C75" s="153" t="s">
        <v>112</v>
      </c>
      <c r="D75" s="34">
        <v>0</v>
      </c>
      <c r="E75" s="34">
        <v>0</v>
      </c>
      <c r="F75" s="34">
        <f t="shared" si="3"/>
        <v>0</v>
      </c>
      <c r="G75" s="34">
        <v>0</v>
      </c>
      <c r="H75" s="34">
        <v>0</v>
      </c>
      <c r="I75" s="34">
        <f t="shared" si="11"/>
        <v>0</v>
      </c>
    </row>
    <row r="76" spans="2:9" customFormat="1" ht="10.5" customHeight="1" x14ac:dyDescent="0.25">
      <c r="B76" s="152"/>
      <c r="C76" s="153" t="s">
        <v>113</v>
      </c>
      <c r="D76" s="34">
        <v>0</v>
      </c>
      <c r="E76" s="34">
        <v>0</v>
      </c>
      <c r="F76" s="34">
        <f t="shared" si="3"/>
        <v>0</v>
      </c>
      <c r="G76" s="34">
        <v>0</v>
      </c>
      <c r="H76" s="34">
        <v>0</v>
      </c>
      <c r="I76" s="34">
        <f t="shared" si="11"/>
        <v>0</v>
      </c>
    </row>
    <row r="77" spans="2:9" customFormat="1" ht="10.5" customHeight="1" x14ac:dyDescent="0.25">
      <c r="B77" s="152"/>
      <c r="C77" s="153" t="s">
        <v>114</v>
      </c>
      <c r="D77" s="34">
        <v>0</v>
      </c>
      <c r="E77" s="34">
        <v>0</v>
      </c>
      <c r="F77" s="34">
        <f t="shared" si="3"/>
        <v>0</v>
      </c>
      <c r="G77" s="34">
        <v>0</v>
      </c>
      <c r="H77" s="34">
        <v>0</v>
      </c>
      <c r="I77" s="34">
        <f t="shared" si="11"/>
        <v>0</v>
      </c>
    </row>
    <row r="78" spans="2:9" customFormat="1" ht="10.5" customHeight="1" x14ac:dyDescent="0.25">
      <c r="B78" s="152"/>
      <c r="C78" s="153" t="s">
        <v>115</v>
      </c>
      <c r="D78" s="34">
        <v>0</v>
      </c>
      <c r="E78" s="34">
        <v>0</v>
      </c>
      <c r="F78" s="34">
        <f t="shared" si="3"/>
        <v>0</v>
      </c>
      <c r="G78" s="34">
        <v>0</v>
      </c>
      <c r="H78" s="34">
        <v>0</v>
      </c>
      <c r="I78" s="34">
        <f t="shared" si="11"/>
        <v>0</v>
      </c>
    </row>
    <row r="79" spans="2:9" customFormat="1" ht="10.5" customHeight="1" x14ac:dyDescent="0.25">
      <c r="B79" s="152"/>
      <c r="C79" s="153" t="s">
        <v>116</v>
      </c>
      <c r="D79" s="34">
        <v>0</v>
      </c>
      <c r="E79" s="34">
        <v>0</v>
      </c>
      <c r="F79" s="34">
        <f t="shared" si="3"/>
        <v>0</v>
      </c>
      <c r="G79" s="34">
        <v>0</v>
      </c>
      <c r="H79" s="34">
        <v>0</v>
      </c>
      <c r="I79" s="34">
        <f t="shared" si="11"/>
        <v>0</v>
      </c>
    </row>
    <row r="80" spans="2:9" customFormat="1" ht="10.5" customHeight="1" x14ac:dyDescent="0.25">
      <c r="B80" s="152"/>
      <c r="C80" s="153" t="s">
        <v>117</v>
      </c>
      <c r="D80" s="34">
        <v>0</v>
      </c>
      <c r="E80" s="34">
        <v>0</v>
      </c>
      <c r="F80" s="34">
        <f t="shared" si="3"/>
        <v>0</v>
      </c>
      <c r="G80" s="34">
        <v>0</v>
      </c>
      <c r="H80" s="34">
        <v>0</v>
      </c>
      <c r="I80" s="34">
        <f t="shared" si="11"/>
        <v>0</v>
      </c>
    </row>
    <row r="81" spans="2:12" customFormat="1" ht="10.5" customHeight="1" x14ac:dyDescent="0.25">
      <c r="B81" s="154"/>
      <c r="C81" s="155" t="s">
        <v>118</v>
      </c>
      <c r="D81" s="156">
        <v>0</v>
      </c>
      <c r="E81" s="156">
        <v>0</v>
      </c>
      <c r="F81" s="34">
        <f t="shared" si="3"/>
        <v>0</v>
      </c>
      <c r="G81" s="156">
        <v>0</v>
      </c>
      <c r="H81" s="156">
        <v>0</v>
      </c>
      <c r="I81" s="156">
        <f t="shared" si="11"/>
        <v>0</v>
      </c>
    </row>
    <row r="82" spans="2:12" customFormat="1" ht="10.5" customHeight="1" x14ac:dyDescent="0.25">
      <c r="B82" s="157"/>
      <c r="C82" s="157"/>
      <c r="D82" s="158"/>
      <c r="E82" s="158"/>
      <c r="F82" s="158"/>
      <c r="G82" s="158"/>
      <c r="H82" s="158"/>
      <c r="I82" s="158"/>
    </row>
    <row r="83" spans="2:12" customFormat="1" ht="10.5" customHeight="1" x14ac:dyDescent="0.25">
      <c r="B83" s="263" t="s">
        <v>119</v>
      </c>
      <c r="C83" s="264"/>
      <c r="D83" s="151">
        <f>+D84+D92+D102+D112+D122+D132+D136+D145+D149</f>
        <v>2366125663</v>
      </c>
      <c r="E83" s="151">
        <f>+E84+E92+E102+E112+E122+E132+E136+E145+E149</f>
        <v>-26686689</v>
      </c>
      <c r="F83" s="151">
        <f t="shared" ref="F83:F146" si="12">+D83+E83</f>
        <v>2339438974</v>
      </c>
      <c r="G83" s="151">
        <f>+G84+G92+G102+G112+G122+G132+G136+G145+G149</f>
        <v>1342177132</v>
      </c>
      <c r="H83" s="151">
        <f>+H84+H92+H102+H112+H122+H132+H136+H145+H149</f>
        <v>1342016177</v>
      </c>
      <c r="I83" s="151">
        <f t="shared" ref="I83:I146" si="13">+F83-G83</f>
        <v>997261842</v>
      </c>
    </row>
    <row r="84" spans="2:12" customFormat="1" ht="10.5" customHeight="1" x14ac:dyDescent="0.25">
      <c r="B84" s="263" t="s">
        <v>46</v>
      </c>
      <c r="C84" s="264"/>
      <c r="D84" s="151">
        <f>SUM(D85:D91)</f>
        <v>2000085064</v>
      </c>
      <c r="E84" s="151">
        <f t="shared" ref="E84:H84" si="14">SUM(E85:E91)</f>
        <v>-11340782</v>
      </c>
      <c r="F84" s="151">
        <f t="shared" si="14"/>
        <v>1988744282</v>
      </c>
      <c r="G84" s="151">
        <f t="shared" si="14"/>
        <v>1189020334</v>
      </c>
      <c r="H84" s="151">
        <f t="shared" si="14"/>
        <v>1189020334</v>
      </c>
      <c r="I84" s="151">
        <f>+F84-G84</f>
        <v>799723948</v>
      </c>
      <c r="J84" s="125"/>
      <c r="K84" s="140"/>
      <c r="L84" s="140"/>
    </row>
    <row r="85" spans="2:12" customFormat="1" ht="10.5" customHeight="1" x14ac:dyDescent="0.25">
      <c r="B85" s="152"/>
      <c r="C85" s="153" t="s">
        <v>47</v>
      </c>
      <c r="D85" s="34">
        <v>646695456</v>
      </c>
      <c r="E85" s="34">
        <v>-29388188</v>
      </c>
      <c r="F85" s="34">
        <f>+D85+E85</f>
        <v>617307268</v>
      </c>
      <c r="G85" s="34">
        <v>438123684</v>
      </c>
      <c r="H85" s="34">
        <v>438123684</v>
      </c>
      <c r="I85" s="34">
        <f>+F85-G85</f>
        <v>179183584</v>
      </c>
      <c r="K85" s="140"/>
      <c r="L85" s="140"/>
    </row>
    <row r="86" spans="2:12" customFormat="1" ht="10.5" customHeight="1" x14ac:dyDescent="0.25">
      <c r="B86" s="152"/>
      <c r="C86" s="153" t="s">
        <v>48</v>
      </c>
      <c r="D86" s="34">
        <v>2889768</v>
      </c>
      <c r="E86" s="34">
        <v>13377619</v>
      </c>
      <c r="F86" s="34">
        <f t="shared" ref="F86:F91" si="15">+D86+E86</f>
        <v>16267387</v>
      </c>
      <c r="G86" s="34">
        <v>11129152</v>
      </c>
      <c r="H86" s="34">
        <v>11129152</v>
      </c>
      <c r="I86" s="34">
        <f>+F86-G86</f>
        <v>5138235</v>
      </c>
      <c r="K86" s="140"/>
      <c r="L86" s="140"/>
    </row>
    <row r="87" spans="2:12" customFormat="1" ht="10.5" customHeight="1" x14ac:dyDescent="0.25">
      <c r="B87" s="152"/>
      <c r="C87" s="153" t="s">
        <v>49</v>
      </c>
      <c r="D87" s="34">
        <v>390322912</v>
      </c>
      <c r="E87" s="34">
        <v>14370845</v>
      </c>
      <c r="F87" s="34">
        <f t="shared" si="15"/>
        <v>404693757</v>
      </c>
      <c r="G87" s="34">
        <v>225674343</v>
      </c>
      <c r="H87" s="34">
        <v>225674343</v>
      </c>
      <c r="I87" s="34">
        <f t="shared" ref="I87:I91" si="16">+F87-G87</f>
        <v>179019414</v>
      </c>
      <c r="K87" s="140"/>
      <c r="L87" s="140"/>
    </row>
    <row r="88" spans="2:12" customFormat="1" ht="10.5" customHeight="1" x14ac:dyDescent="0.25">
      <c r="B88" s="152"/>
      <c r="C88" s="153" t="s">
        <v>50</v>
      </c>
      <c r="D88" s="34">
        <v>185595960</v>
      </c>
      <c r="E88" s="34">
        <v>15785380</v>
      </c>
      <c r="F88" s="34">
        <f t="shared" si="15"/>
        <v>201381340</v>
      </c>
      <c r="G88" s="34">
        <v>115761838</v>
      </c>
      <c r="H88" s="34">
        <v>115761838</v>
      </c>
      <c r="I88" s="34">
        <f t="shared" si="16"/>
        <v>85619502</v>
      </c>
      <c r="K88" s="140"/>
      <c r="L88" s="140"/>
    </row>
    <row r="89" spans="2:12" customFormat="1" ht="10.5" customHeight="1" x14ac:dyDescent="0.25">
      <c r="B89" s="152"/>
      <c r="C89" s="153" t="s">
        <v>51</v>
      </c>
      <c r="D89" s="34">
        <v>730648536</v>
      </c>
      <c r="E89" s="34">
        <v>-31871356</v>
      </c>
      <c r="F89" s="34">
        <f t="shared" si="15"/>
        <v>698777180</v>
      </c>
      <c r="G89" s="34">
        <v>392016926</v>
      </c>
      <c r="H89" s="34">
        <v>392016926</v>
      </c>
      <c r="I89" s="34">
        <f t="shared" si="16"/>
        <v>306760254</v>
      </c>
      <c r="K89" s="140"/>
      <c r="L89" s="140"/>
    </row>
    <row r="90" spans="2:12" customFormat="1" ht="10.5" customHeight="1" x14ac:dyDescent="0.25">
      <c r="B90" s="152"/>
      <c r="C90" s="153" t="s">
        <v>52</v>
      </c>
      <c r="D90" s="34">
        <v>0</v>
      </c>
      <c r="E90" s="34">
        <v>0</v>
      </c>
      <c r="F90" s="34">
        <f t="shared" si="15"/>
        <v>0</v>
      </c>
      <c r="G90" s="34">
        <v>0</v>
      </c>
      <c r="H90" s="34">
        <v>0</v>
      </c>
      <c r="I90" s="34">
        <f t="shared" si="16"/>
        <v>0</v>
      </c>
      <c r="K90" s="140"/>
      <c r="L90" s="140"/>
    </row>
    <row r="91" spans="2:12" customFormat="1" ht="10.5" customHeight="1" x14ac:dyDescent="0.25">
      <c r="B91" s="152"/>
      <c r="C91" s="153" t="s">
        <v>53</v>
      </c>
      <c r="D91" s="34">
        <v>43932432</v>
      </c>
      <c r="E91" s="34">
        <v>6384918</v>
      </c>
      <c r="F91" s="34">
        <f t="shared" si="15"/>
        <v>50317350</v>
      </c>
      <c r="G91" s="34">
        <v>6314391</v>
      </c>
      <c r="H91" s="34">
        <v>6314391</v>
      </c>
      <c r="I91" s="34">
        <f t="shared" si="16"/>
        <v>44002959</v>
      </c>
      <c r="K91" s="140"/>
      <c r="L91" s="140"/>
    </row>
    <row r="92" spans="2:12" customFormat="1" ht="10.5" customHeight="1" x14ac:dyDescent="0.25">
      <c r="B92" s="263" t="s">
        <v>54</v>
      </c>
      <c r="C92" s="264"/>
      <c r="D92" s="151">
        <f>SUM(D93:D101)</f>
        <v>151488605</v>
      </c>
      <c r="E92" s="151">
        <f>SUM(E93:E101)</f>
        <v>-26124547</v>
      </c>
      <c r="F92" s="151">
        <f t="shared" ref="F92:I92" si="17">SUM(F93:F101)</f>
        <v>125364058</v>
      </c>
      <c r="G92" s="151">
        <f>SUM(G93:G101)</f>
        <v>61469556</v>
      </c>
      <c r="H92" s="151">
        <f>SUM(H93:H101)</f>
        <v>61469263</v>
      </c>
      <c r="I92" s="151">
        <f t="shared" si="17"/>
        <v>63894502</v>
      </c>
      <c r="J92" s="125"/>
      <c r="K92" s="140"/>
      <c r="L92" s="140"/>
    </row>
    <row r="93" spans="2:12" customFormat="1" ht="10.5" customHeight="1" x14ac:dyDescent="0.25">
      <c r="B93" s="152"/>
      <c r="C93" s="153" t="s">
        <v>55</v>
      </c>
      <c r="D93" s="34">
        <v>30473958</v>
      </c>
      <c r="E93" s="34">
        <v>-21492981</v>
      </c>
      <c r="F93" s="34">
        <f t="shared" si="12"/>
        <v>8980977</v>
      </c>
      <c r="G93" s="34">
        <v>109507</v>
      </c>
      <c r="H93" s="34">
        <v>109507</v>
      </c>
      <c r="I93" s="34">
        <f t="shared" si="13"/>
        <v>8871470</v>
      </c>
      <c r="K93" s="167"/>
      <c r="L93" s="167"/>
    </row>
    <row r="94" spans="2:12" customFormat="1" ht="10.5" customHeight="1" x14ac:dyDescent="0.25">
      <c r="B94" s="152"/>
      <c r="C94" s="153" t="s">
        <v>56</v>
      </c>
      <c r="D94" s="34">
        <v>2639264</v>
      </c>
      <c r="E94" s="34">
        <v>-1193593</v>
      </c>
      <c r="F94" s="34">
        <f t="shared" si="12"/>
        <v>1445671</v>
      </c>
      <c r="G94" s="34">
        <v>310591</v>
      </c>
      <c r="H94" s="34">
        <v>310591</v>
      </c>
      <c r="I94" s="34">
        <f t="shared" si="13"/>
        <v>1135080</v>
      </c>
      <c r="K94" s="167"/>
      <c r="L94" s="167"/>
    </row>
    <row r="95" spans="2:12" customFormat="1" ht="10.5" customHeight="1" x14ac:dyDescent="0.25">
      <c r="B95" s="152"/>
      <c r="C95" s="153" t="s">
        <v>57</v>
      </c>
      <c r="D95" s="34">
        <v>413160</v>
      </c>
      <c r="E95" s="34">
        <v>-226100</v>
      </c>
      <c r="F95" s="34">
        <f t="shared" si="12"/>
        <v>187060</v>
      </c>
      <c r="G95" s="34">
        <v>1029</v>
      </c>
      <c r="H95" s="34">
        <v>1029</v>
      </c>
      <c r="I95" s="34">
        <f t="shared" si="13"/>
        <v>186031</v>
      </c>
      <c r="K95" s="167"/>
      <c r="L95" s="167"/>
    </row>
    <row r="96" spans="2:12" customFormat="1" ht="10.5" customHeight="1" x14ac:dyDescent="0.25">
      <c r="B96" s="152"/>
      <c r="C96" s="153" t="s">
        <v>58</v>
      </c>
      <c r="D96" s="34">
        <v>5103690</v>
      </c>
      <c r="E96" s="34">
        <v>-2256949</v>
      </c>
      <c r="F96" s="34">
        <f t="shared" si="12"/>
        <v>2846741</v>
      </c>
      <c r="G96" s="34">
        <v>130962</v>
      </c>
      <c r="H96" s="34">
        <v>130962</v>
      </c>
      <c r="I96" s="34">
        <f t="shared" si="13"/>
        <v>2715779</v>
      </c>
      <c r="K96" s="167"/>
      <c r="L96" s="167"/>
    </row>
    <row r="97" spans="2:12" customFormat="1" ht="10.5" customHeight="1" x14ac:dyDescent="0.25">
      <c r="B97" s="152"/>
      <c r="C97" s="153" t="s">
        <v>59</v>
      </c>
      <c r="D97" s="34">
        <v>63079894</v>
      </c>
      <c r="E97" s="34">
        <v>25123402</v>
      </c>
      <c r="F97" s="34">
        <f t="shared" si="12"/>
        <v>88203296</v>
      </c>
      <c r="G97" s="34">
        <v>53024161</v>
      </c>
      <c r="H97" s="34">
        <v>53024161</v>
      </c>
      <c r="I97" s="34">
        <f t="shared" si="13"/>
        <v>35179135</v>
      </c>
      <c r="K97" s="167"/>
      <c r="L97" s="167"/>
    </row>
    <row r="98" spans="2:12" customFormat="1" ht="10.5" customHeight="1" x14ac:dyDescent="0.25">
      <c r="B98" s="152"/>
      <c r="C98" s="153" t="s">
        <v>60</v>
      </c>
      <c r="D98" s="34">
        <v>21076205</v>
      </c>
      <c r="E98" s="34">
        <v>-6510271</v>
      </c>
      <c r="F98" s="34">
        <f t="shared" si="12"/>
        <v>14565934</v>
      </c>
      <c r="G98" s="34">
        <v>7666785</v>
      </c>
      <c r="H98" s="34">
        <v>7666785</v>
      </c>
      <c r="I98" s="34">
        <f t="shared" si="13"/>
        <v>6899149</v>
      </c>
      <c r="K98" s="167"/>
      <c r="L98" s="167"/>
    </row>
    <row r="99" spans="2:12" customFormat="1" ht="10.5" customHeight="1" x14ac:dyDescent="0.25">
      <c r="B99" s="152"/>
      <c r="C99" s="153" t="s">
        <v>61</v>
      </c>
      <c r="D99" s="34">
        <v>22436825</v>
      </c>
      <c r="E99" s="34">
        <v>-18296387</v>
      </c>
      <c r="F99" s="34">
        <f t="shared" si="12"/>
        <v>4140438</v>
      </c>
      <c r="G99" s="34">
        <v>2685</v>
      </c>
      <c r="H99" s="34">
        <v>2685</v>
      </c>
      <c r="I99" s="34">
        <f t="shared" si="13"/>
        <v>4137753</v>
      </c>
      <c r="K99" s="167"/>
      <c r="L99" s="167"/>
    </row>
    <row r="100" spans="2:12" customFormat="1" ht="10.5" customHeight="1" x14ac:dyDescent="0.25">
      <c r="B100" s="152"/>
      <c r="C100" s="153" t="s">
        <v>62</v>
      </c>
      <c r="D100" s="34">
        <v>0</v>
      </c>
      <c r="E100" s="34">
        <v>0</v>
      </c>
      <c r="F100" s="34">
        <f t="shared" si="12"/>
        <v>0</v>
      </c>
      <c r="G100" s="34">
        <v>0</v>
      </c>
      <c r="H100" s="34">
        <v>0</v>
      </c>
      <c r="I100" s="34">
        <f t="shared" si="13"/>
        <v>0</v>
      </c>
      <c r="K100" s="167"/>
      <c r="L100" s="167"/>
    </row>
    <row r="101" spans="2:12" customFormat="1" ht="10.5" customHeight="1" x14ac:dyDescent="0.25">
      <c r="B101" s="152"/>
      <c r="C101" s="153" t="s">
        <v>63</v>
      </c>
      <c r="D101" s="34">
        <v>6265609</v>
      </c>
      <c r="E101" s="34">
        <v>-1271668</v>
      </c>
      <c r="F101" s="34">
        <f t="shared" si="12"/>
        <v>4993941</v>
      </c>
      <c r="G101" s="34">
        <v>223836</v>
      </c>
      <c r="H101" s="34">
        <v>223543</v>
      </c>
      <c r="I101" s="34">
        <f t="shared" si="13"/>
        <v>4770105</v>
      </c>
    </row>
    <row r="102" spans="2:12" customFormat="1" ht="10.5" customHeight="1" x14ac:dyDescent="0.25">
      <c r="B102" s="263" t="s">
        <v>64</v>
      </c>
      <c r="C102" s="264"/>
      <c r="D102" s="151">
        <f>SUM(D103:D111)</f>
        <v>201262515</v>
      </c>
      <c r="E102" s="151">
        <f t="shared" ref="E102:I102" si="18">SUM(E103:E111)</f>
        <v>9297722</v>
      </c>
      <c r="F102" s="151">
        <f t="shared" si="18"/>
        <v>210560237</v>
      </c>
      <c r="G102" s="151">
        <f t="shared" si="18"/>
        <v>91557068</v>
      </c>
      <c r="H102" s="151">
        <f t="shared" si="18"/>
        <v>91396406</v>
      </c>
      <c r="I102" s="151">
        <f t="shared" si="18"/>
        <v>119003169</v>
      </c>
      <c r="J102" s="125"/>
      <c r="K102" s="140"/>
      <c r="L102" s="140"/>
    </row>
    <row r="103" spans="2:12" customFormat="1" ht="10.5" customHeight="1" x14ac:dyDescent="0.25">
      <c r="B103" s="152"/>
      <c r="C103" s="153" t="s">
        <v>65</v>
      </c>
      <c r="D103" s="34">
        <v>45574540</v>
      </c>
      <c r="E103" s="34">
        <v>-11830252</v>
      </c>
      <c r="F103" s="34">
        <f t="shared" si="12"/>
        <v>33744288</v>
      </c>
      <c r="G103" s="34">
        <v>21736534</v>
      </c>
      <c r="H103" s="34">
        <v>21736534</v>
      </c>
      <c r="I103" s="34">
        <f t="shared" si="13"/>
        <v>12007754</v>
      </c>
      <c r="K103" s="140"/>
      <c r="L103" s="140"/>
    </row>
    <row r="104" spans="2:12" customFormat="1" ht="10.5" customHeight="1" x14ac:dyDescent="0.25">
      <c r="B104" s="152"/>
      <c r="C104" s="153" t="s">
        <v>66</v>
      </c>
      <c r="D104" s="34">
        <v>18657268</v>
      </c>
      <c r="E104" s="34">
        <v>-3121737</v>
      </c>
      <c r="F104" s="34">
        <f t="shared" si="12"/>
        <v>15535531</v>
      </c>
      <c r="G104" s="34">
        <v>6381570</v>
      </c>
      <c r="H104" s="34">
        <v>6381570</v>
      </c>
      <c r="I104" s="34">
        <f t="shared" si="13"/>
        <v>9153961</v>
      </c>
      <c r="K104" s="140"/>
      <c r="L104" s="140"/>
    </row>
    <row r="105" spans="2:12" customFormat="1" ht="10.5" customHeight="1" x14ac:dyDescent="0.25">
      <c r="B105" s="152"/>
      <c r="C105" s="153" t="s">
        <v>67</v>
      </c>
      <c r="D105" s="34">
        <v>88378264</v>
      </c>
      <c r="E105" s="34">
        <v>-12300694</v>
      </c>
      <c r="F105" s="34">
        <f t="shared" si="12"/>
        <v>76077570</v>
      </c>
      <c r="G105" s="34">
        <v>48566919</v>
      </c>
      <c r="H105" s="34">
        <v>48509673</v>
      </c>
      <c r="I105" s="34">
        <f t="shared" si="13"/>
        <v>27510651</v>
      </c>
      <c r="K105" s="140"/>
      <c r="L105" s="140"/>
    </row>
    <row r="106" spans="2:12" customFormat="1" ht="10.5" customHeight="1" x14ac:dyDescent="0.25">
      <c r="B106" s="152"/>
      <c r="C106" s="153" t="s">
        <v>68</v>
      </c>
      <c r="D106" s="34">
        <v>3054735</v>
      </c>
      <c r="E106" s="34">
        <v>-2141269</v>
      </c>
      <c r="F106" s="34">
        <f t="shared" si="12"/>
        <v>913466</v>
      </c>
      <c r="G106" s="34">
        <v>215881</v>
      </c>
      <c r="H106" s="34">
        <v>215881</v>
      </c>
      <c r="I106" s="34">
        <f t="shared" si="13"/>
        <v>697585</v>
      </c>
      <c r="K106" s="140"/>
      <c r="L106" s="140"/>
    </row>
    <row r="107" spans="2:12" customFormat="1" ht="10.5" customHeight="1" x14ac:dyDescent="0.25">
      <c r="B107" s="152"/>
      <c r="C107" s="153" t="s">
        <v>69</v>
      </c>
      <c r="D107" s="34">
        <v>36164712</v>
      </c>
      <c r="E107" s="34">
        <v>37616147</v>
      </c>
      <c r="F107" s="34">
        <f t="shared" si="12"/>
        <v>73780859</v>
      </c>
      <c r="G107" s="34">
        <v>12744027</v>
      </c>
      <c r="H107" s="34">
        <v>12744027</v>
      </c>
      <c r="I107" s="34">
        <f t="shared" si="13"/>
        <v>61036832</v>
      </c>
      <c r="K107" s="140"/>
      <c r="L107" s="140"/>
    </row>
    <row r="108" spans="2:12" customFormat="1" ht="10.5" customHeight="1" x14ac:dyDescent="0.25">
      <c r="B108" s="152"/>
      <c r="C108" s="153" t="s">
        <v>70</v>
      </c>
      <c r="D108" s="34">
        <v>1205000</v>
      </c>
      <c r="E108" s="34">
        <v>1729957</v>
      </c>
      <c r="F108" s="34">
        <f t="shared" si="12"/>
        <v>2934957</v>
      </c>
      <c r="G108" s="34">
        <v>55673</v>
      </c>
      <c r="H108" s="34">
        <v>55673</v>
      </c>
      <c r="I108" s="34">
        <f t="shared" si="13"/>
        <v>2879284</v>
      </c>
      <c r="K108" s="140"/>
      <c r="L108" s="140"/>
    </row>
    <row r="109" spans="2:12" customFormat="1" ht="10.5" customHeight="1" x14ac:dyDescent="0.25">
      <c r="B109" s="152"/>
      <c r="C109" s="153" t="s">
        <v>71</v>
      </c>
      <c r="D109" s="34">
        <v>3650953</v>
      </c>
      <c r="E109" s="34">
        <v>70269</v>
      </c>
      <c r="F109" s="34">
        <f t="shared" si="12"/>
        <v>3721222</v>
      </c>
      <c r="G109" s="34">
        <v>673851</v>
      </c>
      <c r="H109" s="34">
        <v>671657</v>
      </c>
      <c r="I109" s="34">
        <f t="shared" si="13"/>
        <v>3047371</v>
      </c>
      <c r="K109" s="140"/>
      <c r="L109" s="140"/>
    </row>
    <row r="110" spans="2:12" customFormat="1" ht="10.5" customHeight="1" x14ac:dyDescent="0.25">
      <c r="B110" s="152"/>
      <c r="C110" s="153" t="s">
        <v>72</v>
      </c>
      <c r="D110" s="34">
        <v>3369055</v>
      </c>
      <c r="E110" s="34">
        <v>-525044</v>
      </c>
      <c r="F110" s="34">
        <f t="shared" si="12"/>
        <v>2844011</v>
      </c>
      <c r="G110" s="34">
        <v>839177</v>
      </c>
      <c r="H110" s="34">
        <v>737955</v>
      </c>
      <c r="I110" s="34">
        <f t="shared" si="13"/>
        <v>2004834</v>
      </c>
      <c r="K110" s="140"/>
      <c r="L110" s="140"/>
    </row>
    <row r="111" spans="2:12" customFormat="1" ht="10.5" customHeight="1" x14ac:dyDescent="0.25">
      <c r="B111" s="152"/>
      <c r="C111" s="153" t="s">
        <v>73</v>
      </c>
      <c r="D111" s="34">
        <v>1207988</v>
      </c>
      <c r="E111" s="34">
        <v>-199655</v>
      </c>
      <c r="F111" s="34">
        <f t="shared" si="12"/>
        <v>1008333</v>
      </c>
      <c r="G111" s="34">
        <v>343436</v>
      </c>
      <c r="H111" s="34">
        <v>343436</v>
      </c>
      <c r="I111" s="34">
        <f t="shared" si="13"/>
        <v>664897</v>
      </c>
      <c r="K111" s="140"/>
      <c r="L111" s="140"/>
    </row>
    <row r="112" spans="2:12" customFormat="1" ht="10.5" customHeight="1" x14ac:dyDescent="0.25">
      <c r="B112" s="263" t="s">
        <v>74</v>
      </c>
      <c r="C112" s="264"/>
      <c r="D112" s="151">
        <f>SUM(D113:D121)</f>
        <v>43157</v>
      </c>
      <c r="E112" s="151">
        <f t="shared" ref="E112:I112" si="19">SUM(E113:E121)</f>
        <v>-28776</v>
      </c>
      <c r="F112" s="151">
        <f t="shared" si="19"/>
        <v>14381</v>
      </c>
      <c r="G112" s="151">
        <f t="shared" si="19"/>
        <v>0</v>
      </c>
      <c r="H112" s="151">
        <f t="shared" si="19"/>
        <v>0</v>
      </c>
      <c r="I112" s="151">
        <f t="shared" si="19"/>
        <v>14381</v>
      </c>
    </row>
    <row r="113" spans="2:9" customFormat="1" ht="10.5" customHeight="1" x14ac:dyDescent="0.25">
      <c r="B113" s="152"/>
      <c r="C113" s="153" t="s">
        <v>75</v>
      </c>
      <c r="D113" s="34">
        <v>0</v>
      </c>
      <c r="E113" s="34">
        <v>0</v>
      </c>
      <c r="F113" s="34">
        <f t="shared" si="12"/>
        <v>0</v>
      </c>
      <c r="G113" s="34">
        <v>0</v>
      </c>
      <c r="H113" s="34">
        <v>0</v>
      </c>
      <c r="I113" s="34">
        <f t="shared" si="13"/>
        <v>0</v>
      </c>
    </row>
    <row r="114" spans="2:9" customFormat="1" ht="10.5" customHeight="1" x14ac:dyDescent="0.25">
      <c r="B114" s="152"/>
      <c r="C114" s="153" t="s">
        <v>76</v>
      </c>
      <c r="D114" s="34">
        <v>0</v>
      </c>
      <c r="E114" s="34">
        <v>0</v>
      </c>
      <c r="F114" s="34">
        <f t="shared" si="12"/>
        <v>0</v>
      </c>
      <c r="G114" s="34">
        <v>0</v>
      </c>
      <c r="H114" s="34">
        <v>0</v>
      </c>
      <c r="I114" s="34">
        <f t="shared" si="13"/>
        <v>0</v>
      </c>
    </row>
    <row r="115" spans="2:9" customFormat="1" ht="10.5" customHeight="1" x14ac:dyDescent="0.25">
      <c r="B115" s="152"/>
      <c r="C115" s="153" t="s">
        <v>77</v>
      </c>
      <c r="D115" s="34">
        <v>0</v>
      </c>
      <c r="E115" s="34">
        <v>0</v>
      </c>
      <c r="F115" s="34">
        <f t="shared" si="12"/>
        <v>0</v>
      </c>
      <c r="G115" s="34">
        <v>0</v>
      </c>
      <c r="H115" s="34">
        <v>0</v>
      </c>
      <c r="I115" s="34">
        <f t="shared" si="13"/>
        <v>0</v>
      </c>
    </row>
    <row r="116" spans="2:9" customFormat="1" ht="10.5" customHeight="1" x14ac:dyDescent="0.25">
      <c r="B116" s="152"/>
      <c r="C116" s="153" t="s">
        <v>78</v>
      </c>
      <c r="D116" s="34">
        <v>43157</v>
      </c>
      <c r="E116" s="34">
        <v>-28776</v>
      </c>
      <c r="F116" s="34">
        <f t="shared" si="12"/>
        <v>14381</v>
      </c>
      <c r="G116" s="34">
        <v>0</v>
      </c>
      <c r="H116" s="34">
        <v>0</v>
      </c>
      <c r="I116" s="34">
        <f t="shared" si="13"/>
        <v>14381</v>
      </c>
    </row>
    <row r="117" spans="2:9" customFormat="1" ht="10.5" customHeight="1" x14ac:dyDescent="0.25">
      <c r="B117" s="152"/>
      <c r="C117" s="153" t="s">
        <v>79</v>
      </c>
      <c r="D117" s="34">
        <v>0</v>
      </c>
      <c r="E117" s="34">
        <v>0</v>
      </c>
      <c r="F117" s="34">
        <f t="shared" si="12"/>
        <v>0</v>
      </c>
      <c r="G117" s="34">
        <v>0</v>
      </c>
      <c r="H117" s="34">
        <v>0</v>
      </c>
      <c r="I117" s="34">
        <f t="shared" si="13"/>
        <v>0</v>
      </c>
    </row>
    <row r="118" spans="2:9" customFormat="1" ht="10.5" customHeight="1" x14ac:dyDescent="0.25">
      <c r="B118" s="152"/>
      <c r="C118" s="153" t="s">
        <v>80</v>
      </c>
      <c r="D118" s="34">
        <v>0</v>
      </c>
      <c r="E118" s="34">
        <v>0</v>
      </c>
      <c r="F118" s="34">
        <f t="shared" si="12"/>
        <v>0</v>
      </c>
      <c r="G118" s="34">
        <v>0</v>
      </c>
      <c r="H118" s="34">
        <v>0</v>
      </c>
      <c r="I118" s="34">
        <f t="shared" si="13"/>
        <v>0</v>
      </c>
    </row>
    <row r="119" spans="2:9" customFormat="1" ht="10.5" customHeight="1" x14ac:dyDescent="0.25">
      <c r="B119" s="152"/>
      <c r="C119" s="153" t="s">
        <v>81</v>
      </c>
      <c r="D119" s="34">
        <v>0</v>
      </c>
      <c r="E119" s="34">
        <v>0</v>
      </c>
      <c r="F119" s="34">
        <f t="shared" si="12"/>
        <v>0</v>
      </c>
      <c r="G119" s="34">
        <v>0</v>
      </c>
      <c r="H119" s="34">
        <v>0</v>
      </c>
      <c r="I119" s="34">
        <f t="shared" si="13"/>
        <v>0</v>
      </c>
    </row>
    <row r="120" spans="2:9" customFormat="1" ht="10.5" customHeight="1" x14ac:dyDescent="0.25">
      <c r="B120" s="152"/>
      <c r="C120" s="153" t="s">
        <v>82</v>
      </c>
      <c r="D120" s="34">
        <v>0</v>
      </c>
      <c r="E120" s="34">
        <v>0</v>
      </c>
      <c r="F120" s="34">
        <f t="shared" si="12"/>
        <v>0</v>
      </c>
      <c r="G120" s="34">
        <v>0</v>
      </c>
      <c r="H120" s="34">
        <v>0</v>
      </c>
      <c r="I120" s="34">
        <f t="shared" si="13"/>
        <v>0</v>
      </c>
    </row>
    <row r="121" spans="2:9" customFormat="1" ht="10.5" customHeight="1" x14ac:dyDescent="0.25">
      <c r="B121" s="152"/>
      <c r="C121" s="153" t="s">
        <v>83</v>
      </c>
      <c r="D121" s="34">
        <v>0</v>
      </c>
      <c r="E121" s="34">
        <v>0</v>
      </c>
      <c r="F121" s="34">
        <f t="shared" si="12"/>
        <v>0</v>
      </c>
      <c r="G121" s="34">
        <v>0</v>
      </c>
      <c r="H121" s="34">
        <v>0</v>
      </c>
      <c r="I121" s="34">
        <f t="shared" si="13"/>
        <v>0</v>
      </c>
    </row>
    <row r="122" spans="2:9" customFormat="1" ht="10.5" customHeight="1" x14ac:dyDescent="0.25">
      <c r="B122" s="263" t="s">
        <v>84</v>
      </c>
      <c r="C122" s="264"/>
      <c r="D122" s="151">
        <f>SUM(D123:D131)</f>
        <v>13246322</v>
      </c>
      <c r="E122" s="151">
        <f>SUM(E123:E131)</f>
        <v>1509694</v>
      </c>
      <c r="F122" s="151">
        <f t="shared" ref="F122:I122" si="20">SUM(F123:F131)</f>
        <v>14756016</v>
      </c>
      <c r="G122" s="151">
        <f t="shared" si="20"/>
        <v>130174</v>
      </c>
      <c r="H122" s="151">
        <f t="shared" si="20"/>
        <v>130174</v>
      </c>
      <c r="I122" s="151">
        <f t="shared" si="20"/>
        <v>14625842</v>
      </c>
    </row>
    <row r="123" spans="2:9" customFormat="1" ht="10.5" customHeight="1" x14ac:dyDescent="0.25">
      <c r="B123" s="152"/>
      <c r="C123" s="153" t="s">
        <v>85</v>
      </c>
      <c r="D123" s="34">
        <v>4646322</v>
      </c>
      <c r="E123" s="34">
        <v>416690</v>
      </c>
      <c r="F123" s="34">
        <f t="shared" si="12"/>
        <v>5063012</v>
      </c>
      <c r="G123" s="34">
        <v>102206</v>
      </c>
      <c r="H123" s="34">
        <v>102206</v>
      </c>
      <c r="I123" s="34">
        <f>+F123-G123</f>
        <v>4960806</v>
      </c>
    </row>
    <row r="124" spans="2:9" customFormat="1" ht="10.5" customHeight="1" x14ac:dyDescent="0.25">
      <c r="B124" s="152"/>
      <c r="C124" s="153" t="s">
        <v>86</v>
      </c>
      <c r="D124" s="34">
        <v>493519</v>
      </c>
      <c r="E124" s="34">
        <v>50000</v>
      </c>
      <c r="F124" s="34">
        <f t="shared" si="12"/>
        <v>543519</v>
      </c>
      <c r="G124" s="34">
        <v>0</v>
      </c>
      <c r="H124" s="34">
        <v>0</v>
      </c>
      <c r="I124" s="34">
        <f t="shared" ref="I124:I131" si="21">+F124-G124</f>
        <v>543519</v>
      </c>
    </row>
    <row r="125" spans="2:9" customFormat="1" ht="10.5" customHeight="1" x14ac:dyDescent="0.25">
      <c r="B125" s="152"/>
      <c r="C125" s="153" t="s">
        <v>87</v>
      </c>
      <c r="D125" s="34">
        <v>5573481</v>
      </c>
      <c r="E125" s="34">
        <v>688908</v>
      </c>
      <c r="F125" s="34">
        <f t="shared" si="12"/>
        <v>6262389</v>
      </c>
      <c r="G125" s="34">
        <v>0</v>
      </c>
      <c r="H125" s="34">
        <v>0</v>
      </c>
      <c r="I125" s="34">
        <f t="shared" si="21"/>
        <v>6262389</v>
      </c>
    </row>
    <row r="126" spans="2:9" customFormat="1" ht="10.5" customHeight="1" x14ac:dyDescent="0.25">
      <c r="B126" s="152"/>
      <c r="C126" s="153" t="s">
        <v>88</v>
      </c>
      <c r="D126" s="34">
        <v>2140000</v>
      </c>
      <c r="E126" s="34">
        <v>300000</v>
      </c>
      <c r="F126" s="34">
        <f t="shared" si="12"/>
        <v>2440000</v>
      </c>
      <c r="G126" s="34">
        <v>0</v>
      </c>
      <c r="H126" s="34">
        <v>0</v>
      </c>
      <c r="I126" s="34">
        <f t="shared" si="21"/>
        <v>2440000</v>
      </c>
    </row>
    <row r="127" spans="2:9" customFormat="1" ht="10.5" customHeight="1" x14ac:dyDescent="0.25">
      <c r="B127" s="152"/>
      <c r="C127" s="153" t="s">
        <v>89</v>
      </c>
      <c r="D127" s="34">
        <v>55000</v>
      </c>
      <c r="E127" s="34">
        <v>44683</v>
      </c>
      <c r="F127" s="34">
        <f t="shared" si="12"/>
        <v>99683</v>
      </c>
      <c r="G127" s="34">
        <v>27968</v>
      </c>
      <c r="H127" s="34">
        <v>27968</v>
      </c>
      <c r="I127" s="34">
        <f t="shared" si="21"/>
        <v>71715</v>
      </c>
    </row>
    <row r="128" spans="2:9" customFormat="1" ht="10.5" customHeight="1" x14ac:dyDescent="0.25">
      <c r="B128" s="152"/>
      <c r="C128" s="153" t="s">
        <v>90</v>
      </c>
      <c r="D128" s="34">
        <v>0</v>
      </c>
      <c r="E128" s="34">
        <v>0</v>
      </c>
      <c r="F128" s="34">
        <f t="shared" si="12"/>
        <v>0</v>
      </c>
      <c r="G128" s="34">
        <v>0</v>
      </c>
      <c r="H128" s="34">
        <v>0</v>
      </c>
      <c r="I128" s="34">
        <f t="shared" si="21"/>
        <v>0</v>
      </c>
    </row>
    <row r="129" spans="2:9" customFormat="1" ht="10.5" customHeight="1" x14ac:dyDescent="0.25">
      <c r="B129" s="152"/>
      <c r="C129" s="153" t="s">
        <v>91</v>
      </c>
      <c r="D129" s="34">
        <v>0</v>
      </c>
      <c r="E129" s="34">
        <v>0</v>
      </c>
      <c r="F129" s="34">
        <f t="shared" si="12"/>
        <v>0</v>
      </c>
      <c r="G129" s="34">
        <v>0</v>
      </c>
      <c r="H129" s="34">
        <v>0</v>
      </c>
      <c r="I129" s="34">
        <f t="shared" si="21"/>
        <v>0</v>
      </c>
    </row>
    <row r="130" spans="2:9" customFormat="1" ht="10.5" customHeight="1" x14ac:dyDescent="0.25">
      <c r="B130" s="152"/>
      <c r="C130" s="153" t="s">
        <v>92</v>
      </c>
      <c r="D130" s="34">
        <v>0</v>
      </c>
      <c r="E130" s="34">
        <v>0</v>
      </c>
      <c r="F130" s="34">
        <f t="shared" si="12"/>
        <v>0</v>
      </c>
      <c r="G130" s="34">
        <v>0</v>
      </c>
      <c r="H130" s="34">
        <v>0</v>
      </c>
      <c r="I130" s="34">
        <f t="shared" si="21"/>
        <v>0</v>
      </c>
    </row>
    <row r="131" spans="2:9" customFormat="1" ht="10.5" customHeight="1" x14ac:dyDescent="0.25">
      <c r="B131" s="152"/>
      <c r="C131" s="153" t="s">
        <v>93</v>
      </c>
      <c r="D131" s="34">
        <v>338000</v>
      </c>
      <c r="E131" s="34">
        <v>9413</v>
      </c>
      <c r="F131" s="34">
        <f>+D131+E131</f>
        <v>347413</v>
      </c>
      <c r="G131" s="34">
        <v>0</v>
      </c>
      <c r="H131" s="34">
        <v>0</v>
      </c>
      <c r="I131" s="34">
        <f t="shared" si="21"/>
        <v>347413</v>
      </c>
    </row>
    <row r="132" spans="2:9" customFormat="1" ht="10.5" customHeight="1" x14ac:dyDescent="0.25">
      <c r="B132" s="263" t="s">
        <v>94</v>
      </c>
      <c r="C132" s="264"/>
      <c r="D132" s="151">
        <f>SUM(D133:D135)</f>
        <v>0</v>
      </c>
      <c r="E132" s="151">
        <f t="shared" ref="E132:I132" si="22">SUM(E133:E135)</f>
        <v>0</v>
      </c>
      <c r="F132" s="151">
        <f t="shared" si="22"/>
        <v>0</v>
      </c>
      <c r="G132" s="151">
        <f t="shared" si="22"/>
        <v>0</v>
      </c>
      <c r="H132" s="151">
        <f t="shared" si="22"/>
        <v>0</v>
      </c>
      <c r="I132" s="151">
        <f t="shared" si="22"/>
        <v>0</v>
      </c>
    </row>
    <row r="133" spans="2:9" customFormat="1" ht="10.5" customHeight="1" x14ac:dyDescent="0.25">
      <c r="B133" s="152"/>
      <c r="C133" s="153" t="s">
        <v>95</v>
      </c>
      <c r="D133" s="34">
        <v>0</v>
      </c>
      <c r="E133" s="34">
        <v>0</v>
      </c>
      <c r="F133" s="34">
        <f t="shared" si="12"/>
        <v>0</v>
      </c>
      <c r="G133" s="34">
        <v>0</v>
      </c>
      <c r="H133" s="34">
        <v>0</v>
      </c>
      <c r="I133" s="34">
        <f t="shared" si="13"/>
        <v>0</v>
      </c>
    </row>
    <row r="134" spans="2:9" customFormat="1" ht="10.5" customHeight="1" x14ac:dyDescent="0.25">
      <c r="B134" s="152"/>
      <c r="C134" s="153" t="s">
        <v>96</v>
      </c>
      <c r="D134" s="34">
        <v>0</v>
      </c>
      <c r="E134" s="34">
        <v>0</v>
      </c>
      <c r="F134" s="34">
        <f t="shared" si="12"/>
        <v>0</v>
      </c>
      <c r="G134" s="34">
        <v>0</v>
      </c>
      <c r="H134" s="34">
        <v>0</v>
      </c>
      <c r="I134" s="34">
        <f t="shared" si="13"/>
        <v>0</v>
      </c>
    </row>
    <row r="135" spans="2:9" customFormat="1" ht="10.5" customHeight="1" x14ac:dyDescent="0.25">
      <c r="B135" s="152"/>
      <c r="C135" s="153" t="s">
        <v>97</v>
      </c>
      <c r="D135" s="34">
        <v>0</v>
      </c>
      <c r="E135" s="34">
        <v>0</v>
      </c>
      <c r="F135" s="34">
        <f t="shared" si="12"/>
        <v>0</v>
      </c>
      <c r="G135" s="34">
        <v>0</v>
      </c>
      <c r="H135" s="34">
        <v>0</v>
      </c>
      <c r="I135" s="34">
        <f t="shared" si="13"/>
        <v>0</v>
      </c>
    </row>
    <row r="136" spans="2:9" customFormat="1" ht="10.5" customHeight="1" x14ac:dyDescent="0.25">
      <c r="B136" s="263" t="s">
        <v>98</v>
      </c>
      <c r="C136" s="264"/>
      <c r="D136" s="151">
        <f>SUM(D137:D144)</f>
        <v>0</v>
      </c>
      <c r="E136" s="34">
        <f>SUM(E137:E144)</f>
        <v>0</v>
      </c>
      <c r="F136" s="151">
        <f t="shared" si="12"/>
        <v>0</v>
      </c>
      <c r="G136" s="34">
        <f>SUM(G137:G144)</f>
        <v>0</v>
      </c>
      <c r="H136" s="151">
        <f>SUM(H137:H144)</f>
        <v>0</v>
      </c>
      <c r="I136" s="151">
        <f t="shared" si="13"/>
        <v>0</v>
      </c>
    </row>
    <row r="137" spans="2:9" customFormat="1" ht="10.5" customHeight="1" x14ac:dyDescent="0.25">
      <c r="B137" s="152"/>
      <c r="C137" s="153" t="s">
        <v>99</v>
      </c>
      <c r="D137" s="34">
        <v>0</v>
      </c>
      <c r="E137" s="34">
        <v>0</v>
      </c>
      <c r="F137" s="34">
        <f t="shared" si="12"/>
        <v>0</v>
      </c>
      <c r="G137" s="34">
        <v>0</v>
      </c>
      <c r="H137" s="34">
        <v>0</v>
      </c>
      <c r="I137" s="34">
        <f t="shared" si="13"/>
        <v>0</v>
      </c>
    </row>
    <row r="138" spans="2:9" customFormat="1" ht="10.5" customHeight="1" x14ac:dyDescent="0.25">
      <c r="B138" s="152"/>
      <c r="C138" s="153" t="s">
        <v>100</v>
      </c>
      <c r="D138" s="34">
        <v>0</v>
      </c>
      <c r="E138" s="34">
        <v>0</v>
      </c>
      <c r="F138" s="34">
        <f t="shared" si="12"/>
        <v>0</v>
      </c>
      <c r="G138" s="34">
        <v>0</v>
      </c>
      <c r="H138" s="34">
        <v>0</v>
      </c>
      <c r="I138" s="34">
        <f t="shared" si="13"/>
        <v>0</v>
      </c>
    </row>
    <row r="139" spans="2:9" customFormat="1" ht="10.5" customHeight="1" x14ac:dyDescent="0.25">
      <c r="B139" s="152"/>
      <c r="C139" s="153" t="s">
        <v>101</v>
      </c>
      <c r="D139" s="34">
        <v>0</v>
      </c>
      <c r="E139" s="34">
        <v>0</v>
      </c>
      <c r="F139" s="34">
        <f t="shared" si="12"/>
        <v>0</v>
      </c>
      <c r="G139" s="34">
        <v>0</v>
      </c>
      <c r="H139" s="34">
        <v>0</v>
      </c>
      <c r="I139" s="34">
        <f t="shared" si="13"/>
        <v>0</v>
      </c>
    </row>
    <row r="140" spans="2:9" customFormat="1" ht="10.5" customHeight="1" x14ac:dyDescent="0.25">
      <c r="B140" s="152"/>
      <c r="C140" s="153" t="s">
        <v>102</v>
      </c>
      <c r="D140" s="34">
        <v>0</v>
      </c>
      <c r="E140" s="34">
        <v>0</v>
      </c>
      <c r="F140" s="34">
        <f t="shared" si="12"/>
        <v>0</v>
      </c>
      <c r="G140" s="34">
        <v>0</v>
      </c>
      <c r="H140" s="34">
        <v>0</v>
      </c>
      <c r="I140" s="34">
        <f t="shared" si="13"/>
        <v>0</v>
      </c>
    </row>
    <row r="141" spans="2:9" customFormat="1" ht="10.5" customHeight="1" x14ac:dyDescent="0.25">
      <c r="B141" s="152"/>
      <c r="C141" s="153" t="s">
        <v>103</v>
      </c>
      <c r="D141" s="34">
        <v>0</v>
      </c>
      <c r="E141" s="34">
        <v>0</v>
      </c>
      <c r="F141" s="34">
        <f t="shared" si="12"/>
        <v>0</v>
      </c>
      <c r="G141" s="34">
        <v>0</v>
      </c>
      <c r="H141" s="34">
        <v>0</v>
      </c>
      <c r="I141" s="34">
        <f t="shared" si="13"/>
        <v>0</v>
      </c>
    </row>
    <row r="142" spans="2:9" customFormat="1" ht="10.5" customHeight="1" x14ac:dyDescent="0.25">
      <c r="B142" s="152"/>
      <c r="C142" s="153" t="s">
        <v>104</v>
      </c>
      <c r="D142" s="34">
        <v>0</v>
      </c>
      <c r="E142" s="34">
        <v>0</v>
      </c>
      <c r="F142" s="34">
        <f t="shared" si="12"/>
        <v>0</v>
      </c>
      <c r="G142" s="34">
        <v>0</v>
      </c>
      <c r="H142" s="34">
        <v>0</v>
      </c>
      <c r="I142" s="34">
        <f t="shared" si="13"/>
        <v>0</v>
      </c>
    </row>
    <row r="143" spans="2:9" customFormat="1" ht="10.5" customHeight="1" x14ac:dyDescent="0.25">
      <c r="B143" s="152"/>
      <c r="C143" s="153" t="s">
        <v>105</v>
      </c>
      <c r="D143" s="34">
        <v>0</v>
      </c>
      <c r="E143" s="34">
        <v>0</v>
      </c>
      <c r="F143" s="34">
        <f t="shared" si="12"/>
        <v>0</v>
      </c>
      <c r="G143" s="34">
        <v>0</v>
      </c>
      <c r="H143" s="34">
        <v>0</v>
      </c>
      <c r="I143" s="34">
        <f t="shared" si="13"/>
        <v>0</v>
      </c>
    </row>
    <row r="144" spans="2:9" customFormat="1" ht="10.5" customHeight="1" x14ac:dyDescent="0.25">
      <c r="B144" s="152"/>
      <c r="C144" s="153" t="s">
        <v>106</v>
      </c>
      <c r="D144" s="34">
        <v>0</v>
      </c>
      <c r="E144" s="34">
        <v>0</v>
      </c>
      <c r="F144" s="34">
        <f t="shared" si="12"/>
        <v>0</v>
      </c>
      <c r="G144" s="34">
        <v>0</v>
      </c>
      <c r="H144" s="34">
        <v>0</v>
      </c>
      <c r="I144" s="34">
        <f t="shared" si="13"/>
        <v>0</v>
      </c>
    </row>
    <row r="145" spans="2:9" customFormat="1" ht="10.5" customHeight="1" x14ac:dyDescent="0.25">
      <c r="B145" s="263" t="s">
        <v>107</v>
      </c>
      <c r="C145" s="264"/>
      <c r="D145" s="151">
        <f>SUM(D146:D148)</f>
        <v>0</v>
      </c>
      <c r="E145" s="151">
        <f>SUM(E146:E148)</f>
        <v>0</v>
      </c>
      <c r="F145" s="151">
        <f t="shared" si="12"/>
        <v>0</v>
      </c>
      <c r="G145" s="151">
        <f>SUM(G146:G148)</f>
        <v>0</v>
      </c>
      <c r="H145" s="151">
        <f>SUM(H146:H148)</f>
        <v>0</v>
      </c>
      <c r="I145" s="151">
        <f t="shared" si="13"/>
        <v>0</v>
      </c>
    </row>
    <row r="146" spans="2:9" customFormat="1" ht="10.5" customHeight="1" x14ac:dyDescent="0.25">
      <c r="B146" s="152"/>
      <c r="C146" s="153" t="s">
        <v>108</v>
      </c>
      <c r="D146" s="34">
        <v>0</v>
      </c>
      <c r="E146" s="34">
        <v>0</v>
      </c>
      <c r="F146" s="34">
        <f t="shared" si="12"/>
        <v>0</v>
      </c>
      <c r="G146" s="34">
        <v>0</v>
      </c>
      <c r="H146" s="34">
        <v>0</v>
      </c>
      <c r="I146" s="34">
        <f t="shared" si="13"/>
        <v>0</v>
      </c>
    </row>
    <row r="147" spans="2:9" customFormat="1" ht="10.5" customHeight="1" x14ac:dyDescent="0.25">
      <c r="B147" s="152"/>
      <c r="C147" s="153" t="s">
        <v>109</v>
      </c>
      <c r="D147" s="34">
        <v>0</v>
      </c>
      <c r="E147" s="34">
        <v>0</v>
      </c>
      <c r="F147" s="34">
        <f t="shared" ref="F147:F156" si="23">+D147+E147</f>
        <v>0</v>
      </c>
      <c r="G147" s="34">
        <v>0</v>
      </c>
      <c r="H147" s="34">
        <v>0</v>
      </c>
      <c r="I147" s="34">
        <f t="shared" ref="I147:I156" si="24">+F147-G147</f>
        <v>0</v>
      </c>
    </row>
    <row r="148" spans="2:9" customFormat="1" ht="10.5" customHeight="1" x14ac:dyDescent="0.25">
      <c r="B148" s="152"/>
      <c r="C148" s="153" t="s">
        <v>110</v>
      </c>
      <c r="D148" s="34">
        <v>0</v>
      </c>
      <c r="E148" s="34">
        <v>0</v>
      </c>
      <c r="F148" s="34">
        <f t="shared" si="23"/>
        <v>0</v>
      </c>
      <c r="G148" s="34">
        <v>0</v>
      </c>
      <c r="H148" s="34">
        <v>0</v>
      </c>
      <c r="I148" s="34">
        <f t="shared" si="24"/>
        <v>0</v>
      </c>
    </row>
    <row r="149" spans="2:9" customFormat="1" ht="10.5" customHeight="1" x14ac:dyDescent="0.25">
      <c r="B149" s="263" t="s">
        <v>111</v>
      </c>
      <c r="C149" s="264"/>
      <c r="D149" s="151">
        <f>SUM(D150:D156)</f>
        <v>0</v>
      </c>
      <c r="E149" s="151">
        <f>SUM(E150:E156)</f>
        <v>0</v>
      </c>
      <c r="F149" s="151">
        <f t="shared" si="23"/>
        <v>0</v>
      </c>
      <c r="G149" s="151">
        <f>SUM(G150:G156)</f>
        <v>0</v>
      </c>
      <c r="H149" s="151">
        <f>SUM(H150:H156)</f>
        <v>0</v>
      </c>
      <c r="I149" s="151">
        <f t="shared" si="24"/>
        <v>0</v>
      </c>
    </row>
    <row r="150" spans="2:9" customFormat="1" ht="10.5" customHeight="1" x14ac:dyDescent="0.25">
      <c r="B150" s="152"/>
      <c r="C150" s="153" t="s">
        <v>112</v>
      </c>
      <c r="D150" s="34">
        <v>0</v>
      </c>
      <c r="E150" s="34">
        <v>0</v>
      </c>
      <c r="F150" s="34">
        <f t="shared" si="23"/>
        <v>0</v>
      </c>
      <c r="G150" s="34">
        <v>0</v>
      </c>
      <c r="H150" s="34">
        <v>0</v>
      </c>
      <c r="I150" s="34">
        <f t="shared" si="24"/>
        <v>0</v>
      </c>
    </row>
    <row r="151" spans="2:9" customFormat="1" ht="10.5" customHeight="1" x14ac:dyDescent="0.25">
      <c r="B151" s="152"/>
      <c r="C151" s="153" t="s">
        <v>113</v>
      </c>
      <c r="D151" s="34">
        <v>0</v>
      </c>
      <c r="E151" s="34">
        <v>0</v>
      </c>
      <c r="F151" s="34">
        <f t="shared" si="23"/>
        <v>0</v>
      </c>
      <c r="G151" s="34">
        <v>0</v>
      </c>
      <c r="H151" s="34">
        <v>0</v>
      </c>
      <c r="I151" s="34">
        <f t="shared" si="24"/>
        <v>0</v>
      </c>
    </row>
    <row r="152" spans="2:9" customFormat="1" ht="10.5" customHeight="1" x14ac:dyDescent="0.25">
      <c r="B152" s="152"/>
      <c r="C152" s="153" t="s">
        <v>114</v>
      </c>
      <c r="D152" s="34">
        <v>0</v>
      </c>
      <c r="E152" s="34">
        <v>0</v>
      </c>
      <c r="F152" s="34">
        <f t="shared" si="23"/>
        <v>0</v>
      </c>
      <c r="G152" s="34">
        <v>0</v>
      </c>
      <c r="H152" s="34">
        <v>0</v>
      </c>
      <c r="I152" s="34">
        <f t="shared" si="24"/>
        <v>0</v>
      </c>
    </row>
    <row r="153" spans="2:9" customFormat="1" ht="10.5" customHeight="1" x14ac:dyDescent="0.25">
      <c r="B153" s="152"/>
      <c r="C153" s="153" t="s">
        <v>115</v>
      </c>
      <c r="D153" s="34">
        <v>0</v>
      </c>
      <c r="E153" s="34">
        <v>0</v>
      </c>
      <c r="F153" s="34">
        <f t="shared" si="23"/>
        <v>0</v>
      </c>
      <c r="G153" s="34">
        <v>0</v>
      </c>
      <c r="H153" s="34">
        <v>0</v>
      </c>
      <c r="I153" s="34">
        <f t="shared" si="24"/>
        <v>0</v>
      </c>
    </row>
    <row r="154" spans="2:9" customFormat="1" ht="10.5" customHeight="1" x14ac:dyDescent="0.25">
      <c r="B154" s="152"/>
      <c r="C154" s="153" t="s">
        <v>116</v>
      </c>
      <c r="D154" s="34">
        <v>0</v>
      </c>
      <c r="E154" s="34">
        <v>0</v>
      </c>
      <c r="F154" s="34">
        <f t="shared" si="23"/>
        <v>0</v>
      </c>
      <c r="G154" s="34">
        <v>0</v>
      </c>
      <c r="H154" s="34">
        <v>0</v>
      </c>
      <c r="I154" s="34">
        <f t="shared" si="24"/>
        <v>0</v>
      </c>
    </row>
    <row r="155" spans="2:9" customFormat="1" ht="10.5" customHeight="1" x14ac:dyDescent="0.25">
      <c r="B155" s="152"/>
      <c r="C155" s="153" t="s">
        <v>117</v>
      </c>
      <c r="D155" s="34">
        <v>0</v>
      </c>
      <c r="E155" s="34">
        <v>0</v>
      </c>
      <c r="F155" s="34">
        <f t="shared" si="23"/>
        <v>0</v>
      </c>
      <c r="G155" s="34">
        <v>0</v>
      </c>
      <c r="H155" s="34">
        <v>0</v>
      </c>
      <c r="I155" s="34">
        <f t="shared" si="24"/>
        <v>0</v>
      </c>
    </row>
    <row r="156" spans="2:9" customFormat="1" ht="10.5" customHeight="1" x14ac:dyDescent="0.25">
      <c r="B156" s="152"/>
      <c r="C156" s="153" t="s">
        <v>118</v>
      </c>
      <c r="D156" s="34">
        <v>0</v>
      </c>
      <c r="E156" s="34">
        <v>0</v>
      </c>
      <c r="F156" s="34">
        <f t="shared" si="23"/>
        <v>0</v>
      </c>
      <c r="G156" s="34">
        <v>0</v>
      </c>
      <c r="H156" s="34">
        <v>0</v>
      </c>
      <c r="I156" s="34">
        <f t="shared" si="24"/>
        <v>0</v>
      </c>
    </row>
    <row r="157" spans="2:9" customFormat="1" ht="10.5" customHeight="1" x14ac:dyDescent="0.25">
      <c r="B157" s="152"/>
      <c r="C157" s="153"/>
      <c r="D157" s="34"/>
      <c r="E157" s="34"/>
      <c r="F157" s="34"/>
      <c r="G157" s="34"/>
      <c r="H157" s="34"/>
      <c r="I157" s="168"/>
    </row>
    <row r="158" spans="2:9" customFormat="1" ht="10.5" customHeight="1" x14ac:dyDescent="0.25">
      <c r="B158" s="263" t="s">
        <v>120</v>
      </c>
      <c r="C158" s="264"/>
      <c r="D158" s="151">
        <f>+D8+D83</f>
        <v>3298610047</v>
      </c>
      <c r="E158" s="151">
        <f t="shared" ref="E158:I158" si="25">+E8+E83</f>
        <v>49117296</v>
      </c>
      <c r="F158" s="151">
        <f t="shared" si="25"/>
        <v>3347727343</v>
      </c>
      <c r="G158" s="151">
        <f t="shared" si="25"/>
        <v>1790048532</v>
      </c>
      <c r="H158" s="151">
        <f t="shared" si="25"/>
        <v>1789886910</v>
      </c>
      <c r="I158" s="151">
        <f t="shared" si="25"/>
        <v>1557678811</v>
      </c>
    </row>
    <row r="159" spans="2:9" customFormat="1" ht="10.5" customHeight="1" thickBot="1" x14ac:dyDescent="0.3">
      <c r="B159" s="169"/>
      <c r="C159" s="170"/>
      <c r="D159" s="171"/>
      <c r="E159" s="172"/>
      <c r="F159" s="171"/>
      <c r="G159" s="172"/>
      <c r="H159" s="172"/>
      <c r="I159" s="171"/>
    </row>
    <row r="161" spans="2:9" x14ac:dyDescent="0.25">
      <c r="C161" s="143" t="s">
        <v>444</v>
      </c>
      <c r="D161" s="159">
        <v>3298610047</v>
      </c>
      <c r="E161" s="159">
        <v>49117296.119999997</v>
      </c>
      <c r="F161" s="159">
        <v>3347727343.1199999</v>
      </c>
      <c r="G161" s="159">
        <v>1790048531.8099999</v>
      </c>
      <c r="H161" s="159">
        <v>1789886910.0799999</v>
      </c>
      <c r="I161" s="159">
        <v>1557678811.3099999</v>
      </c>
    </row>
    <row r="162" spans="2:9" x14ac:dyDescent="0.25">
      <c r="D162" s="136">
        <f>+D161-D158</f>
        <v>0</v>
      </c>
      <c r="E162" s="144">
        <f t="shared" ref="E162:I162" si="26">+E161-E158</f>
        <v>0.11999999731779099</v>
      </c>
      <c r="F162" s="136">
        <f t="shared" si="26"/>
        <v>0.11999988555908203</v>
      </c>
      <c r="G162" s="136">
        <f t="shared" si="26"/>
        <v>-0.19000005722045898</v>
      </c>
      <c r="H162" s="136">
        <f t="shared" si="26"/>
        <v>7.9999923706054688E-2</v>
      </c>
      <c r="I162" s="136">
        <f t="shared" si="26"/>
        <v>0.30999994277954102</v>
      </c>
    </row>
    <row r="165" spans="2:9" ht="10.5" customHeight="1" x14ac:dyDescent="0.25">
      <c r="B165" s="285" t="s">
        <v>46</v>
      </c>
      <c r="C165" s="286"/>
      <c r="D165" s="117">
        <f>+D9+D84</f>
        <v>2541772391</v>
      </c>
      <c r="E165" s="117">
        <f t="shared" ref="E165:I165" si="27">+E9+E84</f>
        <v>-11340782</v>
      </c>
      <c r="F165" s="117">
        <f t="shared" si="27"/>
        <v>2530431609</v>
      </c>
      <c r="G165" s="117">
        <f t="shared" si="27"/>
        <v>1516411645</v>
      </c>
      <c r="H165" s="117">
        <f t="shared" si="27"/>
        <v>1516411645</v>
      </c>
      <c r="I165" s="117">
        <f t="shared" si="27"/>
        <v>1014019964</v>
      </c>
    </row>
    <row r="166" spans="2:9" ht="10.5" customHeight="1" x14ac:dyDescent="0.25">
      <c r="B166" s="285" t="s">
        <v>54</v>
      </c>
      <c r="C166" s="286"/>
      <c r="D166" s="117">
        <f>+D17+D92</f>
        <v>293761594</v>
      </c>
      <c r="E166" s="117">
        <f t="shared" ref="E166:I166" si="28">+E17+E92</f>
        <v>-27655757</v>
      </c>
      <c r="F166" s="117">
        <f t="shared" si="28"/>
        <v>266105837</v>
      </c>
      <c r="G166" s="117">
        <f t="shared" si="28"/>
        <v>101372068</v>
      </c>
      <c r="H166" s="117">
        <f t="shared" si="28"/>
        <v>101371501</v>
      </c>
      <c r="I166" s="117">
        <f t="shared" si="28"/>
        <v>164733769</v>
      </c>
    </row>
    <row r="167" spans="2:9" ht="10.5" customHeight="1" x14ac:dyDescent="0.25">
      <c r="B167" s="285" t="s">
        <v>64</v>
      </c>
      <c r="C167" s="286"/>
      <c r="D167" s="117">
        <f>+D27+D102</f>
        <v>433628345</v>
      </c>
      <c r="E167" s="117">
        <f t="shared" ref="E167:I167" si="29">+E27+E102</f>
        <v>2982038</v>
      </c>
      <c r="F167" s="117">
        <f t="shared" si="29"/>
        <v>436610383</v>
      </c>
      <c r="G167" s="117">
        <f t="shared" si="29"/>
        <v>147085194</v>
      </c>
      <c r="H167" s="117">
        <f t="shared" si="29"/>
        <v>146924139</v>
      </c>
      <c r="I167" s="117">
        <f t="shared" si="29"/>
        <v>289525189</v>
      </c>
    </row>
    <row r="168" spans="2:9" ht="10.5" customHeight="1" x14ac:dyDescent="0.25">
      <c r="B168" s="285" t="s">
        <v>74</v>
      </c>
      <c r="C168" s="286"/>
      <c r="D168" s="117">
        <f>+D37+D112</f>
        <v>8916157</v>
      </c>
      <c r="E168" s="117">
        <f t="shared" ref="E168:I168" si="30">+E37+E112</f>
        <v>106224</v>
      </c>
      <c r="F168" s="117">
        <f t="shared" si="30"/>
        <v>9022381</v>
      </c>
      <c r="G168" s="117">
        <f t="shared" si="30"/>
        <v>5669751</v>
      </c>
      <c r="H168" s="117">
        <f t="shared" si="30"/>
        <v>5669751</v>
      </c>
      <c r="I168" s="117">
        <f t="shared" si="30"/>
        <v>3352630</v>
      </c>
    </row>
    <row r="169" spans="2:9" ht="10.5" customHeight="1" x14ac:dyDescent="0.25">
      <c r="B169" s="285" t="s">
        <v>84</v>
      </c>
      <c r="C169" s="286"/>
      <c r="D169" s="117">
        <f>+D47+D122</f>
        <v>20531560</v>
      </c>
      <c r="E169" s="117">
        <f t="shared" ref="E169:I169" si="31">+E47+E122</f>
        <v>85025573</v>
      </c>
      <c r="F169" s="117">
        <f t="shared" si="31"/>
        <v>105557133</v>
      </c>
      <c r="G169" s="117">
        <f t="shared" si="31"/>
        <v>19509874</v>
      </c>
      <c r="H169" s="117">
        <f t="shared" si="31"/>
        <v>19509874</v>
      </c>
      <c r="I169" s="117">
        <f t="shared" si="31"/>
        <v>86047259</v>
      </c>
    </row>
    <row r="170" spans="2:9" ht="10.5" customHeight="1" x14ac:dyDescent="0.25">
      <c r="B170" s="285" t="s">
        <v>94</v>
      </c>
      <c r="C170" s="286"/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117">
        <v>0</v>
      </c>
    </row>
    <row r="171" spans="2:9" ht="10.5" customHeight="1" x14ac:dyDescent="0.25">
      <c r="B171" s="285" t="s">
        <v>98</v>
      </c>
      <c r="C171" s="286"/>
      <c r="D171" s="117">
        <v>0</v>
      </c>
      <c r="E171" s="57">
        <v>0</v>
      </c>
      <c r="F171" s="117">
        <v>0</v>
      </c>
      <c r="G171" s="57">
        <v>0</v>
      </c>
      <c r="H171" s="117">
        <v>0</v>
      </c>
      <c r="I171" s="117">
        <v>0</v>
      </c>
    </row>
    <row r="172" spans="2:9" ht="10.5" customHeight="1" x14ac:dyDescent="0.25">
      <c r="B172" s="285" t="s">
        <v>107</v>
      </c>
      <c r="C172" s="286"/>
      <c r="D172" s="117">
        <v>0</v>
      </c>
      <c r="E172" s="117">
        <v>0</v>
      </c>
      <c r="F172" s="117">
        <v>0</v>
      </c>
      <c r="G172" s="117">
        <v>0</v>
      </c>
      <c r="H172" s="117">
        <v>0</v>
      </c>
      <c r="I172" s="117">
        <v>0</v>
      </c>
    </row>
    <row r="173" spans="2:9" ht="10.5" customHeight="1" x14ac:dyDescent="0.25">
      <c r="B173" s="285" t="s">
        <v>111</v>
      </c>
      <c r="C173" s="286"/>
      <c r="D173" s="117">
        <v>0</v>
      </c>
      <c r="E173" s="117">
        <v>0</v>
      </c>
      <c r="F173" s="117">
        <v>0</v>
      </c>
      <c r="G173" s="117">
        <v>0</v>
      </c>
      <c r="H173" s="117">
        <v>0</v>
      </c>
      <c r="I173" s="117">
        <v>0</v>
      </c>
    </row>
    <row r="174" spans="2:9" ht="10.5" customHeight="1" x14ac:dyDescent="0.25">
      <c r="B174" s="285"/>
      <c r="C174" s="286"/>
      <c r="D174" s="117">
        <f>SUM(D165:D173)</f>
        <v>3298610047</v>
      </c>
      <c r="E174" s="117">
        <f t="shared" ref="E174:I174" si="32">SUM(E165:E173)</f>
        <v>49117296</v>
      </c>
      <c r="F174" s="117">
        <f t="shared" si="32"/>
        <v>3347727343</v>
      </c>
      <c r="G174" s="117">
        <f t="shared" si="32"/>
        <v>1790048532</v>
      </c>
      <c r="H174" s="117">
        <f t="shared" si="32"/>
        <v>1789886910</v>
      </c>
      <c r="I174" s="117">
        <f t="shared" si="32"/>
        <v>1557678811</v>
      </c>
    </row>
  </sheetData>
  <mergeCells count="39"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157:F158 F82 F17:F81 F83:F155 I92:I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zoomScale="150" zoomScaleNormal="150" zoomScaleSheetLayoutView="130" workbookViewId="0">
      <selection activeCell="E24" sqref="E24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90" t="s">
        <v>176</v>
      </c>
      <c r="C2" s="291"/>
      <c r="D2" s="291"/>
      <c r="E2" s="291"/>
      <c r="F2" s="291"/>
      <c r="G2" s="291"/>
      <c r="H2" s="292"/>
    </row>
    <row r="3" spans="2:14" x14ac:dyDescent="0.25">
      <c r="B3" s="180" t="s">
        <v>40</v>
      </c>
      <c r="C3" s="181"/>
      <c r="D3" s="181"/>
      <c r="E3" s="181"/>
      <c r="F3" s="181"/>
      <c r="G3" s="181"/>
      <c r="H3" s="182"/>
    </row>
    <row r="4" spans="2:14" x14ac:dyDescent="0.25">
      <c r="B4" s="180" t="s">
        <v>121</v>
      </c>
      <c r="C4" s="181"/>
      <c r="D4" s="181"/>
      <c r="E4" s="181"/>
      <c r="F4" s="181"/>
      <c r="G4" s="181"/>
      <c r="H4" s="182"/>
    </row>
    <row r="5" spans="2:14" x14ac:dyDescent="0.25">
      <c r="B5" s="180" t="str">
        <f>+'FORMATO 6A'!B4:I4</f>
        <v>Del 1 de enero al 30 de septiembre de 2024 (b)</v>
      </c>
      <c r="C5" s="181"/>
      <c r="D5" s="181"/>
      <c r="E5" s="181"/>
      <c r="F5" s="181"/>
      <c r="G5" s="181"/>
      <c r="H5" s="182"/>
    </row>
    <row r="6" spans="2:14" ht="15.75" thickBot="1" x14ac:dyDescent="0.3">
      <c r="B6" s="183" t="s">
        <v>0</v>
      </c>
      <c r="C6" s="184"/>
      <c r="D6" s="184"/>
      <c r="E6" s="184"/>
      <c r="F6" s="184"/>
      <c r="G6" s="184"/>
      <c r="H6" s="185"/>
    </row>
    <row r="7" spans="2:14" ht="15.75" thickBot="1" x14ac:dyDescent="0.3">
      <c r="B7" s="219" t="s">
        <v>175</v>
      </c>
      <c r="C7" s="287" t="s">
        <v>42</v>
      </c>
      <c r="D7" s="288"/>
      <c r="E7" s="288"/>
      <c r="F7" s="288"/>
      <c r="G7" s="289"/>
      <c r="H7" s="219" t="s">
        <v>450</v>
      </c>
    </row>
    <row r="8" spans="2:14" ht="17.25" thickBot="1" x14ac:dyDescent="0.3">
      <c r="B8" s="220"/>
      <c r="C8" s="52" t="s">
        <v>178</v>
      </c>
      <c r="D8" s="52" t="s">
        <v>38</v>
      </c>
      <c r="E8" s="52" t="s">
        <v>39</v>
      </c>
      <c r="F8" s="52" t="s">
        <v>3</v>
      </c>
      <c r="G8" s="52" t="s">
        <v>21</v>
      </c>
      <c r="H8" s="220"/>
    </row>
    <row r="9" spans="2:14" x14ac:dyDescent="0.25">
      <c r="B9" s="3" t="s">
        <v>122</v>
      </c>
      <c r="C9" s="38">
        <f>SUM(C11:C17)</f>
        <v>932484384</v>
      </c>
      <c r="D9" s="38">
        <f t="shared" ref="D9:H9" si="0">SUM(D11:D17)</f>
        <v>75803985</v>
      </c>
      <c r="E9" s="38">
        <f t="shared" si="0"/>
        <v>1008288369</v>
      </c>
      <c r="F9" s="38">
        <f t="shared" si="0"/>
        <v>447871400</v>
      </c>
      <c r="G9" s="38">
        <f t="shared" si="0"/>
        <v>447870733</v>
      </c>
      <c r="H9" s="38">
        <f t="shared" si="0"/>
        <v>560416969</v>
      </c>
      <c r="J9" s="138"/>
      <c r="K9" s="138"/>
      <c r="L9" s="37"/>
      <c r="M9" s="37"/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  <c r="K10" s="37"/>
      <c r="L10" s="37"/>
      <c r="M10" s="37"/>
    </row>
    <row r="11" spans="2:14" ht="19.5" customHeight="1" x14ac:dyDescent="0.25">
      <c r="B11" s="5" t="s">
        <v>180</v>
      </c>
      <c r="C11" s="36">
        <v>70908889</v>
      </c>
      <c r="D11" s="175">
        <v>698462</v>
      </c>
      <c r="E11" s="30">
        <f>+C11+D11</f>
        <v>71607351</v>
      </c>
      <c r="F11" s="30">
        <v>33079897</v>
      </c>
      <c r="G11" s="30">
        <v>33079623</v>
      </c>
      <c r="H11" s="176">
        <f t="shared" ref="H11:H17" si="1">+E11-F11</f>
        <v>38527454</v>
      </c>
      <c r="J11" s="138"/>
      <c r="K11" s="138"/>
      <c r="L11" s="48"/>
      <c r="M11" s="48"/>
      <c r="N11" s="48"/>
    </row>
    <row r="12" spans="2:14" ht="19.5" customHeight="1" x14ac:dyDescent="0.25">
      <c r="B12" s="5" t="s">
        <v>181</v>
      </c>
      <c r="C12" s="36">
        <v>50821518</v>
      </c>
      <c r="D12" s="175">
        <v>-4956506</v>
      </c>
      <c r="E12" s="30">
        <f t="shared" ref="E12:E17" si="2">+C12+D12</f>
        <v>45865012</v>
      </c>
      <c r="F12" s="30">
        <v>13666213</v>
      </c>
      <c r="G12" s="30">
        <v>13666213</v>
      </c>
      <c r="H12" s="176">
        <f t="shared" si="1"/>
        <v>32198799</v>
      </c>
      <c r="J12" s="138"/>
      <c r="K12" s="138"/>
      <c r="L12" s="48"/>
      <c r="M12" s="48"/>
      <c r="N12" s="48"/>
    </row>
    <row r="13" spans="2:14" ht="19.5" customHeight="1" x14ac:dyDescent="0.25">
      <c r="B13" s="5" t="s">
        <v>182</v>
      </c>
      <c r="C13" s="36">
        <v>619430558</v>
      </c>
      <c r="D13" s="175">
        <v>82052638</v>
      </c>
      <c r="E13" s="30">
        <f t="shared" si="2"/>
        <v>701483196</v>
      </c>
      <c r="F13" s="30">
        <v>277331068</v>
      </c>
      <c r="G13" s="30">
        <v>277331068</v>
      </c>
      <c r="H13" s="176">
        <f t="shared" si="1"/>
        <v>424152128</v>
      </c>
      <c r="J13" s="138"/>
      <c r="K13" s="138"/>
      <c r="L13" s="48"/>
      <c r="M13" s="48"/>
      <c r="N13" s="48"/>
    </row>
    <row r="14" spans="2:14" ht="19.5" customHeight="1" x14ac:dyDescent="0.25">
      <c r="B14" s="5" t="s">
        <v>183</v>
      </c>
      <c r="C14" s="36">
        <v>160789861</v>
      </c>
      <c r="D14" s="175">
        <v>1845819</v>
      </c>
      <c r="E14" s="30">
        <f t="shared" si="2"/>
        <v>162635680</v>
      </c>
      <c r="F14" s="30">
        <v>109883501</v>
      </c>
      <c r="G14" s="30">
        <v>109883501</v>
      </c>
      <c r="H14" s="176">
        <f t="shared" si="1"/>
        <v>52752179</v>
      </c>
      <c r="J14" s="138"/>
      <c r="K14" s="138"/>
      <c r="L14" s="48"/>
      <c r="M14" s="48"/>
      <c r="N14" s="48"/>
    </row>
    <row r="15" spans="2:14" ht="19.5" customHeight="1" x14ac:dyDescent="0.25">
      <c r="B15" s="5" t="s">
        <v>184</v>
      </c>
      <c r="C15" s="36">
        <v>924184</v>
      </c>
      <c r="D15" s="175">
        <v>-29734</v>
      </c>
      <c r="E15" s="30">
        <f t="shared" si="2"/>
        <v>894450</v>
      </c>
      <c r="F15" s="30">
        <v>460733</v>
      </c>
      <c r="G15" s="30">
        <v>460733</v>
      </c>
      <c r="H15" s="176">
        <f t="shared" si="1"/>
        <v>433717</v>
      </c>
      <c r="J15" s="138"/>
      <c r="K15" s="138"/>
      <c r="L15" s="48"/>
      <c r="M15" s="48"/>
      <c r="N15" s="48"/>
    </row>
    <row r="16" spans="2:14" ht="19.5" customHeight="1" x14ac:dyDescent="0.25">
      <c r="B16" s="5" t="s">
        <v>185</v>
      </c>
      <c r="C16" s="36">
        <v>27617847</v>
      </c>
      <c r="D16" s="175">
        <v>-3104544</v>
      </c>
      <c r="E16" s="30">
        <f t="shared" si="2"/>
        <v>24513303</v>
      </c>
      <c r="F16" s="30">
        <v>13202204</v>
      </c>
      <c r="G16" s="30">
        <v>13202204</v>
      </c>
      <c r="H16" s="176">
        <f t="shared" si="1"/>
        <v>11311099</v>
      </c>
      <c r="J16" s="138"/>
      <c r="K16" s="138"/>
      <c r="L16" s="48"/>
      <c r="M16" s="48"/>
      <c r="N16" s="48"/>
    </row>
    <row r="17" spans="2:14" x14ac:dyDescent="0.25">
      <c r="B17" s="5" t="s">
        <v>448</v>
      </c>
      <c r="C17" s="36">
        <v>1991527</v>
      </c>
      <c r="D17" s="175">
        <v>-702150</v>
      </c>
      <c r="E17" s="30">
        <f t="shared" si="2"/>
        <v>1289377</v>
      </c>
      <c r="F17" s="30">
        <v>247784</v>
      </c>
      <c r="G17" s="30">
        <v>247391</v>
      </c>
      <c r="H17" s="176">
        <f t="shared" si="1"/>
        <v>1041593</v>
      </c>
      <c r="J17" s="138"/>
      <c r="K17" s="138"/>
      <c r="L17" s="48"/>
      <c r="M17" s="48"/>
      <c r="N17" s="48"/>
    </row>
    <row r="18" spans="2:14" x14ac:dyDescent="0.25">
      <c r="B18" s="5"/>
      <c r="C18" s="51"/>
      <c r="D18" s="30"/>
      <c r="E18" s="30"/>
      <c r="F18" s="30"/>
      <c r="G18" s="30"/>
      <c r="H18" s="51"/>
    </row>
    <row r="19" spans="2:14" x14ac:dyDescent="0.25">
      <c r="B19" s="4" t="s">
        <v>123</v>
      </c>
      <c r="C19" s="38">
        <f>SUM(C21:C27)</f>
        <v>2366125663</v>
      </c>
      <c r="D19" s="38">
        <f t="shared" ref="D19:H19" si="3">SUM(D21:D27)</f>
        <v>-26686689</v>
      </c>
      <c r="E19" s="38">
        <f t="shared" si="3"/>
        <v>2339438974</v>
      </c>
      <c r="F19" s="38">
        <f t="shared" si="3"/>
        <v>1342177132</v>
      </c>
      <c r="G19" s="38">
        <f t="shared" si="3"/>
        <v>1342016177</v>
      </c>
      <c r="H19" s="38">
        <f t="shared" si="3"/>
        <v>997261842</v>
      </c>
      <c r="J19" s="173"/>
      <c r="K19" s="173"/>
      <c r="L19" s="37"/>
      <c r="M19" s="37"/>
    </row>
    <row r="20" spans="2:14" ht="19.5" customHeight="1" x14ac:dyDescent="0.25">
      <c r="B20" s="4" t="s">
        <v>124</v>
      </c>
      <c r="C20" s="30"/>
      <c r="D20" s="30"/>
      <c r="E20" s="30"/>
      <c r="F20" s="30"/>
      <c r="G20" s="30"/>
      <c r="H20" s="30"/>
      <c r="K20" s="37"/>
      <c r="L20" s="37"/>
      <c r="M20" s="37"/>
    </row>
    <row r="21" spans="2:14" ht="19.5" customHeight="1" x14ac:dyDescent="0.25">
      <c r="B21" s="5" t="s">
        <v>180</v>
      </c>
      <c r="C21" s="36">
        <v>16236756</v>
      </c>
      <c r="D21" s="175">
        <v>-170184</v>
      </c>
      <c r="E21" s="30">
        <f t="shared" ref="E21:E27" si="4">+C21+D21</f>
        <v>16066572</v>
      </c>
      <c r="F21" s="30">
        <v>8908887</v>
      </c>
      <c r="G21" s="30">
        <v>8908887</v>
      </c>
      <c r="H21" s="176">
        <f t="shared" ref="H21:H27" si="5">+E21-F21</f>
        <v>7157685</v>
      </c>
      <c r="J21" s="139"/>
      <c r="K21" s="139"/>
      <c r="L21" s="48"/>
      <c r="M21" s="48"/>
      <c r="N21" s="48"/>
    </row>
    <row r="22" spans="2:14" ht="19.5" customHeight="1" x14ac:dyDescent="0.25">
      <c r="B22" s="5" t="s">
        <v>181</v>
      </c>
      <c r="C22" s="36">
        <v>86058442</v>
      </c>
      <c r="D22" s="175">
        <v>-146089</v>
      </c>
      <c r="E22" s="30">
        <f t="shared" si="4"/>
        <v>85912353</v>
      </c>
      <c r="F22" s="30">
        <v>39756409</v>
      </c>
      <c r="G22" s="30">
        <v>39756409</v>
      </c>
      <c r="H22" s="176">
        <f t="shared" si="5"/>
        <v>46155944</v>
      </c>
      <c r="J22" s="139"/>
      <c r="K22" s="139"/>
      <c r="L22" s="48"/>
      <c r="M22" s="48"/>
      <c r="N22" s="48"/>
    </row>
    <row r="23" spans="2:14" ht="19.5" customHeight="1" x14ac:dyDescent="0.25">
      <c r="B23" s="5" t="s">
        <v>182</v>
      </c>
      <c r="C23" s="36">
        <v>1402599524</v>
      </c>
      <c r="D23" s="175">
        <v>-9030585</v>
      </c>
      <c r="E23" s="30">
        <f t="shared" si="4"/>
        <v>1393568939</v>
      </c>
      <c r="F23" s="30">
        <v>825903409</v>
      </c>
      <c r="G23" s="30">
        <v>825903116</v>
      </c>
      <c r="H23" s="176">
        <f t="shared" si="5"/>
        <v>567665530</v>
      </c>
      <c r="J23" s="139"/>
      <c r="K23" s="139"/>
      <c r="L23" s="48"/>
      <c r="M23" s="48"/>
      <c r="N23" s="48"/>
    </row>
    <row r="24" spans="2:14" ht="19.5" customHeight="1" x14ac:dyDescent="0.25">
      <c r="B24" s="5" t="s">
        <v>183</v>
      </c>
      <c r="C24" s="36">
        <v>634510871</v>
      </c>
      <c r="D24" s="175">
        <v>14017818</v>
      </c>
      <c r="E24" s="30">
        <f t="shared" si="4"/>
        <v>648528689</v>
      </c>
      <c r="F24" s="30">
        <v>394304045</v>
      </c>
      <c r="G24" s="30">
        <v>394146853</v>
      </c>
      <c r="H24" s="176">
        <f t="shared" si="5"/>
        <v>254224644</v>
      </c>
      <c r="J24" s="139"/>
      <c r="K24" s="139"/>
      <c r="L24" s="48"/>
      <c r="M24" s="48"/>
      <c r="N24" s="48"/>
    </row>
    <row r="25" spans="2:14" ht="19.5" customHeight="1" x14ac:dyDescent="0.25">
      <c r="B25" s="5" t="s">
        <v>184</v>
      </c>
      <c r="C25" s="36">
        <v>82492713</v>
      </c>
      <c r="D25" s="175">
        <v>-5326682</v>
      </c>
      <c r="E25" s="30">
        <f t="shared" si="4"/>
        <v>77166031</v>
      </c>
      <c r="F25" s="30">
        <v>20809993</v>
      </c>
      <c r="G25" s="30">
        <v>20809993</v>
      </c>
      <c r="H25" s="176">
        <f t="shared" si="5"/>
        <v>56356038</v>
      </c>
      <c r="J25" s="139"/>
      <c r="K25" s="139"/>
      <c r="L25" s="48"/>
      <c r="M25" s="48"/>
      <c r="N25" s="48"/>
    </row>
    <row r="26" spans="2:14" ht="24.75" x14ac:dyDescent="0.25">
      <c r="B26" s="5" t="s">
        <v>185</v>
      </c>
      <c r="C26" s="36">
        <v>138066904</v>
      </c>
      <c r="D26" s="175">
        <v>-25828488</v>
      </c>
      <c r="E26" s="30">
        <f t="shared" si="4"/>
        <v>112238416</v>
      </c>
      <c r="F26" s="30">
        <v>48366046</v>
      </c>
      <c r="G26" s="30">
        <v>48362576</v>
      </c>
      <c r="H26" s="176">
        <f t="shared" si="5"/>
        <v>63872370</v>
      </c>
      <c r="J26" s="139"/>
      <c r="K26" s="139"/>
      <c r="L26" s="48"/>
      <c r="M26" s="48"/>
      <c r="N26" s="48"/>
    </row>
    <row r="27" spans="2:14" x14ac:dyDescent="0.25">
      <c r="B27" s="5" t="s">
        <v>448</v>
      </c>
      <c r="C27" s="36">
        <v>6160453</v>
      </c>
      <c r="D27" s="175">
        <v>-202479</v>
      </c>
      <c r="E27" s="30">
        <f t="shared" si="4"/>
        <v>5957974</v>
      </c>
      <c r="F27" s="30">
        <v>4128343</v>
      </c>
      <c r="G27" s="30">
        <v>4128343</v>
      </c>
      <c r="H27" s="176">
        <f t="shared" si="5"/>
        <v>1829631</v>
      </c>
      <c r="J27" s="139"/>
      <c r="K27" s="139"/>
      <c r="L27" s="48"/>
      <c r="M27" s="48"/>
      <c r="N27" s="48"/>
    </row>
    <row r="28" spans="2:14" x14ac:dyDescent="0.25">
      <c r="B28" s="18"/>
      <c r="C28" s="51"/>
      <c r="D28" s="30"/>
      <c r="E28" s="30"/>
      <c r="F28" s="30"/>
      <c r="G28" s="30"/>
      <c r="H28" s="51"/>
    </row>
    <row r="29" spans="2:14" x14ac:dyDescent="0.25">
      <c r="B29" s="3" t="s">
        <v>120</v>
      </c>
      <c r="C29" s="38">
        <f>+C9+C19</f>
        <v>3298610047</v>
      </c>
      <c r="D29" s="145">
        <f>+D9+D19</f>
        <v>49117296</v>
      </c>
      <c r="E29" s="145">
        <f t="shared" ref="E29:H29" si="6">+E9+E19</f>
        <v>3347727343</v>
      </c>
      <c r="F29" s="145">
        <f t="shared" si="6"/>
        <v>1790048532</v>
      </c>
      <c r="G29" s="145">
        <f t="shared" si="6"/>
        <v>1789886910</v>
      </c>
      <c r="H29" s="151">
        <f t="shared" si="6"/>
        <v>1557678811</v>
      </c>
    </row>
    <row r="30" spans="2:14" ht="15.75" thickBot="1" x14ac:dyDescent="0.3">
      <c r="B30" s="6"/>
      <c r="C30" s="50"/>
      <c r="D30" s="50"/>
      <c r="E30" s="50"/>
      <c r="F30" s="50"/>
      <c r="G30" s="50"/>
      <c r="H30" s="50"/>
    </row>
    <row r="32" spans="2:14" x14ac:dyDescent="0.25">
      <c r="C32" s="55">
        <f>+C29-'FORMATO 6A'!D158</f>
        <v>0</v>
      </c>
      <c r="D32" s="55">
        <f>+D29-'FORMATO 6A'!E158</f>
        <v>0</v>
      </c>
      <c r="E32" s="55">
        <f>+E29-'FORMATO 6A'!F158</f>
        <v>0</v>
      </c>
      <c r="F32" s="55">
        <f>+F29-'FORMATO 6A'!G158</f>
        <v>0</v>
      </c>
      <c r="G32" s="55">
        <f>+G29-'FORMATO 6A'!H158</f>
        <v>0</v>
      </c>
      <c r="H32" s="55">
        <f>+H29-'FORMATO 6A'!I158</f>
        <v>0</v>
      </c>
    </row>
    <row r="33" spans="3:9" x14ac:dyDescent="0.25">
      <c r="C33" s="48"/>
      <c r="D33" s="48"/>
      <c r="E33" s="48"/>
      <c r="F33" s="48"/>
      <c r="G33" s="48"/>
      <c r="H33" s="48"/>
      <c r="I33" s="48"/>
    </row>
    <row r="34" spans="3:9" x14ac:dyDescent="0.25">
      <c r="C34" s="55"/>
      <c r="D34" s="55"/>
      <c r="E34" s="55"/>
      <c r="F34" s="55"/>
      <c r="G34" s="55"/>
      <c r="H34" s="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zoomScale="175" zoomScaleNormal="175" zoomScaleSheetLayoutView="130" workbookViewId="0">
      <selection activeCell="D61" sqref="D61:I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7" t="s">
        <v>176</v>
      </c>
      <c r="C2" s="178"/>
      <c r="D2" s="178"/>
      <c r="E2" s="178"/>
      <c r="F2" s="178"/>
      <c r="G2" s="178"/>
      <c r="H2" s="178"/>
      <c r="I2" s="297"/>
    </row>
    <row r="3" spans="2:9" ht="9.75" customHeight="1" x14ac:dyDescent="0.25">
      <c r="B3" s="241" t="s">
        <v>40</v>
      </c>
      <c r="C3" s="242"/>
      <c r="D3" s="242"/>
      <c r="E3" s="242"/>
      <c r="F3" s="242"/>
      <c r="G3" s="242"/>
      <c r="H3" s="242"/>
      <c r="I3" s="298"/>
    </row>
    <row r="4" spans="2:9" ht="9.75" customHeight="1" x14ac:dyDescent="0.25">
      <c r="B4" s="241" t="s">
        <v>125</v>
      </c>
      <c r="C4" s="242"/>
      <c r="D4" s="242"/>
      <c r="E4" s="242"/>
      <c r="F4" s="242"/>
      <c r="G4" s="242"/>
      <c r="H4" s="242"/>
      <c r="I4" s="298"/>
    </row>
    <row r="5" spans="2:9" ht="9.75" customHeight="1" x14ac:dyDescent="0.25">
      <c r="B5" s="241" t="str">
        <f>+'FORMATO 6A'!B4:I4</f>
        <v>Del 1 de enero al 30 de septiembre de 2024 (b)</v>
      </c>
      <c r="C5" s="242"/>
      <c r="D5" s="242"/>
      <c r="E5" s="242"/>
      <c r="F5" s="242"/>
      <c r="G5" s="242"/>
      <c r="H5" s="242"/>
      <c r="I5" s="298"/>
    </row>
    <row r="6" spans="2:9" ht="9.75" customHeight="1" thickBot="1" x14ac:dyDescent="0.3">
      <c r="B6" s="244" t="s">
        <v>0</v>
      </c>
      <c r="C6" s="245"/>
      <c r="D6" s="245"/>
      <c r="E6" s="245"/>
      <c r="F6" s="245"/>
      <c r="G6" s="245"/>
      <c r="H6" s="245"/>
      <c r="I6" s="299"/>
    </row>
    <row r="7" spans="2:9" ht="15.75" customHeight="1" thickBot="1" x14ac:dyDescent="0.3">
      <c r="B7" s="247" t="s">
        <v>175</v>
      </c>
      <c r="C7" s="249"/>
      <c r="D7" s="287" t="s">
        <v>42</v>
      </c>
      <c r="E7" s="288"/>
      <c r="F7" s="288"/>
      <c r="G7" s="288"/>
      <c r="H7" s="289"/>
      <c r="I7" s="219" t="s">
        <v>179</v>
      </c>
    </row>
    <row r="8" spans="2:9" ht="17.25" thickBot="1" x14ac:dyDescent="0.3">
      <c r="B8" s="257"/>
      <c r="C8" s="259"/>
      <c r="D8" s="52" t="s">
        <v>178</v>
      </c>
      <c r="E8" s="52" t="s">
        <v>43</v>
      </c>
      <c r="F8" s="52" t="s">
        <v>44</v>
      </c>
      <c r="G8" s="52" t="s">
        <v>3</v>
      </c>
      <c r="H8" s="52" t="s">
        <v>21</v>
      </c>
      <c r="I8" s="220"/>
    </row>
    <row r="9" spans="2:9" x14ac:dyDescent="0.25">
      <c r="B9" s="293"/>
      <c r="C9" s="294"/>
      <c r="D9" s="17"/>
      <c r="E9" s="17"/>
      <c r="F9" s="17"/>
      <c r="G9" s="17"/>
      <c r="H9" s="17"/>
      <c r="I9" s="17"/>
    </row>
    <row r="10" spans="2:9" x14ac:dyDescent="0.25">
      <c r="B10" s="295" t="s">
        <v>126</v>
      </c>
      <c r="C10" s="296"/>
      <c r="D10" s="38">
        <f>+D11+D21+D30+D41</f>
        <v>932484384</v>
      </c>
      <c r="E10" s="38">
        <f t="shared" ref="E10:H10" si="0">+E11+E21+E30+E41</f>
        <v>75803985</v>
      </c>
      <c r="F10" s="38">
        <f t="shared" si="0"/>
        <v>1008288369</v>
      </c>
      <c r="G10" s="38">
        <f t="shared" si="0"/>
        <v>447871400</v>
      </c>
      <c r="H10" s="38">
        <f t="shared" si="0"/>
        <v>447870733</v>
      </c>
      <c r="I10" s="38">
        <f t="shared" ref="I10:I11" si="1">+F10-G10</f>
        <v>560416969</v>
      </c>
    </row>
    <row r="11" spans="2:9" ht="10.5" customHeight="1" x14ac:dyDescent="0.25">
      <c r="B11" s="230" t="s">
        <v>127</v>
      </c>
      <c r="C11" s="240"/>
      <c r="D11" s="38">
        <f>SUM(D12:D19)</f>
        <v>0</v>
      </c>
      <c r="E11" s="38">
        <f t="shared" ref="E11:H11" si="2">SUM(E12:E19)</f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38">
        <f t="shared" si="1"/>
        <v>0</v>
      </c>
    </row>
    <row r="12" spans="2:9" ht="10.5" customHeight="1" x14ac:dyDescent="0.25">
      <c r="B12" s="15"/>
      <c r="C12" s="16" t="s">
        <v>128</v>
      </c>
      <c r="D12" s="36"/>
      <c r="E12" s="36"/>
      <c r="F12" s="36"/>
      <c r="G12" s="36"/>
      <c r="H12" s="36"/>
      <c r="I12" s="36"/>
    </row>
    <row r="13" spans="2:9" ht="10.5" customHeight="1" x14ac:dyDescent="0.25">
      <c r="B13" s="15"/>
      <c r="C13" s="16" t="s">
        <v>129</v>
      </c>
      <c r="D13" s="36"/>
      <c r="E13" s="36"/>
      <c r="F13" s="36"/>
      <c r="G13" s="36"/>
      <c r="H13" s="36"/>
      <c r="I13" s="36"/>
    </row>
    <row r="14" spans="2:9" ht="10.5" customHeight="1" x14ac:dyDescent="0.25">
      <c r="B14" s="15"/>
      <c r="C14" s="16" t="s">
        <v>130</v>
      </c>
      <c r="D14" s="36"/>
      <c r="E14" s="36"/>
      <c r="F14" s="36"/>
      <c r="G14" s="36"/>
      <c r="H14" s="36"/>
      <c r="I14" s="36"/>
    </row>
    <row r="15" spans="2:9" ht="10.5" customHeight="1" x14ac:dyDescent="0.25">
      <c r="B15" s="15"/>
      <c r="C15" s="16" t="s">
        <v>131</v>
      </c>
      <c r="D15" s="36"/>
      <c r="E15" s="36"/>
      <c r="F15" s="36"/>
      <c r="G15" s="36"/>
      <c r="H15" s="36"/>
      <c r="I15" s="36"/>
    </row>
    <row r="16" spans="2:9" x14ac:dyDescent="0.25">
      <c r="B16" s="15"/>
      <c r="C16" s="16" t="s">
        <v>132</v>
      </c>
      <c r="D16" s="36"/>
      <c r="E16" s="36"/>
      <c r="F16" s="36"/>
      <c r="G16" s="36"/>
      <c r="H16" s="36"/>
      <c r="I16" s="36"/>
    </row>
    <row r="17" spans="2:12" ht="10.5" customHeight="1" x14ac:dyDescent="0.25">
      <c r="B17" s="15"/>
      <c r="C17" s="16" t="s">
        <v>133</v>
      </c>
      <c r="D17" s="36"/>
      <c r="E17" s="36"/>
      <c r="F17" s="36"/>
      <c r="G17" s="36"/>
      <c r="H17" s="36"/>
      <c r="I17" s="36"/>
    </row>
    <row r="18" spans="2:12" ht="10.5" customHeight="1" x14ac:dyDescent="0.25">
      <c r="B18" s="15"/>
      <c r="C18" s="16" t="s">
        <v>134</v>
      </c>
      <c r="D18" s="36"/>
      <c r="E18" s="36"/>
      <c r="F18" s="36"/>
      <c r="G18" s="36"/>
      <c r="H18" s="36"/>
      <c r="I18" s="36"/>
    </row>
    <row r="19" spans="2:12" ht="10.5" customHeight="1" x14ac:dyDescent="0.25">
      <c r="B19" s="15"/>
      <c r="C19" s="16" t="s">
        <v>135</v>
      </c>
      <c r="D19" s="36"/>
      <c r="E19" s="36"/>
      <c r="F19" s="36"/>
      <c r="G19" s="36"/>
      <c r="H19" s="36"/>
      <c r="I19" s="36"/>
    </row>
    <row r="20" spans="2:12" ht="10.5" customHeight="1" x14ac:dyDescent="0.25">
      <c r="B20" s="19"/>
      <c r="C20" s="20"/>
      <c r="D20" s="36"/>
      <c r="E20" s="36"/>
      <c r="F20" s="36"/>
      <c r="G20" s="36"/>
      <c r="H20" s="36"/>
      <c r="I20" s="36"/>
    </row>
    <row r="21" spans="2:12" x14ac:dyDescent="0.25">
      <c r="B21" s="230" t="s">
        <v>136</v>
      </c>
      <c r="C21" s="240"/>
      <c r="D21" s="38">
        <f>SUM(D22:D28)</f>
        <v>932484384</v>
      </c>
      <c r="E21" s="38">
        <f t="shared" ref="E21:H21" si="3">SUM(E22:E28)</f>
        <v>75803985</v>
      </c>
      <c r="F21" s="38">
        <f t="shared" si="3"/>
        <v>1008288369</v>
      </c>
      <c r="G21" s="38">
        <f t="shared" si="3"/>
        <v>447871400</v>
      </c>
      <c r="H21" s="38">
        <f t="shared" si="3"/>
        <v>447870733</v>
      </c>
      <c r="I21" s="38">
        <f t="shared" ref="I21" si="4">+F21-G21</f>
        <v>560416969</v>
      </c>
    </row>
    <row r="22" spans="2:12" x14ac:dyDescent="0.25">
      <c r="B22" s="15"/>
      <c r="C22" s="16" t="s">
        <v>137</v>
      </c>
      <c r="D22" s="36"/>
      <c r="E22" s="36"/>
      <c r="F22" s="36"/>
      <c r="G22" s="36"/>
      <c r="H22" s="36"/>
      <c r="I22" s="36"/>
    </row>
    <row r="23" spans="2:12" ht="10.5" customHeight="1" x14ac:dyDescent="0.25">
      <c r="B23" s="15"/>
      <c r="C23" s="16" t="s">
        <v>138</v>
      </c>
      <c r="D23" s="36"/>
      <c r="E23" s="36"/>
      <c r="F23" s="36"/>
      <c r="G23" s="36"/>
      <c r="H23" s="36"/>
      <c r="I23" s="36"/>
    </row>
    <row r="24" spans="2:12" ht="10.5" customHeight="1" x14ac:dyDescent="0.25">
      <c r="B24" s="15"/>
      <c r="C24" s="16" t="s">
        <v>139</v>
      </c>
      <c r="D24" s="36">
        <v>932484384</v>
      </c>
      <c r="E24" s="36">
        <v>75803985</v>
      </c>
      <c r="F24" s="36">
        <f>+D24+E24</f>
        <v>1008288369</v>
      </c>
      <c r="G24" s="36">
        <v>447871400</v>
      </c>
      <c r="H24" s="36">
        <v>447870733</v>
      </c>
      <c r="I24" s="34">
        <f>+F24-G24</f>
        <v>560416969</v>
      </c>
      <c r="K24" s="138"/>
      <c r="L24" s="138"/>
    </row>
    <row r="25" spans="2:12" ht="10.5" customHeight="1" x14ac:dyDescent="0.25">
      <c r="B25" s="15"/>
      <c r="C25" s="16" t="s">
        <v>140</v>
      </c>
      <c r="D25" s="36"/>
      <c r="E25" s="36"/>
      <c r="F25" s="36"/>
      <c r="G25" s="36"/>
      <c r="H25" s="36"/>
      <c r="I25" s="36"/>
    </row>
    <row r="26" spans="2:12" ht="10.5" customHeight="1" x14ac:dyDescent="0.25">
      <c r="B26" s="15"/>
      <c r="C26" s="16" t="s">
        <v>141</v>
      </c>
      <c r="D26" s="36"/>
      <c r="E26" s="36"/>
      <c r="F26" s="36"/>
      <c r="G26" s="36"/>
      <c r="H26" s="36"/>
      <c r="I26" s="36"/>
    </row>
    <row r="27" spans="2:12" ht="10.5" customHeight="1" x14ac:dyDescent="0.25">
      <c r="B27" s="15"/>
      <c r="C27" s="16" t="s">
        <v>142</v>
      </c>
      <c r="D27" s="36"/>
      <c r="E27" s="36"/>
      <c r="F27" s="36"/>
      <c r="G27" s="36"/>
      <c r="H27" s="36"/>
      <c r="I27" s="36"/>
    </row>
    <row r="28" spans="2:12" x14ac:dyDescent="0.25">
      <c r="B28" s="15"/>
      <c r="C28" s="16" t="s">
        <v>143</v>
      </c>
      <c r="D28" s="36"/>
      <c r="E28" s="36"/>
      <c r="F28" s="36"/>
      <c r="G28" s="36"/>
      <c r="H28" s="36"/>
      <c r="I28" s="36"/>
    </row>
    <row r="29" spans="2:12" ht="10.5" customHeight="1" x14ac:dyDescent="0.25">
      <c r="B29" s="19"/>
      <c r="C29" s="20"/>
      <c r="D29" s="36"/>
      <c r="E29" s="36"/>
      <c r="F29" s="36"/>
      <c r="G29" s="36"/>
      <c r="H29" s="36"/>
      <c r="I29" s="36"/>
    </row>
    <row r="30" spans="2:12" ht="10.5" customHeight="1" x14ac:dyDescent="0.25">
      <c r="B30" s="230" t="s">
        <v>144</v>
      </c>
      <c r="C30" s="240"/>
      <c r="D30" s="38">
        <f>SUM(D31:D39)</f>
        <v>0</v>
      </c>
      <c r="E30" s="38">
        <f t="shared" ref="E30:H30" si="5">SUM(E31:E39)</f>
        <v>0</v>
      </c>
      <c r="F30" s="38">
        <f t="shared" si="5"/>
        <v>0</v>
      </c>
      <c r="G30" s="38">
        <f t="shared" si="5"/>
        <v>0</v>
      </c>
      <c r="H30" s="38">
        <f t="shared" si="5"/>
        <v>0</v>
      </c>
      <c r="I30" s="38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6"/>
      <c r="E31" s="36"/>
      <c r="F31" s="36"/>
      <c r="G31" s="36"/>
      <c r="H31" s="36"/>
      <c r="I31" s="36"/>
    </row>
    <row r="32" spans="2:12" x14ac:dyDescent="0.25">
      <c r="B32" s="15"/>
      <c r="C32" s="16" t="s">
        <v>146</v>
      </c>
      <c r="D32" s="36"/>
      <c r="E32" s="36"/>
      <c r="F32" s="36"/>
      <c r="G32" s="36"/>
      <c r="H32" s="36"/>
      <c r="I32" s="36"/>
    </row>
    <row r="33" spans="2:9" x14ac:dyDescent="0.25">
      <c r="B33" s="15"/>
      <c r="C33" s="16" t="s">
        <v>147</v>
      </c>
      <c r="D33" s="36"/>
      <c r="E33" s="36"/>
      <c r="F33" s="36"/>
      <c r="G33" s="36"/>
      <c r="H33" s="36"/>
      <c r="I33" s="36"/>
    </row>
    <row r="34" spans="2:9" x14ac:dyDescent="0.25">
      <c r="B34" s="15"/>
      <c r="C34" s="16" t="s">
        <v>148</v>
      </c>
      <c r="D34" s="36"/>
      <c r="E34" s="36"/>
      <c r="F34" s="36"/>
      <c r="G34" s="36"/>
      <c r="H34" s="36"/>
      <c r="I34" s="36"/>
    </row>
    <row r="35" spans="2:9" x14ac:dyDescent="0.25">
      <c r="B35" s="15"/>
      <c r="C35" s="16" t="s">
        <v>149</v>
      </c>
      <c r="D35" s="36"/>
      <c r="E35" s="36"/>
      <c r="F35" s="36"/>
      <c r="G35" s="36"/>
      <c r="H35" s="36"/>
      <c r="I35" s="36"/>
    </row>
    <row r="36" spans="2:9" x14ac:dyDescent="0.25">
      <c r="B36" s="15"/>
      <c r="C36" s="16" t="s">
        <v>150</v>
      </c>
      <c r="D36" s="36"/>
      <c r="E36" s="36"/>
      <c r="F36" s="36"/>
      <c r="G36" s="36"/>
      <c r="H36" s="36"/>
      <c r="I36" s="36"/>
    </row>
    <row r="37" spans="2:9" x14ac:dyDescent="0.25">
      <c r="B37" s="15"/>
      <c r="C37" s="16" t="s">
        <v>151</v>
      </c>
      <c r="D37" s="36"/>
      <c r="E37" s="36"/>
      <c r="F37" s="36"/>
      <c r="G37" s="36"/>
      <c r="H37" s="36"/>
      <c r="I37" s="36"/>
    </row>
    <row r="38" spans="2:9" x14ac:dyDescent="0.25">
      <c r="B38" s="15"/>
      <c r="C38" s="16" t="s">
        <v>152</v>
      </c>
      <c r="D38" s="36"/>
      <c r="E38" s="36"/>
      <c r="F38" s="36"/>
      <c r="G38" s="36"/>
      <c r="H38" s="36"/>
      <c r="I38" s="36"/>
    </row>
    <row r="39" spans="2:9" x14ac:dyDescent="0.25">
      <c r="B39" s="15"/>
      <c r="C39" s="16" t="s">
        <v>153</v>
      </c>
      <c r="D39" s="36"/>
      <c r="E39" s="36"/>
      <c r="F39" s="36"/>
      <c r="G39" s="36"/>
      <c r="H39" s="36"/>
      <c r="I39" s="36"/>
    </row>
    <row r="40" spans="2:9" x14ac:dyDescent="0.25">
      <c r="B40" s="19"/>
      <c r="C40" s="20"/>
      <c r="D40" s="36"/>
      <c r="E40" s="36"/>
      <c r="F40" s="36"/>
      <c r="G40" s="36"/>
      <c r="H40" s="36"/>
      <c r="I40" s="36"/>
    </row>
    <row r="41" spans="2:9" x14ac:dyDescent="0.25">
      <c r="B41" s="230" t="s">
        <v>154</v>
      </c>
      <c r="C41" s="240"/>
      <c r="D41" s="38">
        <f>SUM(D42:D45)</f>
        <v>0</v>
      </c>
      <c r="E41" s="38">
        <f t="shared" ref="E41:H41" si="7">SUM(E42:E45)</f>
        <v>0</v>
      </c>
      <c r="F41" s="38">
        <f t="shared" si="7"/>
        <v>0</v>
      </c>
      <c r="G41" s="38">
        <f t="shared" si="7"/>
        <v>0</v>
      </c>
      <c r="H41" s="38">
        <f t="shared" si="7"/>
        <v>0</v>
      </c>
      <c r="I41" s="38">
        <f t="shared" ref="I41" si="8">+F41-G41</f>
        <v>0</v>
      </c>
    </row>
    <row r="42" spans="2:9" x14ac:dyDescent="0.25">
      <c r="B42" s="15"/>
      <c r="C42" s="16" t="s">
        <v>155</v>
      </c>
      <c r="D42" s="36"/>
      <c r="E42" s="36"/>
      <c r="F42" s="36"/>
      <c r="G42" s="36"/>
      <c r="H42" s="36"/>
      <c r="I42" s="36"/>
    </row>
    <row r="43" spans="2:9" ht="16.5" x14ac:dyDescent="0.25">
      <c r="B43" s="15"/>
      <c r="C43" s="23" t="s">
        <v>156</v>
      </c>
      <c r="D43" s="36"/>
      <c r="E43" s="36"/>
      <c r="F43" s="36"/>
      <c r="G43" s="36"/>
      <c r="H43" s="36"/>
      <c r="I43" s="36"/>
    </row>
    <row r="44" spans="2:9" x14ac:dyDescent="0.25">
      <c r="B44" s="15"/>
      <c r="C44" s="16" t="s">
        <v>157</v>
      </c>
      <c r="D44" s="36"/>
      <c r="E44" s="36"/>
      <c r="F44" s="36"/>
      <c r="G44" s="36"/>
      <c r="H44" s="36"/>
      <c r="I44" s="36"/>
    </row>
    <row r="45" spans="2:9" x14ac:dyDescent="0.25">
      <c r="B45" s="15"/>
      <c r="C45" s="16" t="s">
        <v>158</v>
      </c>
      <c r="D45" s="36"/>
      <c r="E45" s="36"/>
      <c r="F45" s="36"/>
      <c r="G45" s="36"/>
      <c r="H45" s="36"/>
      <c r="I45" s="36"/>
    </row>
    <row r="46" spans="2:9" x14ac:dyDescent="0.25">
      <c r="B46" s="19"/>
      <c r="C46" s="20"/>
      <c r="D46" s="36"/>
      <c r="E46" s="36"/>
      <c r="F46" s="36"/>
      <c r="G46" s="36"/>
      <c r="H46" s="36"/>
      <c r="I46" s="36"/>
    </row>
    <row r="47" spans="2:9" x14ac:dyDescent="0.25">
      <c r="B47" s="230" t="s">
        <v>159</v>
      </c>
      <c r="C47" s="240"/>
      <c r="D47" s="38">
        <f>+D48+D58+D66+D77</f>
        <v>2366125663</v>
      </c>
      <c r="E47" s="38">
        <f>+E48+E58+E66+E77</f>
        <v>-26686689</v>
      </c>
      <c r="F47" s="38">
        <f>+F48+F58+F66+F77</f>
        <v>2339438974</v>
      </c>
      <c r="G47" s="38">
        <f>+G48+G58+G66+G77</f>
        <v>1342177132</v>
      </c>
      <c r="H47" s="38">
        <f>+H48+H58+H66+H77</f>
        <v>1342016177</v>
      </c>
      <c r="I47" s="38">
        <f t="shared" ref="I47:I48" si="9">+F47-G47</f>
        <v>997261842</v>
      </c>
    </row>
    <row r="48" spans="2:9" x14ac:dyDescent="0.25">
      <c r="B48" s="230" t="s">
        <v>127</v>
      </c>
      <c r="C48" s="240"/>
      <c r="D48" s="38">
        <f>SUM(D49:D56)</f>
        <v>0</v>
      </c>
      <c r="E48" s="38">
        <f t="shared" ref="E48:H48" si="10">SUM(E49:E56)</f>
        <v>0</v>
      </c>
      <c r="F48" s="38">
        <f t="shared" si="10"/>
        <v>0</v>
      </c>
      <c r="G48" s="38">
        <f t="shared" si="10"/>
        <v>0</v>
      </c>
      <c r="H48" s="38">
        <f t="shared" si="10"/>
        <v>0</v>
      </c>
      <c r="I48" s="38">
        <f t="shared" si="9"/>
        <v>0</v>
      </c>
    </row>
    <row r="49" spans="2:12" x14ac:dyDescent="0.25">
      <c r="B49" s="15"/>
      <c r="C49" s="16" t="s">
        <v>128</v>
      </c>
      <c r="D49" s="36"/>
      <c r="E49" s="36"/>
      <c r="F49" s="36"/>
      <c r="G49" s="36"/>
      <c r="H49" s="36"/>
      <c r="I49" s="36"/>
    </row>
    <row r="50" spans="2:12" x14ac:dyDescent="0.25">
      <c r="B50" s="15"/>
      <c r="C50" s="16" t="s">
        <v>129</v>
      </c>
      <c r="D50" s="36"/>
      <c r="E50" s="36"/>
      <c r="F50" s="36"/>
      <c r="G50" s="36"/>
      <c r="H50" s="36"/>
      <c r="I50" s="36"/>
    </row>
    <row r="51" spans="2:12" x14ac:dyDescent="0.25">
      <c r="B51" s="15"/>
      <c r="C51" s="16" t="s">
        <v>130</v>
      </c>
      <c r="D51" s="36"/>
      <c r="E51" s="36"/>
      <c r="F51" s="36"/>
      <c r="G51" s="36"/>
      <c r="H51" s="36"/>
      <c r="I51" s="36"/>
    </row>
    <row r="52" spans="2:12" x14ac:dyDescent="0.25">
      <c r="B52" s="15"/>
      <c r="C52" s="16" t="s">
        <v>131</v>
      </c>
      <c r="D52" s="36"/>
      <c r="E52" s="36"/>
      <c r="F52" s="36"/>
      <c r="G52" s="36"/>
      <c r="H52" s="36"/>
      <c r="I52" s="36"/>
    </row>
    <row r="53" spans="2:12" x14ac:dyDescent="0.25">
      <c r="B53" s="15"/>
      <c r="C53" s="16" t="s">
        <v>132</v>
      </c>
      <c r="D53" s="36"/>
      <c r="E53" s="36"/>
      <c r="F53" s="36"/>
      <c r="G53" s="36"/>
      <c r="H53" s="36"/>
      <c r="I53" s="36"/>
    </row>
    <row r="54" spans="2:12" x14ac:dyDescent="0.25">
      <c r="B54" s="15"/>
      <c r="C54" s="16" t="s">
        <v>133</v>
      </c>
      <c r="D54" s="36"/>
      <c r="E54" s="36"/>
      <c r="F54" s="36"/>
      <c r="G54" s="36"/>
      <c r="H54" s="36"/>
      <c r="I54" s="36"/>
    </row>
    <row r="55" spans="2:12" x14ac:dyDescent="0.25">
      <c r="B55" s="15"/>
      <c r="C55" s="16" t="s">
        <v>134</v>
      </c>
      <c r="D55" s="36"/>
      <c r="E55" s="36"/>
      <c r="F55" s="36"/>
      <c r="G55" s="36"/>
      <c r="H55" s="36"/>
      <c r="I55" s="36"/>
    </row>
    <row r="56" spans="2:12" x14ac:dyDescent="0.25">
      <c r="B56" s="15"/>
      <c r="C56" s="16" t="s">
        <v>135</v>
      </c>
      <c r="D56" s="36"/>
      <c r="E56" s="36"/>
      <c r="F56" s="36"/>
      <c r="G56" s="36"/>
      <c r="H56" s="36"/>
      <c r="I56" s="36"/>
    </row>
    <row r="57" spans="2:12" x14ac:dyDescent="0.25">
      <c r="B57" s="19"/>
      <c r="C57" s="20"/>
      <c r="D57" s="36"/>
      <c r="E57" s="36"/>
      <c r="F57" s="36"/>
      <c r="G57" s="36"/>
      <c r="H57" s="36"/>
      <c r="I57" s="36"/>
    </row>
    <row r="58" spans="2:12" x14ac:dyDescent="0.25">
      <c r="B58" s="230" t="s">
        <v>136</v>
      </c>
      <c r="C58" s="240"/>
      <c r="D58" s="38">
        <f>SUM(D59:D65)</f>
        <v>2366125663</v>
      </c>
      <c r="E58" s="38">
        <f t="shared" ref="E58:H58" si="11">SUM(E59:E65)</f>
        <v>-26686689</v>
      </c>
      <c r="F58" s="38">
        <f t="shared" si="11"/>
        <v>2339438974</v>
      </c>
      <c r="G58" s="38">
        <f t="shared" si="11"/>
        <v>1342177132</v>
      </c>
      <c r="H58" s="38">
        <f t="shared" si="11"/>
        <v>1342016177</v>
      </c>
      <c r="I58" s="38">
        <f t="shared" ref="I58" si="12">+F58-G58</f>
        <v>997261842</v>
      </c>
    </row>
    <row r="59" spans="2:12" x14ac:dyDescent="0.25">
      <c r="B59" s="15"/>
      <c r="C59" s="16" t="s">
        <v>137</v>
      </c>
      <c r="D59" s="36"/>
      <c r="E59" s="36"/>
      <c r="F59" s="36"/>
      <c r="G59" s="36"/>
      <c r="H59" s="36"/>
      <c r="I59" s="36"/>
    </row>
    <row r="60" spans="2:12" x14ac:dyDescent="0.25">
      <c r="B60" s="15"/>
      <c r="C60" s="16" t="s">
        <v>138</v>
      </c>
      <c r="D60" s="36"/>
      <c r="E60" s="36"/>
      <c r="F60" s="36"/>
      <c r="G60" s="36"/>
      <c r="H60" s="36"/>
      <c r="I60" s="36"/>
    </row>
    <row r="61" spans="2:12" x14ac:dyDescent="0.25">
      <c r="B61" s="15"/>
      <c r="C61" s="16" t="s">
        <v>139</v>
      </c>
      <c r="D61" s="36">
        <v>2366125663</v>
      </c>
      <c r="E61" s="36">
        <v>-26686689</v>
      </c>
      <c r="F61" s="36">
        <f>+D61+E61</f>
        <v>2339438974</v>
      </c>
      <c r="G61" s="36">
        <v>1342177132</v>
      </c>
      <c r="H61" s="36">
        <v>1342016177</v>
      </c>
      <c r="I61" s="34">
        <v>1065401522.5400002</v>
      </c>
      <c r="K61" s="48"/>
      <c r="L61" s="48"/>
    </row>
    <row r="62" spans="2:12" x14ac:dyDescent="0.25">
      <c r="B62" s="15"/>
      <c r="C62" s="16" t="s">
        <v>140</v>
      </c>
      <c r="D62" s="36"/>
      <c r="E62" s="36"/>
      <c r="F62" s="36"/>
      <c r="G62" s="36"/>
      <c r="H62" s="36"/>
      <c r="I62" s="36"/>
    </row>
    <row r="63" spans="2:12" x14ac:dyDescent="0.25">
      <c r="B63" s="15"/>
      <c r="C63" s="16" t="s">
        <v>141</v>
      </c>
      <c r="D63" s="36"/>
      <c r="E63" s="36"/>
      <c r="F63" s="36"/>
      <c r="G63" s="36"/>
      <c r="H63" s="36"/>
      <c r="I63" s="36"/>
    </row>
    <row r="64" spans="2:12" x14ac:dyDescent="0.25">
      <c r="B64" s="15"/>
      <c r="C64" s="16" t="s">
        <v>142</v>
      </c>
      <c r="D64" s="36"/>
      <c r="E64" s="36"/>
      <c r="F64" s="36"/>
      <c r="G64" s="36"/>
      <c r="H64" s="36"/>
      <c r="I64" s="36"/>
    </row>
    <row r="65" spans="2:9" ht="15.75" thickBot="1" x14ac:dyDescent="0.3">
      <c r="B65" s="146"/>
      <c r="C65" s="147" t="s">
        <v>143</v>
      </c>
      <c r="D65" s="148"/>
      <c r="E65" s="148"/>
      <c r="F65" s="148"/>
      <c r="G65" s="148"/>
      <c r="H65" s="148"/>
      <c r="I65" s="148"/>
    </row>
    <row r="66" spans="2:9" x14ac:dyDescent="0.25">
      <c r="B66" s="230" t="s">
        <v>144</v>
      </c>
      <c r="C66" s="240"/>
      <c r="D66" s="38">
        <f>SUM(D67:D75)</f>
        <v>0</v>
      </c>
      <c r="E66" s="38">
        <f t="shared" ref="E66:H66" si="13">SUM(E67:E75)</f>
        <v>0</v>
      </c>
      <c r="F66" s="38">
        <f t="shared" si="13"/>
        <v>0</v>
      </c>
      <c r="G66" s="38">
        <f t="shared" si="13"/>
        <v>0</v>
      </c>
      <c r="H66" s="38">
        <f t="shared" si="13"/>
        <v>0</v>
      </c>
      <c r="I66" s="38">
        <f t="shared" ref="I66" si="14">+F66-G66</f>
        <v>0</v>
      </c>
    </row>
    <row r="67" spans="2:9" x14ac:dyDescent="0.25">
      <c r="B67" s="15"/>
      <c r="C67" s="16" t="s">
        <v>145</v>
      </c>
      <c r="D67" s="36"/>
      <c r="E67" s="36"/>
      <c r="F67" s="36"/>
      <c r="G67" s="36"/>
      <c r="H67" s="36"/>
      <c r="I67" s="36"/>
    </row>
    <row r="68" spans="2:9" x14ac:dyDescent="0.25">
      <c r="B68" s="15"/>
      <c r="C68" s="16" t="s">
        <v>146</v>
      </c>
      <c r="D68" s="36"/>
      <c r="E68" s="36"/>
      <c r="F68" s="36"/>
      <c r="G68" s="36"/>
      <c r="H68" s="36"/>
      <c r="I68" s="36"/>
    </row>
    <row r="69" spans="2:9" x14ac:dyDescent="0.25">
      <c r="B69" s="15"/>
      <c r="C69" s="16" t="s">
        <v>147</v>
      </c>
      <c r="D69" s="36"/>
      <c r="E69" s="36"/>
      <c r="F69" s="36"/>
      <c r="G69" s="36"/>
      <c r="H69" s="36"/>
      <c r="I69" s="36"/>
    </row>
    <row r="70" spans="2:9" x14ac:dyDescent="0.25">
      <c r="B70" s="15"/>
      <c r="C70" s="16" t="s">
        <v>148</v>
      </c>
      <c r="D70" s="36"/>
      <c r="E70" s="36"/>
      <c r="F70" s="36"/>
      <c r="G70" s="36"/>
      <c r="H70" s="36"/>
      <c r="I70" s="36"/>
    </row>
    <row r="71" spans="2:9" x14ac:dyDescent="0.25">
      <c r="B71" s="15"/>
      <c r="C71" s="16" t="s">
        <v>149</v>
      </c>
      <c r="D71" s="36"/>
      <c r="E71" s="36"/>
      <c r="F71" s="36"/>
      <c r="G71" s="36"/>
      <c r="H71" s="36"/>
      <c r="I71" s="36"/>
    </row>
    <row r="72" spans="2:9" x14ac:dyDescent="0.25">
      <c r="B72" s="15"/>
      <c r="C72" s="16" t="s">
        <v>150</v>
      </c>
      <c r="D72" s="36"/>
      <c r="E72" s="36"/>
      <c r="F72" s="36"/>
      <c r="G72" s="36"/>
      <c r="H72" s="36"/>
      <c r="I72" s="36"/>
    </row>
    <row r="73" spans="2:9" x14ac:dyDescent="0.25">
      <c r="B73" s="15"/>
      <c r="C73" s="16" t="s">
        <v>151</v>
      </c>
      <c r="D73" s="36"/>
      <c r="E73" s="36"/>
      <c r="F73" s="36"/>
      <c r="G73" s="36"/>
      <c r="H73" s="36"/>
      <c r="I73" s="36"/>
    </row>
    <row r="74" spans="2:9" x14ac:dyDescent="0.25">
      <c r="B74" s="15"/>
      <c r="C74" s="16" t="s">
        <v>152</v>
      </c>
      <c r="D74" s="36"/>
      <c r="E74" s="36"/>
      <c r="F74" s="36"/>
      <c r="G74" s="36"/>
      <c r="H74" s="36"/>
      <c r="I74" s="36"/>
    </row>
    <row r="75" spans="2:9" x14ac:dyDescent="0.25">
      <c r="B75" s="15"/>
      <c r="C75" s="16" t="s">
        <v>153</v>
      </c>
      <c r="D75" s="36"/>
      <c r="E75" s="36"/>
      <c r="F75" s="36"/>
      <c r="G75" s="36"/>
      <c r="H75" s="36"/>
      <c r="I75" s="36"/>
    </row>
    <row r="76" spans="2:9" x14ac:dyDescent="0.25">
      <c r="B76" s="19"/>
      <c r="C76" s="20"/>
      <c r="D76" s="36"/>
      <c r="E76" s="36"/>
      <c r="F76" s="36"/>
      <c r="G76" s="36"/>
      <c r="H76" s="36"/>
      <c r="I76" s="36"/>
    </row>
    <row r="77" spans="2:9" x14ac:dyDescent="0.25">
      <c r="B77" s="230" t="s">
        <v>154</v>
      </c>
      <c r="C77" s="240"/>
      <c r="D77" s="38">
        <f>SUM(D78:D81)</f>
        <v>0</v>
      </c>
      <c r="E77" s="38">
        <f t="shared" ref="E77:H77" si="15">SUM(E78:E81)</f>
        <v>0</v>
      </c>
      <c r="F77" s="38">
        <f t="shared" si="15"/>
        <v>0</v>
      </c>
      <c r="G77" s="38">
        <f t="shared" si="15"/>
        <v>0</v>
      </c>
      <c r="H77" s="38">
        <f t="shared" si="15"/>
        <v>0</v>
      </c>
      <c r="I77" s="38">
        <f t="shared" ref="I77" si="16">+F77-G77</f>
        <v>0</v>
      </c>
    </row>
    <row r="78" spans="2:9" x14ac:dyDescent="0.25">
      <c r="B78" s="15"/>
      <c r="C78" s="16" t="s">
        <v>155</v>
      </c>
      <c r="D78" s="36"/>
      <c r="E78" s="36"/>
      <c r="F78" s="36"/>
      <c r="G78" s="36"/>
      <c r="H78" s="36"/>
      <c r="I78" s="36"/>
    </row>
    <row r="79" spans="2:9" ht="16.5" x14ac:dyDescent="0.25">
      <c r="B79" s="15"/>
      <c r="C79" s="23" t="s">
        <v>156</v>
      </c>
      <c r="D79" s="36"/>
      <c r="E79" s="36"/>
      <c r="F79" s="36"/>
      <c r="G79" s="36"/>
      <c r="H79" s="36"/>
      <c r="I79" s="36"/>
    </row>
    <row r="80" spans="2:9" x14ac:dyDescent="0.25">
      <c r="B80" s="15"/>
      <c r="C80" s="16" t="s">
        <v>157</v>
      </c>
      <c r="D80" s="36"/>
      <c r="E80" s="36"/>
      <c r="F80" s="36"/>
      <c r="G80" s="36"/>
      <c r="H80" s="36"/>
      <c r="I80" s="36"/>
    </row>
    <row r="81" spans="2:9" x14ac:dyDescent="0.25">
      <c r="B81" s="15"/>
      <c r="C81" s="16" t="s">
        <v>158</v>
      </c>
      <c r="D81" s="36"/>
      <c r="E81" s="36"/>
      <c r="F81" s="36"/>
      <c r="G81" s="36"/>
      <c r="H81" s="36"/>
      <c r="I81" s="36"/>
    </row>
    <row r="82" spans="2:9" x14ac:dyDescent="0.25">
      <c r="B82" s="19"/>
      <c r="C82" s="20"/>
      <c r="D82" s="36"/>
      <c r="E82" s="36"/>
      <c r="F82" s="36"/>
      <c r="G82" s="36"/>
      <c r="H82" s="36"/>
      <c r="I82" s="36"/>
    </row>
    <row r="83" spans="2:9" x14ac:dyDescent="0.25">
      <c r="B83" s="230" t="s">
        <v>120</v>
      </c>
      <c r="C83" s="240"/>
      <c r="D83" s="38">
        <f>+D10+D47</f>
        <v>3298610047</v>
      </c>
      <c r="E83" s="38">
        <f t="shared" ref="E83:H83" si="17">+E10+E47</f>
        <v>49117296</v>
      </c>
      <c r="F83" s="38">
        <f t="shared" si="17"/>
        <v>3347727343</v>
      </c>
      <c r="G83" s="38">
        <f t="shared" si="17"/>
        <v>1790048532</v>
      </c>
      <c r="H83" s="38">
        <f t="shared" si="17"/>
        <v>1789886910</v>
      </c>
      <c r="I83" s="38">
        <f>+F83-G83</f>
        <v>1557678811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4">
        <f>+'FORMATO 6B'!C29-'FORMATO 6C'!D83</f>
        <v>0</v>
      </c>
      <c r="E86" s="54">
        <f>+'FORMATO 6B'!D29-'FORMATO 6C'!E83</f>
        <v>0</v>
      </c>
      <c r="F86" s="54">
        <f>+'FORMATO 6B'!E29-'FORMATO 6C'!F83</f>
        <v>0</v>
      </c>
      <c r="G86" s="54">
        <f>+'FORMATO 6B'!F29-'FORMATO 6C'!G83</f>
        <v>0</v>
      </c>
      <c r="H86" s="54">
        <f>+'FORMATO 6B'!G29-'FORMATO 6C'!H83</f>
        <v>0</v>
      </c>
      <c r="I86" s="54">
        <f>+'FORMATO 6B'!H29-'FORMATO 6C'!I83</f>
        <v>0</v>
      </c>
    </row>
    <row r="87" spans="2:9" x14ac:dyDescent="0.25">
      <c r="D87" s="54"/>
      <c r="E87" s="54"/>
      <c r="F87" s="54"/>
      <c r="G87" s="54"/>
      <c r="H87" s="54"/>
      <c r="I87" s="54"/>
    </row>
    <row r="88" spans="2:9" x14ac:dyDescent="0.25">
      <c r="D88" s="37"/>
      <c r="E88" s="37"/>
      <c r="F88" s="37"/>
      <c r="G88" s="37"/>
      <c r="H88" s="37"/>
      <c r="I88" s="37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45" workbookViewId="0">
      <selection activeCell="D21" sqref="D21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7" t="s">
        <v>176</v>
      </c>
      <c r="C2" s="178"/>
      <c r="D2" s="178"/>
      <c r="E2" s="178"/>
      <c r="F2" s="178"/>
      <c r="G2" s="178"/>
      <c r="H2" s="297"/>
    </row>
    <row r="3" spans="2:8" ht="9.75" customHeight="1" x14ac:dyDescent="0.25">
      <c r="B3" s="241" t="s">
        <v>40</v>
      </c>
      <c r="C3" s="242"/>
      <c r="D3" s="242"/>
      <c r="E3" s="242"/>
      <c r="F3" s="242"/>
      <c r="G3" s="242"/>
      <c r="H3" s="298"/>
    </row>
    <row r="4" spans="2:8" ht="9.75" customHeight="1" x14ac:dyDescent="0.25">
      <c r="B4" s="241" t="s">
        <v>160</v>
      </c>
      <c r="C4" s="242"/>
      <c r="D4" s="242"/>
      <c r="E4" s="242"/>
      <c r="F4" s="242"/>
      <c r="G4" s="242"/>
      <c r="H4" s="298"/>
    </row>
    <row r="5" spans="2:8" ht="9.75" customHeight="1" x14ac:dyDescent="0.25">
      <c r="B5" s="241" t="str">
        <f>+'FORMATO 6A'!B4:I4</f>
        <v>Del 1 de enero al 30 de septiembre de 2024 (b)</v>
      </c>
      <c r="C5" s="242"/>
      <c r="D5" s="242"/>
      <c r="E5" s="242"/>
      <c r="F5" s="242"/>
      <c r="G5" s="242"/>
      <c r="H5" s="298"/>
    </row>
    <row r="6" spans="2:8" ht="9.75" customHeight="1" thickBot="1" x14ac:dyDescent="0.3">
      <c r="B6" s="244" t="s">
        <v>0</v>
      </c>
      <c r="C6" s="245"/>
      <c r="D6" s="245"/>
      <c r="E6" s="245"/>
      <c r="F6" s="245"/>
      <c r="G6" s="245"/>
      <c r="H6" s="299"/>
    </row>
    <row r="7" spans="2:8" ht="15.75" thickBot="1" x14ac:dyDescent="0.3">
      <c r="B7" s="217" t="s">
        <v>175</v>
      </c>
      <c r="C7" s="287" t="s">
        <v>42</v>
      </c>
      <c r="D7" s="288"/>
      <c r="E7" s="288"/>
      <c r="F7" s="288"/>
      <c r="G7" s="289"/>
      <c r="H7" s="219" t="s">
        <v>179</v>
      </c>
    </row>
    <row r="8" spans="2:8" ht="17.25" thickBot="1" x14ac:dyDescent="0.3">
      <c r="B8" s="218"/>
      <c r="C8" s="52" t="s">
        <v>178</v>
      </c>
      <c r="D8" s="52" t="s">
        <v>43</v>
      </c>
      <c r="E8" s="52" t="s">
        <v>44</v>
      </c>
      <c r="F8" s="52" t="s">
        <v>161</v>
      </c>
      <c r="G8" s="52" t="s">
        <v>21</v>
      </c>
      <c r="H8" s="220"/>
    </row>
    <row r="9" spans="2:8" ht="16.5" x14ac:dyDescent="0.25">
      <c r="B9" s="121" t="s">
        <v>162</v>
      </c>
      <c r="C9" s="119">
        <f>+C10+C11+C12+C15+C16+C19</f>
        <v>541687327</v>
      </c>
      <c r="D9" s="38">
        <f t="shared" ref="D9:G9" si="0">+D10+D11+D12+D15+D16+D19</f>
        <v>0</v>
      </c>
      <c r="E9" s="38">
        <f>+E10+E11+E12+E15+E16+E19</f>
        <v>541687327</v>
      </c>
      <c r="F9" s="38">
        <f t="shared" si="0"/>
        <v>327391311</v>
      </c>
      <c r="G9" s="38">
        <f t="shared" si="0"/>
        <v>327391311</v>
      </c>
      <c r="H9" s="38">
        <f>+E9-F9</f>
        <v>214296016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20">
        <f t="shared" ref="C12:H12" si="1">SUM(C13:C14)</f>
        <v>541687327</v>
      </c>
      <c r="D12" s="120">
        <f t="shared" si="1"/>
        <v>0</v>
      </c>
      <c r="E12" s="120">
        <f t="shared" si="1"/>
        <v>541687327</v>
      </c>
      <c r="F12" s="120">
        <f t="shared" si="1"/>
        <v>327391311</v>
      </c>
      <c r="G12" s="120">
        <f t="shared" si="1"/>
        <v>327391311</v>
      </c>
      <c r="H12" s="120">
        <f t="shared" si="1"/>
        <v>214296016</v>
      </c>
    </row>
    <row r="13" spans="2:8" ht="10.5" customHeight="1" x14ac:dyDescent="0.25">
      <c r="B13" s="26" t="s">
        <v>166</v>
      </c>
      <c r="C13" s="39"/>
      <c r="D13" s="36"/>
      <c r="E13" s="34"/>
      <c r="F13" s="36"/>
      <c r="G13" s="36"/>
      <c r="H13" s="36"/>
    </row>
    <row r="14" spans="2:8" ht="10.5" customHeight="1" x14ac:dyDescent="0.25">
      <c r="B14" s="26" t="s">
        <v>167</v>
      </c>
      <c r="C14" s="49">
        <f>+'FORMATO 6A'!D9</f>
        <v>541687327</v>
      </c>
      <c r="D14" s="120">
        <f>+'FORMATO 6A'!E9</f>
        <v>0</v>
      </c>
      <c r="E14" s="49">
        <f>+C14+D14</f>
        <v>541687327</v>
      </c>
      <c r="F14" s="49">
        <f>+'FORMATO 6A'!G9</f>
        <v>327391311</v>
      </c>
      <c r="G14" s="49">
        <f>+'FORMATO 6A'!H9</f>
        <v>327391311</v>
      </c>
      <c r="H14" s="36">
        <f>+E14-F14</f>
        <v>214296016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21" t="s">
        <v>173</v>
      </c>
      <c r="C21" s="40">
        <f>+C22+C23+C27+C28+C31+C24</f>
        <v>2000085064</v>
      </c>
      <c r="D21" s="40">
        <f t="shared" ref="D21:G21" si="2">+D22+D23+D27+D28+D31+D24</f>
        <v>-11340782</v>
      </c>
      <c r="E21" s="40">
        <f t="shared" si="2"/>
        <v>1988744282</v>
      </c>
      <c r="F21" s="40">
        <f t="shared" si="2"/>
        <v>1189020334</v>
      </c>
      <c r="G21" s="40">
        <f t="shared" si="2"/>
        <v>1189020334</v>
      </c>
      <c r="H21" s="40">
        <f t="shared" ref="H21" si="3">+E21-F21</f>
        <v>799723948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20">
        <f>SUM(C25:C26)</f>
        <v>2000085064</v>
      </c>
      <c r="D24" s="36">
        <f t="shared" ref="D24:F24" si="4">SUM(D25:D26)</f>
        <v>-11340782</v>
      </c>
      <c r="E24" s="36">
        <f t="shared" si="4"/>
        <v>1988744282</v>
      </c>
      <c r="F24" s="36">
        <f t="shared" si="4"/>
        <v>1189020334</v>
      </c>
      <c r="G24" s="36">
        <f>SUM(G25:G26)</f>
        <v>1189020334</v>
      </c>
      <c r="H24" s="36">
        <f>+E24-F24</f>
        <v>799723948</v>
      </c>
    </row>
    <row r="25" spans="2:8" ht="10.5" customHeight="1" x14ac:dyDescent="0.25">
      <c r="B25" s="26" t="s">
        <v>166</v>
      </c>
      <c r="C25" s="49"/>
      <c r="D25" s="36"/>
      <c r="E25" s="34"/>
      <c r="F25" s="36"/>
      <c r="G25" s="36"/>
      <c r="H25" s="36"/>
    </row>
    <row r="26" spans="2:8" ht="10.5" customHeight="1" x14ac:dyDescent="0.25">
      <c r="B26" s="26" t="s">
        <v>167</v>
      </c>
      <c r="C26" s="49">
        <f>+'FORMATO 6A'!D84</f>
        <v>2000085064</v>
      </c>
      <c r="D26" s="49">
        <f>+'FORMATO 6A'!E84</f>
        <v>-11340782</v>
      </c>
      <c r="E26" s="49">
        <f>+C26+D26</f>
        <v>1988744282</v>
      </c>
      <c r="F26" s="49">
        <f>+'FORMATO 6A'!G84</f>
        <v>1189020334</v>
      </c>
      <c r="G26" s="49">
        <f>+'FORMATO 6A'!H84</f>
        <v>1189020334</v>
      </c>
      <c r="H26" s="49">
        <f>E26-F26</f>
        <v>799723948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21" t="s">
        <v>174</v>
      </c>
      <c r="C32" s="41">
        <f>+C9+C21</f>
        <v>2541772391</v>
      </c>
      <c r="D32" s="41">
        <f t="shared" ref="D32:H32" si="5">+D9+D21</f>
        <v>-11340782</v>
      </c>
      <c r="E32" s="41">
        <f t="shared" si="5"/>
        <v>2530431609</v>
      </c>
      <c r="F32" s="41">
        <f t="shared" si="5"/>
        <v>1516411645</v>
      </c>
      <c r="G32" s="41">
        <f t="shared" si="5"/>
        <v>1516411645</v>
      </c>
      <c r="H32" s="41">
        <f t="shared" si="5"/>
        <v>1014019964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7">
        <f>+C9-'FORMATO 6A'!D9</f>
        <v>0</v>
      </c>
      <c r="D35" s="37">
        <f>+D9-'FORMATO 6A'!E9</f>
        <v>0</v>
      </c>
      <c r="E35" s="37">
        <f>+E9-'FORMATO 6A'!F9</f>
        <v>0</v>
      </c>
      <c r="F35" s="37">
        <f>+F9-'FORMATO 6A'!G9</f>
        <v>0</v>
      </c>
      <c r="G35" s="37">
        <f>+G9-'FORMATO 6A'!H9</f>
        <v>0</v>
      </c>
      <c r="H35" s="37">
        <f>+H9-'FORMATO 6A'!I9</f>
        <v>0</v>
      </c>
    </row>
    <row r="36" spans="2:9" x14ac:dyDescent="0.25">
      <c r="C36" s="37"/>
      <c r="D36" s="37"/>
      <c r="E36" s="37"/>
      <c r="F36" s="37"/>
      <c r="G36" s="37"/>
      <c r="H36" s="37"/>
    </row>
    <row r="37" spans="2:9" x14ac:dyDescent="0.25">
      <c r="C37" s="37">
        <f>+'FORMATO 6A'!D84-'FORMATO 6D'!C21</f>
        <v>0</v>
      </c>
      <c r="D37" s="37">
        <f>+'FORMATO 6A'!E84-'FORMATO 6D'!D21</f>
        <v>0</v>
      </c>
      <c r="E37" s="37">
        <f>+'FORMATO 6A'!F84-'FORMATO 6D'!E21</f>
        <v>0</v>
      </c>
      <c r="F37" s="37">
        <f>+'FORMATO 6A'!G84-'FORMATO 6D'!F21</f>
        <v>0</v>
      </c>
      <c r="G37" s="37">
        <f>+'FORMATO 6A'!H84-'FORMATO 6D'!G21</f>
        <v>0</v>
      </c>
      <c r="H37" s="37">
        <f>+'FORMATO 6A'!I84-'FORMATO 6D'!H21</f>
        <v>0</v>
      </c>
      <c r="I37" s="3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 O</cp:lastModifiedBy>
  <cp:lastPrinted>2024-10-08T15:36:31Z</cp:lastPrinted>
  <dcterms:created xsi:type="dcterms:W3CDTF">2016-12-03T17:06:18Z</dcterms:created>
  <dcterms:modified xsi:type="dcterms:W3CDTF">2024-10-24T19:56:00Z</dcterms:modified>
</cp:coreProperties>
</file>