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TCyA\"/>
    </mc:Choice>
  </mc:AlternateContent>
  <xr:revisionPtr revIDLastSave="0" documentId="13_ncr:1_{2C5A5A96-2335-47A3-9473-7198C456D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6B'!$A$1:$G$37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G9" i="11" l="1"/>
  <c r="F9" i="11"/>
  <c r="D47" i="11"/>
  <c r="D9" i="11"/>
  <c r="D17" i="11"/>
  <c r="C8" i="12"/>
  <c r="D8" i="12"/>
  <c r="E8" i="12"/>
  <c r="F8" i="12"/>
  <c r="B8" i="12"/>
  <c r="G21" i="12"/>
  <c r="D21" i="12"/>
  <c r="D24" i="9"/>
  <c r="E24" i="9"/>
  <c r="D22" i="12"/>
  <c r="D10" i="12"/>
  <c r="E18" i="1"/>
  <c r="B60" i="1"/>
  <c r="E63" i="1"/>
  <c r="B16" i="1"/>
  <c r="E8" i="1"/>
  <c r="E23" i="9"/>
  <c r="D23" i="9"/>
  <c r="B8" i="1"/>
  <c r="E18" i="11"/>
  <c r="E19" i="11"/>
  <c r="E20" i="11"/>
  <c r="E21" i="11"/>
  <c r="E22" i="11"/>
  <c r="E23" i="11"/>
  <c r="E24" i="11"/>
  <c r="E25" i="11"/>
  <c r="E26" i="11"/>
  <c r="E11" i="11"/>
  <c r="E12" i="11"/>
  <c r="E13" i="11"/>
  <c r="E14" i="11"/>
  <c r="E15" i="11"/>
  <c r="E16" i="11"/>
  <c r="E10" i="11"/>
  <c r="B24" i="1"/>
  <c r="I36" i="10"/>
  <c r="D19" i="12"/>
  <c r="D15" i="12"/>
  <c r="C23" i="9" l="1"/>
  <c r="E48" i="11" l="1"/>
  <c r="H48" i="11" s="1"/>
  <c r="E51" i="11"/>
  <c r="E68" i="1"/>
  <c r="E79" i="1" s="1"/>
  <c r="E46" i="1"/>
  <c r="E59" i="1" s="1"/>
  <c r="E81" i="1" l="1"/>
  <c r="D11" i="12" l="1"/>
  <c r="D12" i="12"/>
  <c r="D13" i="12"/>
  <c r="D14" i="12"/>
  <c r="D16" i="12"/>
  <c r="D17" i="12"/>
  <c r="D18" i="12"/>
  <c r="D20" i="12"/>
  <c r="E53" i="11"/>
  <c r="E29" i="11"/>
  <c r="E30" i="11"/>
  <c r="E31" i="11"/>
  <c r="E32" i="11"/>
  <c r="E33" i="11"/>
  <c r="E34" i="11"/>
  <c r="E35" i="11"/>
  <c r="E36" i="11"/>
  <c r="E28" i="11"/>
  <c r="H21" i="11"/>
  <c r="E27" i="11" l="1"/>
  <c r="E17" i="11"/>
  <c r="G20" i="12" l="1"/>
  <c r="G14" i="12" l="1"/>
  <c r="D53" i="9"/>
  <c r="D61" i="9" s="1"/>
  <c r="E53" i="9"/>
  <c r="E61" i="9" s="1"/>
  <c r="E62" i="9" s="1"/>
  <c r="G11" i="12"/>
  <c r="G10" i="12"/>
  <c r="B36" i="12"/>
  <c r="G47" i="11" l="1"/>
  <c r="C9" i="11"/>
  <c r="H11" i="11"/>
  <c r="H12" i="11"/>
  <c r="H13" i="11"/>
  <c r="H14" i="11"/>
  <c r="H15" i="11"/>
  <c r="H16" i="1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14" i="9"/>
  <c r="G17" i="11" l="1"/>
  <c r="E9" i="11"/>
  <c r="H10" i="11"/>
  <c r="G27" i="11"/>
  <c r="G22" i="12"/>
  <c r="F47" i="11"/>
  <c r="F37" i="11"/>
  <c r="C9" i="9"/>
  <c r="G8" i="11" l="1"/>
  <c r="G159" i="11" s="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27" i="11" l="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6" i="12"/>
  <c r="E36" i="12"/>
  <c r="F36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G19" i="3"/>
  <c r="G8" i="12" l="1"/>
  <c r="J17" i="5"/>
  <c r="C24" i="9"/>
  <c r="C33" i="9" s="1"/>
  <c r="C22" i="9"/>
  <c r="D22" i="9"/>
  <c r="D33" i="9" s="1"/>
  <c r="E22" i="9"/>
  <c r="E33" i="9" s="1"/>
  <c r="E47" i="11"/>
  <c r="C8" i="11"/>
  <c r="C159" i="11" s="1"/>
  <c r="F8" i="13"/>
  <c r="F82" i="13" s="1"/>
  <c r="I37" i="10"/>
  <c r="G74" i="10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8" i="11" l="1"/>
  <c r="E159" i="11" s="1"/>
  <c r="H37" i="11"/>
  <c r="I43" i="10"/>
  <c r="I74" i="10" s="1"/>
  <c r="E8" i="13"/>
  <c r="E82" i="13" s="1"/>
  <c r="H8" i="13"/>
  <c r="H82" i="13" s="1"/>
  <c r="G36" i="12"/>
  <c r="D36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<sst xmlns="http://schemas.openxmlformats.org/spreadsheetml/2006/main" count="650" uniqueCount="443">
  <si>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</si>
  <si>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</si>
  <si>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</si>
  <si>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</si>
  <si>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</si>
  <si>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</si>
  <si>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</si>
  <si>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</si>
  <si>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</si>
  <si>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</si>
  <si>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</si>
  <si>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</si>
  <si>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</si>
  <si>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</si>
  <si>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</si>
  <si>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</si>
  <si>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</si>
  <si>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</si>
  <si>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</si>
  <si>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</si>
  <si>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</si>
  <si>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</si>
  <si>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</si>
  <si>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</si>
  <si>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</si>
  <si>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</si>
  <si>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</si>
  <si>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</si>
  <si>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</si>
  <si>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</si>
  <si>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</si>
  <si>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</si>
  <si>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</si>
  <si>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</si>
  <si>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</si>
  <si>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</si>
  <si>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</si>
  <si>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</si>
  <si>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</si>
  <si>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</si>
  <si>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</si>
  <si>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</si>
  <si>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</si>
  <si>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</si>
  <si>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</si>
  <si>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</si>
  <si>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</si>
  <si>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</si>
  <si>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</si>
  <si>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</si>
  <si>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</si>
  <si>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</si>
  <si>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</si>
  <si>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</si>
  <si>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</si>
  <si>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</si>
  <si>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</si>
  <si>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</si>
  <si>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</si>
  <si>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</si>
  <si>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</si>
  <si>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</si>
  <si>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</si>
  <si>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</si>
  <si>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</si>
  <si>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</si>
  <si>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</si>
  <si>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</si>
  <si>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</si>
  <si>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</si>
  <si>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</si>
  <si>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</si>
  <si>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</si>
  <si>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</si>
  <si>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</si>
  <si>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</si>
  <si>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</si>
  <si>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</si>
  <si>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</si>
  <si>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</si>
  <si>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</si>
  <si>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</si>
  <si>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</si>
  <si>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</si>
  <si>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</si>
  <si>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</si>
  <si>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</si>
  <si>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</si>
  <si>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</si>
  <si>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</si>
  <si>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</si>
  <si>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</si>
  <si>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</si>
  <si>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</si>
  <si>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</si>
  <si>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</si>
  <si>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</si>
  <si>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</si>
  <si>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</si>
  <si>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</si>
  <si>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</si>
  <si>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</si>
  <si>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</si>
  <si>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</si>
  <si>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</si>
  <si>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</si>
  <si>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</si>
  <si>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</si>
  <si>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</si>
  <si>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</si>
  <si>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</si>
  <si>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</si>
  <si>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</si>
  <si>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</si>
  <si>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</si>
  <si>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</si>
  <si>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</si>
  <si>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</si>
  <si>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</si>
  <si>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</si>
  <si>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</si>
  <si>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</si>
  <si>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</si>
  <si>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</si>
  <si>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</si>
  <si>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</si>
  <si>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</si>
  <si>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</si>
  <si>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</si>
  <si>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</si>
  <si>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</si>
  <si>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</si>
  <si>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</si>
  <si>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</si>
  <si>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</si>
  <si>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</si>
  <si>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</si>
  <si>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</si>
  <si>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</si>
  <si>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</si>
  <si>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</si>
  <si>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</si>
  <si>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</si>
  <si>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</si>
  <si>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</si>
  <si>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</si>
  <si>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</si>
  <si>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</si>
  <si>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</si>
  <si>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</si>
  <si>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</si>
  <si>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</si>
  <si>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</si>
  <si>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</si>
  <si>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</si>
  <si>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</si>
  <si>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</si>
  <si>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</si>
  <si>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</si>
  <si>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</si>
  <si>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</si>
  <si>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</si>
  <si>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</si>
  <si>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</si>
  <si>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</si>
  <si>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</si>
  <si>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</si>
  <si>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</si>
  <si>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</si>
  <si>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</si>
  <si>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</si>
  <si>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</si>
  <si>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</si>
  <si>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</si>
  <si>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</si>
  <si>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</si>
  <si>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</si>
  <si>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</si>
  <si>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</si>
  <si>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</si>
  <si>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</si>
  <si>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</si>
  <si>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</si>
  <si>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</si>
  <si>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</si>
  <si>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</si>
  <si>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</si>
  <si>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</si>
  <si>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</si>
  <si>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</si>
  <si>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</si>
  <si>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</si>
  <si>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</si>
  <si>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</si>
  <si>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</si>
  <si>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</si>
  <si>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</si>
  <si>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</si>
  <si>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</si>
  <si>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</si>
  <si>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</si>
  <si>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</si>
  <si>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</si>
  <si>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</si>
  <si>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</si>
  <si>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</si>
  <si>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</si>
  <si>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</si>
  <si>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</si>
  <si>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</si>
  <si>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</si>
  <si>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</si>
  <si>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</si>
  <si>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</si>
  <si>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</si>
  <si>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</si>
  <si>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</si>
  <si>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</si>
  <si>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</si>
  <si>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</si>
  <si>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</si>
  <si>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</si>
  <si>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</si>
  <si>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</si>
  <si>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</si>
  <si>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</si>
  <si>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</si>
  <si>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</si>
  <si>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</si>
  <si>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</si>
  <si>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</si>
  <si>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</si>
  <si>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</si>
  <si>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</si>
  <si>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</si>
  <si>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</si>
  <si>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</si>
  <si>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</si>
  <si>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</si>
  <si>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</si>
  <si>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</si>
  <si>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</si>
  <si>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</si>
  <si>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</si>
  <si>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</si>
  <si>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</si>
  <si>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</si>
  <si>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</si>
  <si>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</si>
  <si>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</si>
  <si>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</si>
  <si>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</si>
  <si>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</si>
  <si>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</si>
  <si>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</si>
  <si>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</si>
  <si>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</si>
  <si>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</si>
  <si>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</si>
  <si>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</si>
  <si>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</si>
  <si>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</si>
  <si>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</si>
  <si>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</si>
  <si>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</si>
  <si>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</si>
  <si>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</si>
  <si>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</si>
  <si>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</si>
  <si>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</si>
  <si>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</si>
  <si>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</si>
  <si>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</si>
  <si>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</si>
  <si>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</si>
  <si>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</si>
  <si>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</si>
  <si>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</si>
  <si>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</si>
  <si>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</si>
  <si>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</si>
  <si>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</si>
  <si>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</si>
  <si>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</si>
  <si>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</si>
  <si>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</si>
  <si>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</si>
  <si>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</si>
  <si>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</si>
  <si>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</si>
  <si>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</si>
  <si>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</si>
  <si>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</si>
  <si>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</si>
  <si>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</si>
  <si>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</si>
  <si>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</si>
  <si>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</si>
  <si>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</si>
  <si>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</si>
  <si>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</si>
  <si>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</si>
  <si>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</si>
  <si>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</si>
  <si>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</si>
  <si>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</si>
  <si>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</si>
  <si>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</si>
  <si>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</si>
  <si>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</si>
  <si>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</si>
  <si>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</si>
  <si>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</si>
  <si>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</si>
  <si>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</si>
  <si>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</si>
  <si>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</si>
  <si>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</si>
  <si>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</si>
  <si>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</si>
  <si>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</si>
  <si>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</si>
  <si>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</si>
  <si>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</si>
  <si>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</si>
  <si>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</si>
  <si>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</si>
  <si>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</si>
  <si>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</si>
  <si>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</si>
  <si>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</si>
  <si>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</si>
  <si>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</si>
  <si>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</si>
  <si>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</si>
  <si>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</si>
  <si>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</si>
  <si>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</si>
  <si>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</si>
  <si>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</si>
  <si>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</si>
  <si>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</si>
  <si>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</si>
  <si>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</si>
  <si>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</si>
  <si>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</si>
  <si>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</si>
  <si>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</si>
  <si>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</si>
  <si>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</si>
  <si>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</si>
  <si>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</si>
  <si>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</si>
  <si>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</si>
  <si>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</si>
  <si>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</si>
  <si>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</si>
  <si>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</si>
  <si>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</si>
  <si>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</si>
  <si>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</si>
  <si>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</si>
  <si>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</si>
  <si>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</si>
  <si>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</si>
  <si>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</si>
  <si>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</si>
  <si>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</si>
  <si>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</si>
  <si>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</si>
  <si>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</si>
  <si>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</si>
  <si>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</si>
  <si>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</si>
  <si>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</si>
  <si>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</si>
  <si>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</si>
  <si>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</si>
  <si>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</si>
  <si>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</si>
  <si>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</si>
  <si>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</si>
  <si>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</si>
  <si>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</si>
  <si>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</si>
  <si>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</si>
  <si>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</si>
  <si>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</si>
  <si>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</si>
  <si>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</si>
  <si>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</si>
  <si>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</si>
  <si>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</si>
  <si>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</si>
  <si>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</si>
  <si>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</si>
  <si>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</si>
  <si>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</si>
  <si>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</si>
  <si>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</si>
  <si>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</si>
  <si>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</si>
  <si>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</si>
  <si>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</si>
  <si>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</si>
  <si>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</si>
  <si>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</si>
  <si>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</si>
  <si>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</si>
  <si>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</si>
  <si>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</si>
  <si>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</si>
  <si>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</si>
  <si>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</si>
  <si>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</si>
  <si>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</si>
  <si>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</si>
  <si>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</si>
  <si>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</si>
  <si>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</si>
  <si>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</si>
  <si>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</si>
  <si>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</si>
  <si>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</si>
  <si>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</si>
  <si>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</si>
  <si>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</si>
  <si>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</si>
  <si>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</si>
  <si>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</si>
  <si>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L. Transparencia</t>
  </si>
  <si>
    <t xml:space="preserve"> </t>
  </si>
  <si>
    <t xml:space="preserve">                                                                                 </t>
  </si>
  <si>
    <t>Al 31 de Diciembre de 2024 y al 31 de Marzo de 2024</t>
  </si>
  <si>
    <t>31 de diciembre  2024</t>
  </si>
  <si>
    <t>31 de Marzo de 2025</t>
  </si>
  <si>
    <t>Al 31 de Diciembre de 2024 y al 31 de Marzo de 2025</t>
  </si>
  <si>
    <t>al 31 de Diciembre de 2024 (d)</t>
  </si>
  <si>
    <t>Del 1 de Enero al 31 de Marzo de 2025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</si>
  <si>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</si>
  <si>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</si>
  <si>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</si>
  <si>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M.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</si>
</sst>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9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4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165" fontId="8" fillId="0" borderId="7" xfId="5" applyNumberFormat="1" applyFont="1" applyBorder="1" applyAlignment="1">
      <alignment horizontal="justify" vertical="center" wrapText="1"/>
    </xf>
    <xf numFmtId="166" fontId="8" fillId="0" borderId="4" xfId="5" applyNumberFormat="1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9">
    <cellStyle name="Millares" xfId="2" builtinId="3"/>
    <cellStyle name="Millares 2" xfId="3" xr:uid="{1379A4C4-33D4-4474-89CC-463072B4F0C4}"/>
    <cellStyle name="Millares 2 2" xfId="7" xr:uid="{25A5DC5A-AA5C-47E5-8FDA-34E030670FB1}"/>
    <cellStyle name="Millares 3" xfId="4" xr:uid="{34FD815C-5BCA-4773-9099-B67544BA079C}"/>
    <cellStyle name="Millares 3 2" xfId="8" xr:uid="{0BC706C1-E678-4CF1-9546-F210ADDFCFB4}"/>
    <cellStyle name="Millares 4" xfId="6" xr:uid="{D4E9B9FF-CBFA-43FD-BD94-BF0E72525436}"/>
    <cellStyle name="Moneda" xfId="1" builtinId="4"/>
    <cellStyle name="Moneda 2" xfId="5" xr:uid="{18CC0B59-F236-437A-A758-768660EDC3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tabSelected="1" zoomScale="110" zoomScaleNormal="110" workbookViewId="0">
      <selection activeCell="C25" sqref="C25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5" t="s">
        <v>415</v>
      </c>
      <c r="B1" s="136"/>
      <c r="C1" s="136"/>
      <c r="D1" s="136"/>
      <c r="E1" s="136"/>
      <c r="F1" s="137"/>
    </row>
    <row r="2" spans="1:6" x14ac:dyDescent="0.25">
      <c r="A2" s="138" t="s">
        <v>0</v>
      </c>
      <c r="B2" s="139"/>
      <c r="C2" s="139"/>
      <c r="D2" s="139"/>
      <c r="E2" s="139"/>
      <c r="F2" s="140"/>
    </row>
    <row r="3" spans="1:6" x14ac:dyDescent="0.25">
      <c r="A3" s="138" t="s">
        <v>433</v>
      </c>
      <c r="B3" s="139"/>
      <c r="C3" s="139"/>
      <c r="D3" s="139"/>
      <c r="E3" s="139"/>
      <c r="F3" s="140"/>
    </row>
    <row r="4" spans="1:6" ht="15.75" thickBot="1" x14ac:dyDescent="0.3">
      <c r="A4" s="141" t="s">
        <v>1</v>
      </c>
      <c r="B4" s="142"/>
      <c r="C4" s="142"/>
      <c r="D4" s="142"/>
      <c r="E4" s="142"/>
      <c r="F4" s="143"/>
    </row>
    <row r="5" spans="1:6" ht="27.75" thickBot="1" x14ac:dyDescent="0.3">
      <c r="A5" s="17" t="s">
        <v>2</v>
      </c>
      <c r="B5" s="132" t="s">
        <v>435</v>
      </c>
      <c r="C5" s="18" t="s">
        <v>434</v>
      </c>
      <c r="D5" s="19" t="s">
        <v>2</v>
      </c>
      <c r="E5" s="132" t="s">
        <v>435</v>
      </c>
      <c r="F5" s="18" t="s">
        <v>434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1133938</v>
      </c>
      <c r="C8" s="133">
        <v>1047877</v>
      </c>
      <c r="D8" s="7" t="s">
        <v>8</v>
      </c>
      <c r="E8" s="61">
        <f>+E9+E10+E11+E12+E13+E14+E15+E16+E17</f>
        <v>154419</v>
      </c>
      <c r="F8" s="133">
        <v>481809</v>
      </c>
    </row>
    <row r="9" spans="1:6" x14ac:dyDescent="0.25">
      <c r="A9" s="8" t="s">
        <v>9</v>
      </c>
      <c r="B9" s="61">
        <v>0</v>
      </c>
      <c r="C9" s="133">
        <v>0</v>
      </c>
      <c r="D9" s="7" t="s">
        <v>10</v>
      </c>
      <c r="E9" s="61">
        <v>0</v>
      </c>
      <c r="F9" s="133">
        <v>0</v>
      </c>
    </row>
    <row r="10" spans="1:6" x14ac:dyDescent="0.25">
      <c r="A10" s="8" t="s">
        <v>11</v>
      </c>
      <c r="B10" s="61">
        <v>1133938</v>
      </c>
      <c r="C10" s="133">
        <v>1047877</v>
      </c>
      <c r="D10" s="7" t="s">
        <v>12</v>
      </c>
      <c r="E10" s="61">
        <v>0</v>
      </c>
      <c r="F10" s="133">
        <v>0</v>
      </c>
    </row>
    <row r="11" spans="1:6" x14ac:dyDescent="0.25">
      <c r="A11" s="8" t="s">
        <v>13</v>
      </c>
      <c r="B11" s="61">
        <v>0</v>
      </c>
      <c r="C11" s="133">
        <v>0</v>
      </c>
      <c r="D11" s="7" t="s">
        <v>14</v>
      </c>
      <c r="E11" s="61">
        <v>0</v>
      </c>
      <c r="F11" s="133">
        <v>0</v>
      </c>
    </row>
    <row r="12" spans="1:6" x14ac:dyDescent="0.25">
      <c r="A12" s="8" t="s">
        <v>15</v>
      </c>
      <c r="B12" s="61">
        <v>0</v>
      </c>
      <c r="C12" s="133">
        <v>0</v>
      </c>
      <c r="D12" s="7" t="s">
        <v>16</v>
      </c>
      <c r="E12" s="61">
        <v>0</v>
      </c>
      <c r="F12" s="133">
        <v>0</v>
      </c>
    </row>
    <row r="13" spans="1:6" x14ac:dyDescent="0.25">
      <c r="A13" s="8" t="s">
        <v>17</v>
      </c>
      <c r="B13" s="61">
        <v>0</v>
      </c>
      <c r="C13" s="133">
        <v>0</v>
      </c>
      <c r="D13" s="7" t="s">
        <v>18</v>
      </c>
      <c r="E13" s="61">
        <v>0</v>
      </c>
      <c r="F13" s="133">
        <v>0</v>
      </c>
    </row>
    <row r="14" spans="1:6" ht="18" x14ac:dyDescent="0.25">
      <c r="A14" s="8" t="s">
        <v>19</v>
      </c>
      <c r="B14" s="61">
        <v>0</v>
      </c>
      <c r="C14" s="133">
        <v>0</v>
      </c>
      <c r="D14" s="7" t="s">
        <v>20</v>
      </c>
      <c r="E14" s="61">
        <v>0</v>
      </c>
      <c r="F14" s="133">
        <v>0</v>
      </c>
    </row>
    <row r="15" spans="1:6" x14ac:dyDescent="0.25">
      <c r="A15" s="8" t="s">
        <v>21</v>
      </c>
      <c r="B15" s="61">
        <v>0</v>
      </c>
      <c r="C15" s="133">
        <v>0</v>
      </c>
      <c r="D15" s="7" t="s">
        <v>22</v>
      </c>
      <c r="E15" s="61">
        <v>154419</v>
      </c>
      <c r="F15" s="133">
        <v>481809</v>
      </c>
    </row>
    <row r="16" spans="1:6" ht="18" x14ac:dyDescent="0.25">
      <c r="A16" s="20" t="s">
        <v>23</v>
      </c>
      <c r="B16" s="61">
        <f>+B17+B18+B19+B20+B21+B22+B23</f>
        <v>141042</v>
      </c>
      <c r="C16" s="133">
        <v>431514</v>
      </c>
      <c r="D16" s="7" t="s">
        <v>24</v>
      </c>
      <c r="E16" s="61">
        <v>0</v>
      </c>
      <c r="F16" s="133">
        <v>0</v>
      </c>
    </row>
    <row r="17" spans="1:6" x14ac:dyDescent="0.25">
      <c r="A17" s="8" t="s">
        <v>25</v>
      </c>
      <c r="B17" s="61">
        <v>0</v>
      </c>
      <c r="C17" s="133">
        <v>0</v>
      </c>
      <c r="D17" s="7" t="s">
        <v>26</v>
      </c>
      <c r="E17" s="61">
        <v>0</v>
      </c>
      <c r="F17" s="133">
        <v>0</v>
      </c>
    </row>
    <row r="18" spans="1:6" x14ac:dyDescent="0.25">
      <c r="A18" s="8" t="s">
        <v>27</v>
      </c>
      <c r="B18" s="61">
        <v>0</v>
      </c>
      <c r="C18" s="133">
        <v>0</v>
      </c>
      <c r="D18" s="7" t="s">
        <v>28</v>
      </c>
      <c r="E18" s="61">
        <f>+E19+E20+E21</f>
        <v>148882</v>
      </c>
      <c r="F18" s="133">
        <v>431611</v>
      </c>
    </row>
    <row r="19" spans="1:6" x14ac:dyDescent="0.25">
      <c r="A19" s="8" t="s">
        <v>29</v>
      </c>
      <c r="B19" s="61">
        <v>141042</v>
      </c>
      <c r="C19" s="133">
        <v>431514</v>
      </c>
      <c r="D19" s="7" t="s">
        <v>30</v>
      </c>
      <c r="E19" s="61">
        <v>0</v>
      </c>
      <c r="F19" s="133">
        <v>0</v>
      </c>
    </row>
    <row r="20" spans="1:6" ht="18" x14ac:dyDescent="0.25">
      <c r="A20" s="8" t="s">
        <v>31</v>
      </c>
      <c r="B20" s="61">
        <v>0</v>
      </c>
      <c r="C20" s="133">
        <v>0</v>
      </c>
      <c r="D20" s="7" t="s">
        <v>32</v>
      </c>
      <c r="E20" s="61">
        <v>0</v>
      </c>
      <c r="F20" s="133">
        <v>0</v>
      </c>
    </row>
    <row r="21" spans="1:6" x14ac:dyDescent="0.25">
      <c r="A21" s="8" t="s">
        <v>33</v>
      </c>
      <c r="B21" s="61">
        <v>0</v>
      </c>
      <c r="C21" s="133">
        <v>0</v>
      </c>
      <c r="D21" s="7" t="s">
        <v>34</v>
      </c>
      <c r="E21" s="61">
        <v>148882</v>
      </c>
      <c r="F21" s="133">
        <v>431611</v>
      </c>
    </row>
    <row r="22" spans="1:6" x14ac:dyDescent="0.25">
      <c r="A22" s="8" t="s">
        <v>35</v>
      </c>
      <c r="B22" s="61">
        <v>0</v>
      </c>
      <c r="C22" s="133">
        <v>0</v>
      </c>
      <c r="D22" s="7" t="s">
        <v>36</v>
      </c>
      <c r="E22" s="61">
        <v>0</v>
      </c>
      <c r="F22" s="133">
        <v>0</v>
      </c>
    </row>
    <row r="23" spans="1:6" x14ac:dyDescent="0.25">
      <c r="A23" s="8" t="s">
        <v>37</v>
      </c>
      <c r="B23" s="61">
        <v>0</v>
      </c>
      <c r="C23" s="133">
        <v>0</v>
      </c>
      <c r="D23" s="7" t="s">
        <v>38</v>
      </c>
      <c r="E23" s="61">
        <v>0</v>
      </c>
      <c r="F23" s="133">
        <v>0</v>
      </c>
    </row>
    <row r="24" spans="1:6" x14ac:dyDescent="0.25">
      <c r="A24" s="8" t="s">
        <v>39</v>
      </c>
      <c r="B24" s="61">
        <f>SUM(B25:B29)</f>
        <v>0</v>
      </c>
      <c r="C24" s="133">
        <v>0</v>
      </c>
      <c r="D24" s="7" t="s">
        <v>40</v>
      </c>
      <c r="E24" s="61">
        <v>0</v>
      </c>
      <c r="F24" s="133">
        <v>0</v>
      </c>
    </row>
    <row r="25" spans="1:6" ht="18" x14ac:dyDescent="0.25">
      <c r="A25" s="8" t="s">
        <v>41</v>
      </c>
      <c r="B25" s="61">
        <v>0</v>
      </c>
      <c r="C25" s="133">
        <v>0</v>
      </c>
      <c r="D25" s="7" t="s">
        <v>42</v>
      </c>
      <c r="E25" s="61">
        <v>0</v>
      </c>
      <c r="F25" s="133">
        <v>0</v>
      </c>
    </row>
    <row r="26" spans="1:6" ht="18" x14ac:dyDescent="0.25">
      <c r="A26" s="8" t="s">
        <v>43</v>
      </c>
      <c r="B26" s="61">
        <v>0</v>
      </c>
      <c r="C26" s="133">
        <v>0</v>
      </c>
      <c r="D26" s="7" t="s">
        <v>44</v>
      </c>
      <c r="E26" s="61">
        <v>0</v>
      </c>
      <c r="F26" s="133">
        <v>0</v>
      </c>
    </row>
    <row r="27" spans="1:6" ht="18" x14ac:dyDescent="0.25">
      <c r="A27" s="8" t="s">
        <v>45</v>
      </c>
      <c r="B27" s="61">
        <v>0</v>
      </c>
      <c r="C27" s="133">
        <v>0</v>
      </c>
      <c r="D27" s="7" t="s">
        <v>46</v>
      </c>
      <c r="E27" s="61">
        <v>0</v>
      </c>
      <c r="F27" s="133">
        <v>0</v>
      </c>
    </row>
    <row r="28" spans="1:6" x14ac:dyDescent="0.25">
      <c r="A28" s="8" t="s">
        <v>47</v>
      </c>
      <c r="B28" s="61">
        <v>0</v>
      </c>
      <c r="C28" s="133">
        <v>0</v>
      </c>
      <c r="D28" s="7" t="s">
        <v>48</v>
      </c>
      <c r="E28" s="61">
        <v>0</v>
      </c>
      <c r="F28" s="133">
        <v>0</v>
      </c>
    </row>
    <row r="29" spans="1:6" x14ac:dyDescent="0.25">
      <c r="A29" s="8" t="s">
        <v>49</v>
      </c>
      <c r="B29" s="61">
        <v>0</v>
      </c>
      <c r="C29" s="133">
        <v>0</v>
      </c>
      <c r="D29" s="7" t="s">
        <v>50</v>
      </c>
      <c r="E29" s="61">
        <v>0</v>
      </c>
      <c r="F29" s="133">
        <v>0</v>
      </c>
    </row>
    <row r="30" spans="1:6" ht="18" x14ac:dyDescent="0.25">
      <c r="A30" s="8" t="s">
        <v>51</v>
      </c>
      <c r="B30" s="61">
        <v>0</v>
      </c>
      <c r="C30" s="133">
        <v>0</v>
      </c>
      <c r="D30" s="7" t="s">
        <v>52</v>
      </c>
      <c r="E30" s="61">
        <v>0</v>
      </c>
      <c r="F30" s="133">
        <v>0</v>
      </c>
    </row>
    <row r="31" spans="1:6" x14ac:dyDescent="0.25">
      <c r="A31" s="8" t="s">
        <v>53</v>
      </c>
      <c r="B31" s="61">
        <v>0</v>
      </c>
      <c r="C31" s="133">
        <v>0</v>
      </c>
      <c r="D31" s="7" t="s">
        <v>54</v>
      </c>
      <c r="E31" s="61">
        <v>0</v>
      </c>
      <c r="F31" s="133">
        <v>0</v>
      </c>
    </row>
    <row r="32" spans="1:6" x14ac:dyDescent="0.25">
      <c r="A32" s="8" t="s">
        <v>55</v>
      </c>
      <c r="B32" s="61">
        <v>0</v>
      </c>
      <c r="C32" s="133">
        <v>0</v>
      </c>
      <c r="D32" s="7" t="s">
        <v>56</v>
      </c>
      <c r="E32" s="61">
        <v>0</v>
      </c>
      <c r="F32" s="133">
        <v>0</v>
      </c>
    </row>
    <row r="33" spans="1:6" x14ac:dyDescent="0.25">
      <c r="A33" s="8" t="s">
        <v>57</v>
      </c>
      <c r="B33" s="61">
        <v>0</v>
      </c>
      <c r="C33" s="133">
        <v>0</v>
      </c>
      <c r="D33" s="7" t="s">
        <v>58</v>
      </c>
      <c r="E33" s="61">
        <v>0</v>
      </c>
      <c r="F33" s="133">
        <v>0</v>
      </c>
    </row>
    <row r="34" spans="1:6" ht="18" x14ac:dyDescent="0.25">
      <c r="A34" s="8" t="s">
        <v>59</v>
      </c>
      <c r="B34" s="61">
        <v>0</v>
      </c>
      <c r="C34" s="133">
        <v>0</v>
      </c>
      <c r="D34" s="7" t="s">
        <v>60</v>
      </c>
      <c r="E34" s="61">
        <v>0</v>
      </c>
      <c r="F34" s="133">
        <v>0</v>
      </c>
    </row>
    <row r="35" spans="1:6" x14ac:dyDescent="0.25">
      <c r="A35" s="8" t="s">
        <v>61</v>
      </c>
      <c r="B35" s="61">
        <v>0</v>
      </c>
      <c r="C35" s="133">
        <v>0</v>
      </c>
      <c r="D35" s="7" t="s">
        <v>62</v>
      </c>
      <c r="E35" s="61">
        <v>0</v>
      </c>
      <c r="F35" s="133">
        <v>0</v>
      </c>
    </row>
    <row r="36" spans="1:6" x14ac:dyDescent="0.25">
      <c r="A36" s="8" t="s">
        <v>63</v>
      </c>
      <c r="B36" s="61">
        <v>0</v>
      </c>
      <c r="C36" s="133">
        <v>0</v>
      </c>
      <c r="D36" s="7" t="s">
        <v>64</v>
      </c>
      <c r="E36" s="61">
        <v>0</v>
      </c>
      <c r="F36" s="133">
        <v>0</v>
      </c>
    </row>
    <row r="37" spans="1:6" x14ac:dyDescent="0.25">
      <c r="A37" s="8" t="s">
        <v>65</v>
      </c>
      <c r="B37" s="61">
        <v>0</v>
      </c>
      <c r="C37" s="133">
        <v>0</v>
      </c>
      <c r="D37" s="7" t="s">
        <v>66</v>
      </c>
      <c r="E37" s="61">
        <v>0</v>
      </c>
      <c r="F37" s="133">
        <v>0</v>
      </c>
    </row>
    <row r="38" spans="1:6" ht="18" x14ac:dyDescent="0.25">
      <c r="A38" s="8" t="s">
        <v>67</v>
      </c>
      <c r="B38" s="61">
        <v>0</v>
      </c>
      <c r="C38" s="133">
        <v>0</v>
      </c>
      <c r="D38" s="7" t="s">
        <v>68</v>
      </c>
      <c r="E38" s="61">
        <v>0</v>
      </c>
      <c r="F38" s="133">
        <v>0</v>
      </c>
    </row>
    <row r="39" spans="1:6" x14ac:dyDescent="0.25">
      <c r="A39" s="8" t="s">
        <v>69</v>
      </c>
      <c r="B39" s="61">
        <v>0</v>
      </c>
      <c r="C39" s="133">
        <v>0</v>
      </c>
      <c r="D39" s="7" t="s">
        <v>70</v>
      </c>
      <c r="E39" s="61">
        <v>0</v>
      </c>
      <c r="F39" s="133">
        <v>0</v>
      </c>
    </row>
    <row r="40" spans="1:6" x14ac:dyDescent="0.25">
      <c r="A40" s="8" t="s">
        <v>71</v>
      </c>
      <c r="B40" s="61">
        <v>0</v>
      </c>
      <c r="C40" s="133">
        <v>0</v>
      </c>
      <c r="D40" s="7" t="s">
        <v>72</v>
      </c>
      <c r="E40" s="61">
        <v>0</v>
      </c>
      <c r="F40" s="133">
        <v>0</v>
      </c>
    </row>
    <row r="41" spans="1:6" x14ac:dyDescent="0.25">
      <c r="A41" s="8" t="s">
        <v>73</v>
      </c>
      <c r="B41" s="61">
        <v>0</v>
      </c>
      <c r="C41" s="133">
        <v>0</v>
      </c>
      <c r="D41" s="7" t="s">
        <v>74</v>
      </c>
      <c r="E41" s="61">
        <v>0</v>
      </c>
      <c r="F41" s="133">
        <v>0</v>
      </c>
    </row>
    <row r="42" spans="1:6" x14ac:dyDescent="0.25">
      <c r="A42" s="8" t="s">
        <v>75</v>
      </c>
      <c r="B42" s="61">
        <v>0</v>
      </c>
      <c r="C42" s="133">
        <v>0</v>
      </c>
      <c r="D42" s="7" t="s">
        <v>76</v>
      </c>
      <c r="E42" s="61">
        <v>0</v>
      </c>
      <c r="F42" s="133">
        <v>0</v>
      </c>
    </row>
    <row r="43" spans="1:6" ht="18" x14ac:dyDescent="0.25">
      <c r="A43" s="8" t="s">
        <v>77</v>
      </c>
      <c r="B43" s="61">
        <v>0</v>
      </c>
      <c r="C43" s="133">
        <v>0</v>
      </c>
      <c r="D43" s="7" t="s">
        <v>78</v>
      </c>
      <c r="E43" s="61">
        <v>0</v>
      </c>
      <c r="F43" s="133">
        <v>0</v>
      </c>
    </row>
    <row r="44" spans="1:6" x14ac:dyDescent="0.25">
      <c r="A44" s="8" t="s">
        <v>79</v>
      </c>
      <c r="B44" s="61">
        <v>0</v>
      </c>
      <c r="C44" s="133">
        <v>0</v>
      </c>
      <c r="D44" s="7" t="s">
        <v>80</v>
      </c>
      <c r="E44" s="61">
        <v>0</v>
      </c>
      <c r="F44" s="133">
        <v>0</v>
      </c>
    </row>
    <row r="45" spans="1:6" x14ac:dyDescent="0.25">
      <c r="A45" s="8"/>
      <c r="B45" s="61"/>
      <c r="C45" s="133"/>
      <c r="D45" s="7"/>
      <c r="E45" s="61"/>
      <c r="F45" s="133"/>
    </row>
    <row r="46" spans="1:6" ht="18" x14ac:dyDescent="0.25">
      <c r="A46" s="16" t="s">
        <v>81</v>
      </c>
      <c r="B46" s="61">
        <f>B8+B16+B24+B30+B36+B37+B40</f>
        <v>1274980</v>
      </c>
      <c r="C46" s="133">
        <v>1479391</v>
      </c>
      <c r="D46" s="14" t="s">
        <v>82</v>
      </c>
      <c r="E46" s="61">
        <f>+E8+E18+E22+E25+E26+E30+E37+E41</f>
        <v>303301</v>
      </c>
      <c r="F46" s="133">
        <v>913420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134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133">
        <v>0</v>
      </c>
      <c r="D50" s="7" t="s">
        <v>86</v>
      </c>
      <c r="E50" s="61">
        <v>0</v>
      </c>
      <c r="F50" s="133">
        <v>0</v>
      </c>
    </row>
    <row r="51" spans="1:6" x14ac:dyDescent="0.25">
      <c r="A51" s="8" t="s">
        <v>87</v>
      </c>
      <c r="B51" s="61">
        <v>0</v>
      </c>
      <c r="C51" s="133">
        <v>0</v>
      </c>
      <c r="D51" s="7" t="s">
        <v>88</v>
      </c>
      <c r="E51" s="61">
        <v>0</v>
      </c>
      <c r="F51" s="133">
        <v>0</v>
      </c>
    </row>
    <row r="52" spans="1:6" x14ac:dyDescent="0.25">
      <c r="A52" s="8" t="s">
        <v>89</v>
      </c>
      <c r="B52" s="61">
        <v>0</v>
      </c>
      <c r="C52" s="133">
        <v>0</v>
      </c>
      <c r="D52" s="7" t="s">
        <v>90</v>
      </c>
      <c r="E52" s="61">
        <v>0</v>
      </c>
      <c r="F52" s="133">
        <v>0</v>
      </c>
    </row>
    <row r="53" spans="1:6" x14ac:dyDescent="0.25">
      <c r="A53" s="8" t="s">
        <v>91</v>
      </c>
      <c r="B53" s="61">
        <v>7163589</v>
      </c>
      <c r="C53" s="133">
        <v>7163589</v>
      </c>
      <c r="D53" s="7" t="s">
        <v>92</v>
      </c>
      <c r="E53" s="61">
        <v>0</v>
      </c>
      <c r="F53" s="133">
        <v>0</v>
      </c>
    </row>
    <row r="54" spans="1:6" ht="18" x14ac:dyDescent="0.25">
      <c r="A54" s="8" t="s">
        <v>93</v>
      </c>
      <c r="B54" s="61">
        <v>130000</v>
      </c>
      <c r="C54" s="133">
        <v>130000</v>
      </c>
      <c r="D54" s="7" t="s">
        <v>94</v>
      </c>
      <c r="E54" s="61">
        <v>0</v>
      </c>
      <c r="F54" s="133">
        <v>0</v>
      </c>
    </row>
    <row r="55" spans="1:6" x14ac:dyDescent="0.25">
      <c r="A55" s="8" t="s">
        <v>95</v>
      </c>
      <c r="B55" s="61">
        <v>-5064995</v>
      </c>
      <c r="C55" s="133">
        <v>-4916603</v>
      </c>
      <c r="D55" s="7" t="s">
        <v>96</v>
      </c>
      <c r="E55" s="61">
        <v>0</v>
      </c>
      <c r="F55" s="133">
        <v>0</v>
      </c>
    </row>
    <row r="56" spans="1:6" x14ac:dyDescent="0.25">
      <c r="A56" s="8" t="s">
        <v>97</v>
      </c>
      <c r="B56" s="61">
        <v>0</v>
      </c>
      <c r="C56" s="133">
        <v>0</v>
      </c>
      <c r="D56" s="14"/>
      <c r="E56" s="61"/>
      <c r="F56" s="133"/>
    </row>
    <row r="57" spans="1:6" x14ac:dyDescent="0.25">
      <c r="A57" s="8" t="s">
        <v>98</v>
      </c>
      <c r="B57" s="61">
        <v>0</v>
      </c>
      <c r="C57" s="133">
        <v>0</v>
      </c>
      <c r="D57" s="14" t="s">
        <v>99</v>
      </c>
      <c r="E57" s="61">
        <v>0</v>
      </c>
      <c r="F57" s="133">
        <v>0</v>
      </c>
    </row>
    <row r="58" spans="1:6" x14ac:dyDescent="0.25">
      <c r="A58" s="8" t="s">
        <v>100</v>
      </c>
      <c r="B58" s="61">
        <v>0</v>
      </c>
      <c r="C58" s="133">
        <v>0</v>
      </c>
      <c r="D58" s="15"/>
      <c r="E58" s="61"/>
      <c r="F58" s="133"/>
    </row>
    <row r="59" spans="1:6" x14ac:dyDescent="0.25">
      <c r="A59" s="8"/>
      <c r="B59" s="61"/>
      <c r="C59" s="133"/>
      <c r="D59" s="14" t="s">
        <v>101</v>
      </c>
      <c r="E59" s="61">
        <f>+E46+E57</f>
        <v>303301</v>
      </c>
      <c r="F59" s="133">
        <v>913420</v>
      </c>
    </row>
    <row r="60" spans="1:6" ht="18" x14ac:dyDescent="0.25">
      <c r="A60" s="16" t="s">
        <v>102</v>
      </c>
      <c r="B60" s="61">
        <f>+B50+B51+B52+B53+B54+B55+B56+B57+B58</f>
        <v>2228594</v>
      </c>
      <c r="C60" s="133">
        <v>2376986</v>
      </c>
      <c r="D60" s="7"/>
      <c r="E60" s="61"/>
      <c r="F60" s="133"/>
    </row>
    <row r="61" spans="1:6" x14ac:dyDescent="0.25">
      <c r="A61" s="8"/>
      <c r="B61" s="61"/>
      <c r="C61" s="133"/>
      <c r="D61" s="14" t="s">
        <v>103</v>
      </c>
      <c r="E61" s="61"/>
      <c r="F61" s="133"/>
    </row>
    <row r="62" spans="1:6" x14ac:dyDescent="0.25">
      <c r="A62" s="16" t="s">
        <v>104</v>
      </c>
      <c r="B62" s="61">
        <f>+B46+B60</f>
        <v>3503574</v>
      </c>
      <c r="C62" s="133">
        <v>3856377</v>
      </c>
      <c r="D62" s="14"/>
      <c r="E62" s="61"/>
      <c r="F62" s="133"/>
    </row>
    <row r="63" spans="1:6" x14ac:dyDescent="0.25">
      <c r="A63" s="8"/>
      <c r="B63" s="7"/>
      <c r="C63" s="7"/>
      <c r="D63" s="14" t="s">
        <v>105</v>
      </c>
      <c r="E63" s="61">
        <f>+E64+E65+E66</f>
        <v>1826338</v>
      </c>
      <c r="F63" s="133">
        <v>1826338</v>
      </c>
    </row>
    <row r="64" spans="1:6" x14ac:dyDescent="0.25">
      <c r="A64" s="8"/>
      <c r="B64" s="103"/>
      <c r="C64" s="103"/>
      <c r="D64" s="7" t="s">
        <v>106</v>
      </c>
      <c r="E64" s="61">
        <v>0</v>
      </c>
      <c r="F64" s="133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133">
        <v>0</v>
      </c>
    </row>
    <row r="66" spans="1:6" x14ac:dyDescent="0.25">
      <c r="A66" s="8"/>
      <c r="B66" s="7"/>
      <c r="C66" s="7"/>
      <c r="D66" s="7" t="s">
        <v>108</v>
      </c>
      <c r="E66" s="61">
        <v>1826338</v>
      </c>
      <c r="F66" s="133">
        <v>1826338</v>
      </c>
    </row>
    <row r="67" spans="1:6" x14ac:dyDescent="0.25">
      <c r="A67" s="8"/>
      <c r="B67" s="7"/>
      <c r="C67" s="7"/>
      <c r="D67" s="7"/>
      <c r="E67" s="61"/>
      <c r="F67" s="133"/>
    </row>
    <row r="68" spans="1:6" ht="18" x14ac:dyDescent="0.25">
      <c r="A68" s="8"/>
      <c r="B68" s="7"/>
      <c r="C68" s="7"/>
      <c r="D68" s="14" t="s">
        <v>109</v>
      </c>
      <c r="E68" s="61">
        <f>+E69+E70</f>
        <v>1373935</v>
      </c>
      <c r="F68" s="133">
        <v>1116619</v>
      </c>
    </row>
    <row r="69" spans="1:6" x14ac:dyDescent="0.25">
      <c r="A69" s="8"/>
      <c r="B69" s="7"/>
      <c r="C69" s="7"/>
      <c r="D69" s="7" t="s">
        <v>110</v>
      </c>
      <c r="E69" s="61">
        <v>257142</v>
      </c>
      <c r="F69" s="133">
        <v>14899</v>
      </c>
    </row>
    <row r="70" spans="1:6" x14ac:dyDescent="0.25">
      <c r="A70" s="8"/>
      <c r="B70" s="7"/>
      <c r="C70" s="7"/>
      <c r="D70" s="7" t="s">
        <v>111</v>
      </c>
      <c r="E70" s="61">
        <v>1116793</v>
      </c>
      <c r="F70" s="133">
        <v>1101720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133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133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133">
        <v>0</v>
      </c>
    </row>
    <row r="74" spans="1:6" x14ac:dyDescent="0.25">
      <c r="A74" s="8"/>
      <c r="B74" s="7"/>
      <c r="C74" s="7"/>
      <c r="D74" s="7"/>
      <c r="E74" s="61"/>
      <c r="F74" s="133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133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133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133">
        <v>0</v>
      </c>
    </row>
    <row r="78" spans="1:6" x14ac:dyDescent="0.25">
      <c r="A78" s="8"/>
      <c r="B78" s="7"/>
      <c r="C78" s="7"/>
      <c r="D78" s="7"/>
      <c r="E78" s="61"/>
      <c r="F78" s="133"/>
    </row>
    <row r="79" spans="1:6" x14ac:dyDescent="0.25">
      <c r="A79" s="8"/>
      <c r="B79" s="7"/>
      <c r="C79" s="7"/>
      <c r="D79" s="14" t="s">
        <v>118</v>
      </c>
      <c r="E79" s="61">
        <f>+E63+E68+E75</f>
        <v>3200273</v>
      </c>
      <c r="F79" s="133">
        <v>2942957</v>
      </c>
    </row>
    <row r="80" spans="1:6" x14ac:dyDescent="0.25">
      <c r="A80" s="8"/>
      <c r="B80" s="7"/>
      <c r="C80" s="7"/>
      <c r="D80" s="7"/>
      <c r="E80" s="61"/>
      <c r="F80" s="133"/>
    </row>
    <row r="81" spans="1:6" ht="18" x14ac:dyDescent="0.25">
      <c r="A81" s="8"/>
      <c r="B81" s="7"/>
      <c r="C81" s="7"/>
      <c r="D81" s="14" t="s">
        <v>119</v>
      </c>
      <c r="E81" s="61">
        <f>+E79+E59</f>
        <v>3503574</v>
      </c>
      <c r="F81" s="133">
        <v>3856377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30"/>
  <sheetViews>
    <sheetView zoomScale="110" zoomScaleNormal="110" workbookViewId="0">
      <selection activeCell="A25" sqref="A25:B25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44" t="s">
        <v>415</v>
      </c>
      <c r="B1" s="145"/>
      <c r="C1" s="145"/>
      <c r="D1" s="145"/>
      <c r="E1" s="145"/>
      <c r="F1" s="145"/>
      <c r="G1" s="145"/>
      <c r="H1" s="145"/>
      <c r="I1" s="146"/>
    </row>
    <row r="2" spans="1:9" ht="15.75" thickBot="1" x14ac:dyDescent="0.3">
      <c r="A2" s="147" t="s">
        <v>120</v>
      </c>
      <c r="B2" s="148"/>
      <c r="C2" s="148"/>
      <c r="D2" s="148"/>
      <c r="E2" s="148"/>
      <c r="F2" s="148"/>
      <c r="G2" s="148"/>
      <c r="H2" s="148"/>
      <c r="I2" s="149"/>
    </row>
    <row r="3" spans="1:9" ht="15.75" thickBot="1" x14ac:dyDescent="0.3">
      <c r="A3" s="147" t="s">
        <v>436</v>
      </c>
      <c r="B3" s="148"/>
      <c r="C3" s="148"/>
      <c r="D3" s="148"/>
      <c r="E3" s="148"/>
      <c r="F3" s="148"/>
      <c r="G3" s="148"/>
      <c r="H3" s="148"/>
      <c r="I3" s="149"/>
    </row>
    <row r="4" spans="1:9" ht="15.75" thickBot="1" x14ac:dyDescent="0.3">
      <c r="A4" s="147" t="s">
        <v>1</v>
      </c>
      <c r="B4" s="148"/>
      <c r="C4" s="148"/>
      <c r="D4" s="148"/>
      <c r="E4" s="148"/>
      <c r="F4" s="148"/>
      <c r="G4" s="148"/>
      <c r="H4" s="148"/>
      <c r="I4" s="149"/>
    </row>
    <row r="5" spans="1:9" ht="24" customHeight="1" x14ac:dyDescent="0.25">
      <c r="A5" s="150" t="s">
        <v>121</v>
      </c>
      <c r="B5" s="151"/>
      <c r="C5" s="97" t="s">
        <v>122</v>
      </c>
      <c r="D5" s="152" t="s">
        <v>123</v>
      </c>
      <c r="E5" s="152" t="s">
        <v>124</v>
      </c>
      <c r="F5" s="152" t="s">
        <v>125</v>
      </c>
      <c r="G5" s="97" t="s">
        <v>126</v>
      </c>
      <c r="H5" s="152" t="s">
        <v>128</v>
      </c>
      <c r="I5" s="152" t="s">
        <v>129</v>
      </c>
    </row>
    <row r="6" spans="1:9" ht="36.75" customHeight="1" thickBot="1" x14ac:dyDescent="0.3">
      <c r="A6" s="141"/>
      <c r="B6" s="143"/>
      <c r="C6" s="90" t="s">
        <v>437</v>
      </c>
      <c r="D6" s="153"/>
      <c r="E6" s="153"/>
      <c r="F6" s="153"/>
      <c r="G6" s="90" t="s">
        <v>127</v>
      </c>
      <c r="H6" s="153"/>
      <c r="I6" s="153"/>
    </row>
    <row r="7" spans="1:9" x14ac:dyDescent="0.25">
      <c r="A7" s="156"/>
      <c r="B7" s="157"/>
      <c r="C7" s="1"/>
      <c r="D7" s="1"/>
      <c r="E7" s="1"/>
      <c r="F7" s="1"/>
      <c r="G7" s="1"/>
      <c r="H7" s="1"/>
      <c r="I7" s="1"/>
    </row>
    <row r="8" spans="1:9" x14ac:dyDescent="0.25">
      <c r="A8" s="158" t="s">
        <v>130</v>
      </c>
      <c r="B8" s="159"/>
      <c r="C8" s="87">
        <f>C9+C13</f>
        <v>0</v>
      </c>
      <c r="D8" s="87">
        <f t="shared" ref="D8:H8" si="0">D9+D13</f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>I13+I9</f>
        <v>0</v>
      </c>
    </row>
    <row r="9" spans="1:9" x14ac:dyDescent="0.25">
      <c r="A9" s="158" t="s">
        <v>131</v>
      </c>
      <c r="B9" s="159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58" t="s">
        <v>135</v>
      </c>
      <c r="B13" s="159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9" x14ac:dyDescent="0.25">
      <c r="A17" s="158" t="s">
        <v>139</v>
      </c>
      <c r="B17" s="159"/>
      <c r="C17" s="61">
        <v>913319</v>
      </c>
      <c r="D17" s="88">
        <v>0</v>
      </c>
      <c r="E17" s="88">
        <v>0</v>
      </c>
      <c r="F17" s="88">
        <v>0</v>
      </c>
      <c r="G17" s="88">
        <v>303301</v>
      </c>
      <c r="H17" s="88">
        <v>0</v>
      </c>
      <c r="I17" s="88">
        <v>0</v>
      </c>
    </row>
    <row r="18" spans="1:9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9" ht="16.5" customHeight="1" x14ac:dyDescent="0.25">
      <c r="A19" s="158" t="s">
        <v>140</v>
      </c>
      <c r="B19" s="159"/>
      <c r="C19" s="87">
        <f>C8+C17</f>
        <v>913319</v>
      </c>
      <c r="D19" s="87">
        <f t="shared" ref="D19:H19" si="1">D8+D17</f>
        <v>0</v>
      </c>
      <c r="E19" s="87">
        <f t="shared" si="1"/>
        <v>0</v>
      </c>
      <c r="F19" s="87">
        <f t="shared" si="1"/>
        <v>0</v>
      </c>
      <c r="G19" s="87">
        <f t="shared" si="1"/>
        <v>303301</v>
      </c>
      <c r="H19" s="87">
        <f t="shared" si="1"/>
        <v>0</v>
      </c>
      <c r="I19" s="87">
        <f>I8+I17</f>
        <v>0</v>
      </c>
    </row>
    <row r="20" spans="1:9" x14ac:dyDescent="0.25">
      <c r="A20" s="158"/>
      <c r="B20" s="159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58" t="s">
        <v>416</v>
      </c>
      <c r="B21" s="159"/>
      <c r="C21" s="87">
        <f>C22+C23+C24</f>
        <v>0</v>
      </c>
      <c r="D21" s="87">
        <f t="shared" ref="D21:G21" si="2">D22+D23+D24</f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>H22+H23+H24</f>
        <v>0</v>
      </c>
      <c r="I21" s="87">
        <f>I22+I23+I24</f>
        <v>0</v>
      </c>
    </row>
    <row r="22" spans="1:9" x14ac:dyDescent="0.25">
      <c r="A22" s="160" t="s">
        <v>141</v>
      </c>
      <c r="B22" s="161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60" t="s">
        <v>142</v>
      </c>
      <c r="B23" s="161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9" x14ac:dyDescent="0.25">
      <c r="A24" s="160" t="s">
        <v>143</v>
      </c>
      <c r="B24" s="161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9" x14ac:dyDescent="0.25">
      <c r="A25" s="154"/>
      <c r="B25" s="155"/>
      <c r="C25" s="86"/>
      <c r="D25" s="86"/>
      <c r="E25" s="86"/>
      <c r="F25" s="86"/>
      <c r="G25" s="86"/>
      <c r="H25" s="86"/>
      <c r="I25" s="86"/>
    </row>
    <row r="26" spans="1:9" ht="16.5" customHeight="1" x14ac:dyDescent="0.25">
      <c r="A26" s="158" t="s">
        <v>144</v>
      </c>
      <c r="B26" s="159"/>
      <c r="C26" s="87">
        <f>C27+C28+C29</f>
        <v>0</v>
      </c>
      <c r="D26" s="87">
        <f t="shared" ref="D26" si="3">D27+D28+D29</f>
        <v>0</v>
      </c>
      <c r="E26" s="87">
        <f t="shared" ref="E26" si="4">E27+E28+E29</f>
        <v>0</v>
      </c>
      <c r="F26" s="87">
        <f t="shared" ref="F26" si="5">F27+F28+F29</f>
        <v>0</v>
      </c>
      <c r="G26" s="87">
        <f t="shared" ref="G26" si="6">G27+G28+G29</f>
        <v>0</v>
      </c>
      <c r="H26" s="87">
        <f>H27+H28+H29</f>
        <v>0</v>
      </c>
      <c r="I26" s="87">
        <f>I27+I28+I29</f>
        <v>0</v>
      </c>
    </row>
    <row r="27" spans="1:9" x14ac:dyDescent="0.25">
      <c r="A27" s="160" t="s">
        <v>145</v>
      </c>
      <c r="B27" s="161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60" t="s">
        <v>146</v>
      </c>
      <c r="B28" s="161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9" x14ac:dyDescent="0.25">
      <c r="A29" s="160" t="s">
        <v>147</v>
      </c>
      <c r="B29" s="161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5.75" thickBot="1" x14ac:dyDescent="0.3">
      <c r="A30" s="162"/>
      <c r="B30" s="163"/>
      <c r="C30" s="89"/>
      <c r="D30" s="89"/>
      <c r="E30" s="89"/>
      <c r="F30" s="89"/>
      <c r="G30" s="89"/>
      <c r="H30" s="89"/>
      <c r="I30" s="89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1"/>
  <sheetViews>
    <sheetView workbookViewId="0">
      <selection activeCell="C25" sqref="C25"/>
    </sheetView>
  </sheetViews>
  <sheetFormatPr baseColWidth="10" defaultRowHeight="15" x14ac:dyDescent="0.25"/>
  <cols>
    <col min="1" max="1" width="30" customWidth="1"/>
    <col min="8" max="8" width="13.7109375" customWidth="1"/>
    <col min="11" max="11" width="12.7109375" customWidth="1"/>
  </cols>
  <sheetData>
    <row r="1" spans="1:11" ht="15.75" thickBot="1" x14ac:dyDescent="0.3">
      <c r="A1" s="144" t="s">
        <v>415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ht="15.75" thickBot="1" x14ac:dyDescent="0.3">
      <c r="A2" s="147" t="s">
        <v>148</v>
      </c>
      <c r="B2" s="148"/>
      <c r="C2" s="148"/>
      <c r="D2" s="148"/>
      <c r="E2" s="148"/>
      <c r="F2" s="148"/>
      <c r="G2" s="148"/>
      <c r="H2" s="148"/>
      <c r="I2" s="148"/>
      <c r="J2" s="148"/>
      <c r="K2" s="149"/>
    </row>
    <row r="3" spans="1:11" ht="15.75" thickBot="1" x14ac:dyDescent="0.3">
      <c r="A3" s="147" t="s">
        <v>438</v>
      </c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11" ht="15.75" thickBot="1" x14ac:dyDescent="0.3">
      <c r="A4" s="147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1" ht="63.75" thickBot="1" x14ac:dyDescent="0.3">
      <c r="A5" s="96" t="s">
        <v>149</v>
      </c>
      <c r="B5" s="90" t="s">
        <v>150</v>
      </c>
      <c r="C5" s="90" t="s">
        <v>151</v>
      </c>
      <c r="D5" s="90" t="s">
        <v>152</v>
      </c>
      <c r="E5" s="90" t="s">
        <v>153</v>
      </c>
      <c r="F5" s="90" t="s">
        <v>154</v>
      </c>
      <c r="G5" s="90" t="s">
        <v>155</v>
      </c>
      <c r="H5" s="90" t="s">
        <v>156</v>
      </c>
      <c r="I5" s="90" t="s">
        <v>439</v>
      </c>
      <c r="J5" s="90" t="s">
        <v>440</v>
      </c>
      <c r="K5" s="90" t="s">
        <v>441</v>
      </c>
    </row>
    <row r="6" spans="1:11" x14ac:dyDescent="0.25">
      <c r="A6" s="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8" x14ac:dyDescent="0.25">
      <c r="A7" s="6" t="s">
        <v>157</v>
      </c>
      <c r="B7" s="63">
        <f t="shared" ref="B7:K7" si="0">SUM(B8:B10)</f>
        <v>0</v>
      </c>
      <c r="C7" s="63">
        <f t="shared" si="0"/>
        <v>0</v>
      </c>
      <c r="D7" s="63">
        <f t="shared" si="0"/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5">
      <c r="A12" s="6" t="s">
        <v>161</v>
      </c>
      <c r="B12" s="63">
        <f t="shared" ref="B12:K12" si="1">SUM(B13:B15)</f>
        <v>0</v>
      </c>
      <c r="C12" s="63">
        <f t="shared" si="1"/>
        <v>0</v>
      </c>
      <c r="D12" s="63">
        <f t="shared" si="1"/>
        <v>0</v>
      </c>
      <c r="E12" s="63">
        <f t="shared" si="1"/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8" x14ac:dyDescent="0.25">
      <c r="A17" s="6" t="s">
        <v>165</v>
      </c>
      <c r="B17" s="63">
        <f t="shared" ref="B17:K17" si="2">B7+B12</f>
        <v>0</v>
      </c>
      <c r="C17" s="63">
        <f t="shared" si="2"/>
        <v>0</v>
      </c>
      <c r="D17" s="63">
        <f t="shared" si="2"/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63">
        <f t="shared" si="2"/>
        <v>0</v>
      </c>
      <c r="K17" s="63">
        <f t="shared" si="2"/>
        <v>0</v>
      </c>
    </row>
    <row r="18" spans="1:11" ht="15.75" thickBot="1" x14ac:dyDescent="0.3">
      <c r="A18" s="9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21" spans="1:11" x14ac:dyDescent="0.25">
      <c r="J21" t="s">
        <v>432</v>
      </c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Normal="100" zoomScaleSheetLayoutView="70" workbookViewId="0">
      <selection activeCell="C25" sqref="C25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76" t="s">
        <v>415</v>
      </c>
      <c r="B1" s="177"/>
      <c r="C1" s="177"/>
      <c r="D1" s="177"/>
      <c r="E1" s="177"/>
    </row>
    <row r="2" spans="1:5" x14ac:dyDescent="0.25">
      <c r="A2" s="176" t="s">
        <v>166</v>
      </c>
      <c r="B2" s="177"/>
      <c r="C2" s="177"/>
      <c r="D2" s="177"/>
      <c r="E2" s="177"/>
    </row>
    <row r="3" spans="1:5" x14ac:dyDescent="0.25">
      <c r="A3" s="176" t="s">
        <v>438</v>
      </c>
      <c r="B3" s="177"/>
      <c r="C3" s="177"/>
      <c r="D3" s="177"/>
      <c r="E3" s="177"/>
    </row>
    <row r="4" spans="1:5" x14ac:dyDescent="0.25">
      <c r="A4" s="176" t="s">
        <v>1</v>
      </c>
      <c r="B4" s="177"/>
      <c r="C4" s="177"/>
      <c r="D4" s="177"/>
      <c r="E4" s="177"/>
    </row>
    <row r="5" spans="1:5" ht="7.5" customHeight="1" thickBot="1" x14ac:dyDescent="0.3"/>
    <row r="6" spans="1:5" x14ac:dyDescent="0.25">
      <c r="A6" s="164" t="s">
        <v>2</v>
      </c>
      <c r="B6" s="165"/>
      <c r="C6" s="93" t="s">
        <v>167</v>
      </c>
      <c r="D6" s="152" t="s">
        <v>169</v>
      </c>
      <c r="E6" s="93" t="s">
        <v>170</v>
      </c>
    </row>
    <row r="7" spans="1:5" ht="15.75" thickBot="1" x14ac:dyDescent="0.3">
      <c r="A7" s="166"/>
      <c r="B7" s="167"/>
      <c r="C7" s="90" t="s">
        <v>168</v>
      </c>
      <c r="D7" s="153"/>
      <c r="E7" s="90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79">
        <f>SUM(C10:C12)</f>
        <v>20885184</v>
      </c>
      <c r="D9" s="79">
        <f t="shared" ref="D9:E9" si="0">SUM(D10:D12)</f>
        <v>4331299</v>
      </c>
      <c r="E9" s="79">
        <f t="shared" si="0"/>
        <v>4331299</v>
      </c>
    </row>
    <row r="10" spans="1:5" x14ac:dyDescent="0.25">
      <c r="A10" s="24"/>
      <c r="B10" s="27" t="s">
        <v>173</v>
      </c>
      <c r="C10" s="79">
        <v>20885184</v>
      </c>
      <c r="D10" s="79">
        <v>4331299</v>
      </c>
      <c r="E10" s="79">
        <v>4331299</v>
      </c>
    </row>
    <row r="11" spans="1:5" x14ac:dyDescent="0.25">
      <c r="A11" s="24"/>
      <c r="B11" s="27" t="s">
        <v>174</v>
      </c>
      <c r="C11" s="79">
        <v>0</v>
      </c>
      <c r="D11" s="79">
        <v>0</v>
      </c>
      <c r="E11" s="79">
        <v>0</v>
      </c>
    </row>
    <row r="12" spans="1:5" x14ac:dyDescent="0.25">
      <c r="A12" s="24"/>
      <c r="B12" s="27" t="s">
        <v>175</v>
      </c>
      <c r="C12" s="79">
        <v>0</v>
      </c>
      <c r="D12" s="79">
        <v>0</v>
      </c>
      <c r="E12" s="79">
        <v>0</v>
      </c>
    </row>
    <row r="13" spans="1:5" ht="9" customHeight="1" x14ac:dyDescent="0.25">
      <c r="A13" s="24"/>
      <c r="B13" s="25"/>
      <c r="C13" s="79"/>
      <c r="D13" s="79"/>
      <c r="E13" s="79"/>
    </row>
    <row r="14" spans="1:5" x14ac:dyDescent="0.25">
      <c r="A14" s="28"/>
      <c r="B14" s="26" t="s">
        <v>417</v>
      </c>
      <c r="C14" s="79">
        <f>C15+C16</f>
        <v>20885184</v>
      </c>
      <c r="D14" s="79">
        <f t="shared" ref="D14:E14" si="1">D15+D16</f>
        <v>3925765</v>
      </c>
      <c r="E14" s="79">
        <f t="shared" si="1"/>
        <v>3895419</v>
      </c>
    </row>
    <row r="15" spans="1:5" x14ac:dyDescent="0.25">
      <c r="A15" s="24"/>
      <c r="B15" s="27" t="s">
        <v>176</v>
      </c>
      <c r="C15" s="79">
        <v>20885184</v>
      </c>
      <c r="D15" s="79">
        <v>3925765</v>
      </c>
      <c r="E15" s="79">
        <v>3895419</v>
      </c>
    </row>
    <row r="16" spans="1:5" x14ac:dyDescent="0.25">
      <c r="A16" s="24"/>
      <c r="B16" s="27" t="s">
        <v>177</v>
      </c>
      <c r="C16" s="79">
        <v>0</v>
      </c>
      <c r="D16" s="79">
        <v>0</v>
      </c>
      <c r="E16" s="79">
        <v>0</v>
      </c>
    </row>
    <row r="17" spans="1:7" ht="9.75" customHeight="1" x14ac:dyDescent="0.25">
      <c r="A17" s="24"/>
      <c r="B17" s="25"/>
      <c r="C17" s="79"/>
      <c r="D17" s="79"/>
      <c r="E17" s="79"/>
    </row>
    <row r="18" spans="1:7" x14ac:dyDescent="0.25">
      <c r="A18" s="24"/>
      <c r="B18" s="26" t="s">
        <v>178</v>
      </c>
      <c r="C18" s="79">
        <f>C19+C20</f>
        <v>0</v>
      </c>
      <c r="D18" s="79">
        <f t="shared" ref="D18:E18" si="2">D19+D20</f>
        <v>39462</v>
      </c>
      <c r="E18" s="79">
        <f t="shared" si="2"/>
        <v>39462</v>
      </c>
    </row>
    <row r="19" spans="1:7" x14ac:dyDescent="0.25">
      <c r="A19" s="24"/>
      <c r="B19" s="27" t="s">
        <v>179</v>
      </c>
      <c r="C19" s="79">
        <v>0</v>
      </c>
      <c r="D19" s="79">
        <v>39462</v>
      </c>
      <c r="E19" s="79">
        <v>39462</v>
      </c>
    </row>
    <row r="20" spans="1:7" x14ac:dyDescent="0.25">
      <c r="A20" s="24"/>
      <c r="B20" s="27" t="s">
        <v>180</v>
      </c>
      <c r="C20" s="79">
        <v>0</v>
      </c>
      <c r="D20" s="79">
        <v>0</v>
      </c>
      <c r="E20" s="79">
        <v>0</v>
      </c>
    </row>
    <row r="21" spans="1:7" ht="9" customHeight="1" x14ac:dyDescent="0.25">
      <c r="A21" s="24"/>
      <c r="B21" s="25"/>
      <c r="C21" s="79"/>
      <c r="D21" s="79"/>
      <c r="E21" s="79"/>
      <c r="G21" s="92"/>
    </row>
    <row r="22" spans="1:7" x14ac:dyDescent="0.25">
      <c r="A22" s="24"/>
      <c r="B22" s="26" t="s">
        <v>181</v>
      </c>
      <c r="C22" s="79">
        <f t="shared" ref="C22:C23" si="3">C9-C14+C18</f>
        <v>0</v>
      </c>
      <c r="D22" s="79">
        <f>D9-D14+D18</f>
        <v>444996</v>
      </c>
      <c r="E22" s="79">
        <f>E9-E14+E18</f>
        <v>475342</v>
      </c>
    </row>
    <row r="23" spans="1:7" x14ac:dyDescent="0.25">
      <c r="A23" s="24"/>
      <c r="B23" s="26" t="s">
        <v>182</v>
      </c>
      <c r="C23" s="79">
        <f t="shared" si="3"/>
        <v>0</v>
      </c>
      <c r="D23" s="79">
        <f>D10-D15+D19</f>
        <v>444996</v>
      </c>
      <c r="E23" s="79">
        <f>E10-E15+E19</f>
        <v>475342</v>
      </c>
    </row>
    <row r="24" spans="1:7" ht="18" x14ac:dyDescent="0.25">
      <c r="A24" s="24"/>
      <c r="B24" s="26" t="s">
        <v>183</v>
      </c>
      <c r="C24" s="79">
        <f>C23-C18</f>
        <v>0</v>
      </c>
      <c r="D24" s="79">
        <f>+D22-D18</f>
        <v>405534</v>
      </c>
      <c r="E24" s="79">
        <f>+E22-E18</f>
        <v>435880</v>
      </c>
    </row>
    <row r="25" spans="1:7" ht="15.75" thickBot="1" x14ac:dyDescent="0.3">
      <c r="A25" s="29"/>
      <c r="B25" s="30"/>
      <c r="C25" s="80"/>
      <c r="D25" s="80"/>
      <c r="E25" s="80"/>
    </row>
    <row r="26" spans="1:7" ht="7.5" customHeight="1" thickBot="1" x14ac:dyDescent="0.3">
      <c r="A26" s="31"/>
      <c r="B26" s="31"/>
      <c r="C26" s="31"/>
      <c r="D26" s="31"/>
      <c r="E26" s="31"/>
    </row>
    <row r="27" spans="1:7" ht="15.75" thickBot="1" x14ac:dyDescent="0.3">
      <c r="A27" s="168" t="s">
        <v>184</v>
      </c>
      <c r="B27" s="169"/>
      <c r="C27" s="94" t="s">
        <v>185</v>
      </c>
      <c r="D27" s="94" t="s">
        <v>169</v>
      </c>
      <c r="E27" s="94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79">
        <f>C30+C31</f>
        <v>0</v>
      </c>
      <c r="D29" s="79">
        <f t="shared" ref="D29:E29" si="4">D30+D31</f>
        <v>0</v>
      </c>
      <c r="E29" s="79">
        <f t="shared" si="4"/>
        <v>0</v>
      </c>
    </row>
    <row r="30" spans="1:7" x14ac:dyDescent="0.25">
      <c r="A30" s="24"/>
      <c r="B30" s="32" t="s">
        <v>188</v>
      </c>
      <c r="C30" s="79"/>
      <c r="D30" s="79"/>
      <c r="E30" s="79"/>
    </row>
    <row r="31" spans="1:7" x14ac:dyDescent="0.25">
      <c r="A31" s="24"/>
      <c r="B31" s="32" t="s">
        <v>189</v>
      </c>
      <c r="C31" s="79"/>
      <c r="D31" s="79"/>
      <c r="E31" s="79"/>
    </row>
    <row r="32" spans="1:7" ht="7.5" customHeight="1" x14ac:dyDescent="0.25">
      <c r="A32" s="24"/>
      <c r="B32" s="25"/>
      <c r="C32" s="79"/>
      <c r="D32" s="79"/>
      <c r="E32" s="79"/>
    </row>
    <row r="33" spans="1:5" ht="8.25" customHeight="1" x14ac:dyDescent="0.25">
      <c r="A33" s="28"/>
      <c r="B33" s="26" t="s">
        <v>190</v>
      </c>
      <c r="C33" s="81">
        <f>C24+C29</f>
        <v>0</v>
      </c>
      <c r="D33" s="81">
        <f t="shared" ref="D33:E33" si="5">D24+D29</f>
        <v>405534</v>
      </c>
      <c r="E33" s="81">
        <f t="shared" si="5"/>
        <v>435880</v>
      </c>
    </row>
    <row r="34" spans="1:5" ht="8.25" customHeight="1" thickBot="1" x14ac:dyDescent="0.3">
      <c r="A34" s="29"/>
      <c r="B34" s="30"/>
      <c r="C34" s="80"/>
      <c r="D34" s="80"/>
      <c r="E34" s="80"/>
    </row>
    <row r="35" spans="1:5" ht="6" customHeight="1" thickBot="1" x14ac:dyDescent="0.3">
      <c r="A35" s="31"/>
      <c r="B35" s="31"/>
      <c r="C35" s="31"/>
      <c r="D35" s="31"/>
      <c r="E35" s="31"/>
    </row>
    <row r="36" spans="1:5" x14ac:dyDescent="0.25">
      <c r="A36" s="164" t="s">
        <v>184</v>
      </c>
      <c r="B36" s="165"/>
      <c r="C36" s="152" t="s">
        <v>191</v>
      </c>
      <c r="D36" s="170" t="s">
        <v>169</v>
      </c>
      <c r="E36" s="95" t="s">
        <v>170</v>
      </c>
    </row>
    <row r="37" spans="1:5" ht="15.75" thickBot="1" x14ac:dyDescent="0.3">
      <c r="A37" s="166"/>
      <c r="B37" s="167"/>
      <c r="C37" s="153"/>
      <c r="D37" s="171"/>
      <c r="E37" s="91" t="s">
        <v>186</v>
      </c>
    </row>
    <row r="38" spans="1:5" ht="8.25" customHeight="1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2">
        <f>C40+C41</f>
        <v>0</v>
      </c>
      <c r="D39" s="82">
        <f t="shared" ref="D39:E39" si="6">D40+D41</f>
        <v>0</v>
      </c>
      <c r="E39" s="82">
        <f t="shared" si="6"/>
        <v>0</v>
      </c>
    </row>
    <row r="40" spans="1:5" x14ac:dyDescent="0.25">
      <c r="A40" s="33"/>
      <c r="B40" s="37" t="s">
        <v>193</v>
      </c>
      <c r="C40" s="82"/>
      <c r="D40" s="82"/>
      <c r="E40" s="82"/>
    </row>
    <row r="41" spans="1:5" x14ac:dyDescent="0.25">
      <c r="A41" s="33"/>
      <c r="B41" s="37" t="s">
        <v>194</v>
      </c>
      <c r="C41" s="82"/>
      <c r="D41" s="82"/>
      <c r="E41" s="82"/>
    </row>
    <row r="42" spans="1:5" x14ac:dyDescent="0.25">
      <c r="A42" s="35"/>
      <c r="B42" s="36" t="s">
        <v>195</v>
      </c>
      <c r="C42" s="82">
        <f>C43+C44</f>
        <v>0</v>
      </c>
      <c r="D42" s="82">
        <f t="shared" ref="D42:E42" si="7">D43+D44</f>
        <v>0</v>
      </c>
      <c r="E42" s="82">
        <f t="shared" si="7"/>
        <v>0</v>
      </c>
    </row>
    <row r="43" spans="1:5" x14ac:dyDescent="0.25">
      <c r="A43" s="33"/>
      <c r="B43" s="37" t="s">
        <v>196</v>
      </c>
      <c r="C43" s="82"/>
      <c r="D43" s="82"/>
      <c r="E43" s="82"/>
    </row>
    <row r="44" spans="1:5" x14ac:dyDescent="0.25">
      <c r="A44" s="33"/>
      <c r="B44" s="37" t="s">
        <v>197</v>
      </c>
      <c r="C44" s="82"/>
      <c r="D44" s="82"/>
      <c r="E44" s="82"/>
    </row>
    <row r="45" spans="1:5" ht="9" customHeight="1" x14ac:dyDescent="0.25">
      <c r="A45" s="33"/>
      <c r="B45" s="34"/>
      <c r="C45" s="82"/>
      <c r="D45" s="82"/>
      <c r="E45" s="82"/>
    </row>
    <row r="46" spans="1:5" x14ac:dyDescent="0.25">
      <c r="A46" s="180"/>
      <c r="B46" s="182" t="s">
        <v>198</v>
      </c>
      <c r="C46" s="172">
        <f>C39-C42</f>
        <v>0</v>
      </c>
      <c r="D46" s="172">
        <f t="shared" ref="D46:E46" si="8">D39-D42</f>
        <v>0</v>
      </c>
      <c r="E46" s="172">
        <f t="shared" si="8"/>
        <v>0</v>
      </c>
    </row>
    <row r="47" spans="1:5" ht="7.5" customHeight="1" thickBot="1" x14ac:dyDescent="0.3">
      <c r="A47" s="181"/>
      <c r="B47" s="183"/>
      <c r="C47" s="173"/>
      <c r="D47" s="173"/>
      <c r="E47" s="173"/>
    </row>
    <row r="48" spans="1:5" ht="8.25" customHeight="1" thickBot="1" x14ac:dyDescent="0.3">
      <c r="A48" s="31"/>
      <c r="B48" s="31"/>
      <c r="C48" s="31"/>
      <c r="D48" s="31"/>
      <c r="E48" s="31"/>
    </row>
    <row r="49" spans="1:8" x14ac:dyDescent="0.25">
      <c r="A49" s="164" t="s">
        <v>184</v>
      </c>
      <c r="B49" s="165"/>
      <c r="C49" s="95" t="s">
        <v>167</v>
      </c>
      <c r="D49" s="170" t="s">
        <v>169</v>
      </c>
      <c r="E49" s="95" t="s">
        <v>170</v>
      </c>
    </row>
    <row r="50" spans="1:8" ht="15.75" thickBot="1" x14ac:dyDescent="0.3">
      <c r="A50" s="166"/>
      <c r="B50" s="167"/>
      <c r="C50" s="91" t="s">
        <v>185</v>
      </c>
      <c r="D50" s="171"/>
      <c r="E50" s="91" t="s">
        <v>186</v>
      </c>
    </row>
    <row r="51" spans="1:8" x14ac:dyDescent="0.25">
      <c r="A51" s="178"/>
      <c r="B51" s="179"/>
      <c r="C51" s="34"/>
      <c r="D51" s="34"/>
      <c r="E51" s="34"/>
    </row>
    <row r="52" spans="1:8" x14ac:dyDescent="0.25">
      <c r="A52" s="33"/>
      <c r="B52" s="34" t="s">
        <v>199</v>
      </c>
      <c r="C52" s="83">
        <v>20885184</v>
      </c>
      <c r="D52" s="83">
        <v>4331299</v>
      </c>
      <c r="E52" s="83">
        <v>4331299</v>
      </c>
    </row>
    <row r="53" spans="1:8" x14ac:dyDescent="0.25">
      <c r="A53" s="33"/>
      <c r="B53" s="34" t="s">
        <v>200</v>
      </c>
      <c r="C53" s="83">
        <f>C54-C55</f>
        <v>0</v>
      </c>
      <c r="D53" s="83">
        <f t="shared" ref="D53:E53" si="9">D54-D55</f>
        <v>0</v>
      </c>
      <c r="E53" s="83">
        <f t="shared" si="9"/>
        <v>0</v>
      </c>
    </row>
    <row r="54" spans="1:8" x14ac:dyDescent="0.25">
      <c r="A54" s="33"/>
      <c r="B54" s="37" t="s">
        <v>193</v>
      </c>
      <c r="C54" s="83">
        <v>0</v>
      </c>
      <c r="D54" s="83">
        <v>0</v>
      </c>
      <c r="E54" s="83">
        <v>0</v>
      </c>
    </row>
    <row r="55" spans="1:8" x14ac:dyDescent="0.25">
      <c r="A55" s="33"/>
      <c r="B55" s="37" t="s">
        <v>196</v>
      </c>
      <c r="C55" s="83">
        <v>0</v>
      </c>
      <c r="D55" s="83">
        <v>0</v>
      </c>
      <c r="E55" s="83">
        <v>0</v>
      </c>
    </row>
    <row r="56" spans="1:8" x14ac:dyDescent="0.25">
      <c r="A56" s="33"/>
      <c r="B56" s="34"/>
      <c r="C56" s="83"/>
      <c r="D56" s="83"/>
      <c r="E56" s="83"/>
    </row>
    <row r="57" spans="1:8" x14ac:dyDescent="0.25">
      <c r="A57" s="33"/>
      <c r="B57" s="34" t="s">
        <v>176</v>
      </c>
      <c r="C57" s="83">
        <v>2085184</v>
      </c>
      <c r="D57" s="83">
        <v>3925765</v>
      </c>
      <c r="E57" s="83">
        <v>3895419</v>
      </c>
    </row>
    <row r="58" spans="1:8" x14ac:dyDescent="0.25">
      <c r="A58" s="33"/>
      <c r="B58" s="34"/>
      <c r="C58" s="83"/>
      <c r="D58" s="83"/>
      <c r="E58" s="83"/>
    </row>
    <row r="59" spans="1:8" x14ac:dyDescent="0.25">
      <c r="A59" s="33"/>
      <c r="B59" s="34" t="s">
        <v>179</v>
      </c>
      <c r="C59" s="83">
        <v>0</v>
      </c>
      <c r="D59" s="83">
        <v>39462</v>
      </c>
      <c r="E59" s="83">
        <v>39462</v>
      </c>
    </row>
    <row r="60" spans="1:8" ht="9.75" customHeight="1" x14ac:dyDescent="0.25">
      <c r="A60" s="33"/>
      <c r="B60" s="34"/>
      <c r="C60" s="83"/>
      <c r="D60" s="83"/>
      <c r="E60" s="83"/>
    </row>
    <row r="61" spans="1:8" x14ac:dyDescent="0.25">
      <c r="A61" s="35"/>
      <c r="B61" s="36" t="s">
        <v>201</v>
      </c>
      <c r="C61" s="84">
        <v>0</v>
      </c>
      <c r="D61" s="84">
        <f>+D52+D53+-D57+D59</f>
        <v>444996</v>
      </c>
      <c r="E61" s="84">
        <f>+E52+E53-E57+E59</f>
        <v>475342</v>
      </c>
    </row>
    <row r="62" spans="1:8" x14ac:dyDescent="0.25">
      <c r="A62" s="35"/>
      <c r="B62" s="36" t="s">
        <v>202</v>
      </c>
      <c r="C62" s="84">
        <v>0</v>
      </c>
      <c r="D62" s="84">
        <f>D61-D53</f>
        <v>444996</v>
      </c>
      <c r="E62" s="84">
        <f>E61-E53</f>
        <v>475342</v>
      </c>
      <c r="G62" s="100"/>
      <c r="H62" s="100"/>
    </row>
    <row r="63" spans="1:8" ht="15.75" thickBot="1" x14ac:dyDescent="0.3">
      <c r="A63" s="38"/>
      <c r="B63" s="39"/>
      <c r="C63" s="85"/>
      <c r="D63" s="85"/>
      <c r="E63" s="85"/>
    </row>
    <row r="64" spans="1:8" ht="9" customHeight="1" thickBot="1" x14ac:dyDescent="0.3">
      <c r="A64" s="31"/>
      <c r="B64" s="31"/>
      <c r="C64" s="31"/>
      <c r="D64" s="31"/>
      <c r="E64" s="31"/>
    </row>
    <row r="65" spans="1:5" x14ac:dyDescent="0.25">
      <c r="A65" s="164" t="s">
        <v>184</v>
      </c>
      <c r="B65" s="165"/>
      <c r="C65" s="170" t="s">
        <v>191</v>
      </c>
      <c r="D65" s="170" t="s">
        <v>169</v>
      </c>
      <c r="E65" s="95" t="s">
        <v>170</v>
      </c>
    </row>
    <row r="66" spans="1:5" ht="15.75" thickBot="1" x14ac:dyDescent="0.3">
      <c r="A66" s="166"/>
      <c r="B66" s="167"/>
      <c r="C66" s="171"/>
      <c r="D66" s="171"/>
      <c r="E66" s="91" t="s">
        <v>186</v>
      </c>
    </row>
    <row r="67" spans="1:5" x14ac:dyDescent="0.25">
      <c r="A67" s="178"/>
      <c r="B67" s="179"/>
      <c r="C67" s="34"/>
      <c r="D67" s="34"/>
      <c r="E67" s="34"/>
    </row>
    <row r="68" spans="1:5" x14ac:dyDescent="0.25">
      <c r="A68" s="33"/>
      <c r="B68" s="34" t="s">
        <v>174</v>
      </c>
      <c r="C68" s="66">
        <v>0</v>
      </c>
      <c r="D68" s="66">
        <v>0</v>
      </c>
      <c r="E68" s="66">
        <v>0</v>
      </c>
    </row>
    <row r="69" spans="1:5" x14ac:dyDescent="0.25">
      <c r="A69" s="33"/>
      <c r="B69" s="34" t="s">
        <v>203</v>
      </c>
      <c r="C69" s="66">
        <f>C70-C71</f>
        <v>0</v>
      </c>
      <c r="D69" s="66">
        <f t="shared" ref="D69:E69" si="10">D70-D71</f>
        <v>0</v>
      </c>
      <c r="E69" s="66">
        <f t="shared" si="10"/>
        <v>0</v>
      </c>
    </row>
    <row r="70" spans="1:5" x14ac:dyDescent="0.25">
      <c r="A70" s="33"/>
      <c r="B70" s="37" t="s">
        <v>194</v>
      </c>
      <c r="C70" s="66">
        <v>0</v>
      </c>
      <c r="D70" s="66">
        <v>0</v>
      </c>
      <c r="E70" s="66">
        <v>0</v>
      </c>
    </row>
    <row r="71" spans="1:5" x14ac:dyDescent="0.25">
      <c r="A71" s="33"/>
      <c r="B71" s="37" t="s">
        <v>197</v>
      </c>
      <c r="C71" s="66">
        <v>0</v>
      </c>
      <c r="D71" s="66">
        <v>0</v>
      </c>
      <c r="E71" s="66">
        <v>0</v>
      </c>
    </row>
    <row r="72" spans="1:5" ht="9.75" customHeight="1" x14ac:dyDescent="0.25">
      <c r="A72" s="33"/>
      <c r="B72" s="34"/>
      <c r="C72" s="66"/>
      <c r="D72" s="66"/>
      <c r="E72" s="66"/>
    </row>
    <row r="73" spans="1:5" x14ac:dyDescent="0.25">
      <c r="A73" s="33"/>
      <c r="B73" s="34" t="s">
        <v>204</v>
      </c>
      <c r="C73" s="66">
        <v>0</v>
      </c>
      <c r="D73" s="66">
        <v>0</v>
      </c>
      <c r="E73" s="66">
        <v>0</v>
      </c>
    </row>
    <row r="74" spans="1:5" ht="9.75" customHeight="1" x14ac:dyDescent="0.25">
      <c r="A74" s="33"/>
      <c r="B74" s="34"/>
      <c r="C74" s="66"/>
      <c r="D74" s="66"/>
      <c r="E74" s="66"/>
    </row>
    <row r="75" spans="1:5" x14ac:dyDescent="0.25">
      <c r="A75" s="33"/>
      <c r="B75" s="34" t="s">
        <v>180</v>
      </c>
      <c r="C75" s="66">
        <v>0</v>
      </c>
      <c r="D75" s="66">
        <v>0</v>
      </c>
      <c r="E75" s="66">
        <v>0</v>
      </c>
    </row>
    <row r="76" spans="1:5" ht="11.25" customHeight="1" x14ac:dyDescent="0.25">
      <c r="A76" s="33"/>
      <c r="B76" s="34"/>
      <c r="C76" s="66"/>
      <c r="D76" s="66"/>
      <c r="E76" s="66"/>
    </row>
    <row r="77" spans="1:5" x14ac:dyDescent="0.25">
      <c r="A77" s="35"/>
      <c r="B77" s="36" t="s">
        <v>205</v>
      </c>
      <c r="C77" s="66">
        <f>C68+C69-C73+C75</f>
        <v>0</v>
      </c>
      <c r="D77" s="66">
        <f t="shared" ref="D77:E77" si="11">D68+D69-D73+D75</f>
        <v>0</v>
      </c>
      <c r="E77" s="66">
        <f t="shared" si="11"/>
        <v>0</v>
      </c>
    </row>
    <row r="78" spans="1:5" x14ac:dyDescent="0.25">
      <c r="A78" s="180"/>
      <c r="B78" s="182" t="s">
        <v>206</v>
      </c>
      <c r="C78" s="174">
        <f>C77-C69</f>
        <v>0</v>
      </c>
      <c r="D78" s="174">
        <f t="shared" ref="D78:E78" si="12">D77-D69</f>
        <v>0</v>
      </c>
      <c r="E78" s="174">
        <f t="shared" si="12"/>
        <v>0</v>
      </c>
    </row>
    <row r="79" spans="1:5" ht="15.75" thickBot="1" x14ac:dyDescent="0.3">
      <c r="A79" s="181"/>
      <c r="B79" s="183"/>
      <c r="C79" s="175"/>
      <c r="D79" s="175"/>
      <c r="E79" s="175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31496062992125984" right="0.31496062992125984" top="0.55118110236220474" bottom="0.74803149606299213" header="0.31496062992125984" footer="0.31496062992125984"/>
  <pageSetup scale="86" fitToHeight="2" orientation="landscape" r:id="rId1"/>
  <rowBreaks count="1" manualBreakCount="1">
    <brk id="3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activeCell="C25" sqref="C25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5" t="s">
        <v>415</v>
      </c>
      <c r="B1" s="136"/>
      <c r="C1" s="136"/>
      <c r="D1" s="136"/>
      <c r="E1" s="136"/>
      <c r="F1" s="136"/>
      <c r="G1" s="136"/>
      <c r="H1" s="136"/>
      <c r="I1" s="137"/>
    </row>
    <row r="2" spans="1:10" x14ac:dyDescent="0.25">
      <c r="A2" s="176" t="s">
        <v>207</v>
      </c>
      <c r="B2" s="177"/>
      <c r="C2" s="177"/>
      <c r="D2" s="177"/>
      <c r="E2" s="177"/>
      <c r="F2" s="177"/>
      <c r="G2" s="177"/>
      <c r="H2" s="177"/>
      <c r="I2" s="184"/>
    </row>
    <row r="3" spans="1:10" x14ac:dyDescent="0.25">
      <c r="A3" s="176" t="s">
        <v>438</v>
      </c>
      <c r="B3" s="177"/>
      <c r="C3" s="177"/>
      <c r="D3" s="177"/>
      <c r="E3" s="177"/>
      <c r="F3" s="177"/>
      <c r="G3" s="177"/>
      <c r="H3" s="177"/>
      <c r="I3" s="184"/>
    </row>
    <row r="4" spans="1:10" ht="15.75" thickBot="1" x14ac:dyDescent="0.3">
      <c r="A4" s="185" t="s">
        <v>1</v>
      </c>
      <c r="B4" s="186"/>
      <c r="C4" s="186"/>
      <c r="D4" s="186"/>
      <c r="E4" s="186"/>
      <c r="F4" s="186"/>
      <c r="G4" s="186"/>
      <c r="H4" s="186"/>
      <c r="I4" s="187"/>
    </row>
    <row r="5" spans="1:10" ht="15.75" thickBot="1" x14ac:dyDescent="0.3">
      <c r="A5" s="135"/>
      <c r="B5" s="136"/>
      <c r="C5" s="137"/>
      <c r="D5" s="144" t="s">
        <v>208</v>
      </c>
      <c r="E5" s="145"/>
      <c r="F5" s="145"/>
      <c r="G5" s="145"/>
      <c r="H5" s="146"/>
      <c r="I5" s="170" t="s">
        <v>209</v>
      </c>
    </row>
    <row r="6" spans="1:10" x14ac:dyDescent="0.25">
      <c r="A6" s="176" t="s">
        <v>184</v>
      </c>
      <c r="B6" s="177"/>
      <c r="C6" s="184"/>
      <c r="D6" s="170" t="s">
        <v>211</v>
      </c>
      <c r="E6" s="152" t="s">
        <v>212</v>
      </c>
      <c r="F6" s="170" t="s">
        <v>213</v>
      </c>
      <c r="G6" s="170" t="s">
        <v>169</v>
      </c>
      <c r="H6" s="170" t="s">
        <v>214</v>
      </c>
      <c r="I6" s="188"/>
    </row>
    <row r="7" spans="1:10" ht="15.75" thickBot="1" x14ac:dyDescent="0.3">
      <c r="A7" s="185" t="s">
        <v>210</v>
      </c>
      <c r="B7" s="186"/>
      <c r="C7" s="187"/>
      <c r="D7" s="171"/>
      <c r="E7" s="153"/>
      <c r="F7" s="171"/>
      <c r="G7" s="171"/>
      <c r="H7" s="171"/>
      <c r="I7" s="171"/>
    </row>
    <row r="8" spans="1:10" x14ac:dyDescent="0.25">
      <c r="A8" s="191"/>
      <c r="B8" s="192"/>
      <c r="C8" s="193"/>
      <c r="D8" s="40"/>
      <c r="E8" s="40"/>
      <c r="F8" s="40"/>
      <c r="G8" s="40"/>
      <c r="H8" s="40"/>
      <c r="I8" s="40"/>
    </row>
    <row r="9" spans="1:10" x14ac:dyDescent="0.25">
      <c r="A9" s="194" t="s">
        <v>215</v>
      </c>
      <c r="B9" s="195"/>
      <c r="C9" s="196"/>
      <c r="D9" s="74"/>
      <c r="E9" s="74"/>
      <c r="F9" s="74"/>
      <c r="G9" s="74"/>
      <c r="H9" s="74"/>
      <c r="I9" s="74"/>
      <c r="J9" s="67"/>
    </row>
    <row r="10" spans="1:10" x14ac:dyDescent="0.25">
      <c r="A10" s="41"/>
      <c r="B10" s="189" t="s">
        <v>216</v>
      </c>
      <c r="C10" s="190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67"/>
    </row>
    <row r="11" spans="1:10" x14ac:dyDescent="0.25">
      <c r="A11" s="41"/>
      <c r="B11" s="189" t="s">
        <v>217</v>
      </c>
      <c r="C11" s="190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67"/>
    </row>
    <row r="12" spans="1:10" x14ac:dyDescent="0.25">
      <c r="A12" s="41"/>
      <c r="B12" s="189" t="s">
        <v>218</v>
      </c>
      <c r="C12" s="190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67"/>
    </row>
    <row r="13" spans="1:10" x14ac:dyDescent="0.25">
      <c r="A13" s="41"/>
      <c r="B13" s="189" t="s">
        <v>219</v>
      </c>
      <c r="C13" s="190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67"/>
    </row>
    <row r="14" spans="1:10" x14ac:dyDescent="0.25">
      <c r="A14" s="41"/>
      <c r="B14" s="189" t="s">
        <v>220</v>
      </c>
      <c r="C14" s="190"/>
      <c r="D14" s="74">
        <v>0</v>
      </c>
      <c r="E14" s="74">
        <v>0</v>
      </c>
      <c r="F14" s="74">
        <v>0</v>
      </c>
      <c r="G14" s="74">
        <v>42</v>
      </c>
      <c r="H14" s="74">
        <v>42</v>
      </c>
      <c r="I14" s="74">
        <v>42</v>
      </c>
      <c r="J14" s="67"/>
    </row>
    <row r="15" spans="1:10" x14ac:dyDescent="0.25">
      <c r="A15" s="41"/>
      <c r="B15" s="189" t="s">
        <v>221</v>
      </c>
      <c r="C15" s="190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67"/>
    </row>
    <row r="16" spans="1:10" x14ac:dyDescent="0.25">
      <c r="A16" s="41"/>
      <c r="B16" s="189" t="s">
        <v>222</v>
      </c>
      <c r="C16" s="190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67"/>
    </row>
    <row r="17" spans="1:10" x14ac:dyDescent="0.25">
      <c r="A17" s="197"/>
      <c r="B17" s="189" t="s">
        <v>223</v>
      </c>
      <c r="C17" s="190"/>
      <c r="D17" s="198">
        <f>D19+D20+D21+D22+D23+D24+D25+D26+D27+D28+D29</f>
        <v>0</v>
      </c>
      <c r="E17" s="198">
        <f t="shared" ref="E17:H17" si="0">E19+E20+E21+E22+E23+E24+E25+E26+E27+E28+E29</f>
        <v>0</v>
      </c>
      <c r="F17" s="198">
        <f t="shared" si="0"/>
        <v>0</v>
      </c>
      <c r="G17" s="198">
        <f t="shared" si="0"/>
        <v>0</v>
      </c>
      <c r="H17" s="198">
        <f t="shared" si="0"/>
        <v>0</v>
      </c>
      <c r="I17" s="74">
        <f t="shared" ref="I17:I39" si="1">+H17-D17</f>
        <v>0</v>
      </c>
      <c r="J17" s="67"/>
    </row>
    <row r="18" spans="1:10" x14ac:dyDescent="0.25">
      <c r="A18" s="197"/>
      <c r="B18" s="189" t="s">
        <v>224</v>
      </c>
      <c r="C18" s="190"/>
      <c r="D18" s="198"/>
      <c r="E18" s="198"/>
      <c r="F18" s="198"/>
      <c r="G18" s="198"/>
      <c r="H18" s="198"/>
      <c r="I18" s="74">
        <f t="shared" si="1"/>
        <v>0</v>
      </c>
      <c r="J18" s="67"/>
    </row>
    <row r="19" spans="1:10" x14ac:dyDescent="0.25">
      <c r="A19" s="41"/>
      <c r="B19" s="42"/>
      <c r="C19" s="43" t="s">
        <v>225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f t="shared" si="1"/>
        <v>0</v>
      </c>
      <c r="J19" s="67"/>
    </row>
    <row r="20" spans="1:10" x14ac:dyDescent="0.25">
      <c r="A20" s="41"/>
      <c r="B20" s="42"/>
      <c r="C20" s="43" t="s">
        <v>226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f t="shared" si="1"/>
        <v>0</v>
      </c>
      <c r="J20" s="67"/>
    </row>
    <row r="21" spans="1:10" x14ac:dyDescent="0.25">
      <c r="A21" s="41"/>
      <c r="B21" s="42"/>
      <c r="C21" s="43" t="s">
        <v>227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f t="shared" si="1"/>
        <v>0</v>
      </c>
      <c r="J21" s="67"/>
    </row>
    <row r="22" spans="1:10" x14ac:dyDescent="0.25">
      <c r="A22" s="41"/>
      <c r="B22" s="42"/>
      <c r="C22" s="43" t="s">
        <v>228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f t="shared" si="1"/>
        <v>0</v>
      </c>
      <c r="J22" s="67"/>
    </row>
    <row r="23" spans="1:10" x14ac:dyDescent="0.25">
      <c r="A23" s="41"/>
      <c r="B23" s="42"/>
      <c r="C23" s="43" t="s">
        <v>229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f t="shared" si="1"/>
        <v>0</v>
      </c>
      <c r="J23" s="67"/>
    </row>
    <row r="24" spans="1:10" x14ac:dyDescent="0.25">
      <c r="A24" s="41"/>
      <c r="B24" s="42"/>
      <c r="C24" s="43" t="s">
        <v>230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f t="shared" si="1"/>
        <v>0</v>
      </c>
      <c r="J24" s="67"/>
    </row>
    <row r="25" spans="1:10" x14ac:dyDescent="0.25">
      <c r="A25" s="41"/>
      <c r="B25" s="42"/>
      <c r="C25" s="43" t="s">
        <v>231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f t="shared" si="1"/>
        <v>0</v>
      </c>
      <c r="J25" s="67"/>
    </row>
    <row r="26" spans="1:10" x14ac:dyDescent="0.25">
      <c r="A26" s="41"/>
      <c r="B26" s="42"/>
      <c r="C26" s="43" t="s">
        <v>232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f t="shared" si="1"/>
        <v>0</v>
      </c>
      <c r="J26" s="67"/>
    </row>
    <row r="27" spans="1:10" x14ac:dyDescent="0.25">
      <c r="A27" s="41"/>
      <c r="B27" s="42"/>
      <c r="C27" s="43" t="s">
        <v>233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f t="shared" si="1"/>
        <v>0</v>
      </c>
      <c r="J27" s="67"/>
    </row>
    <row r="28" spans="1:10" x14ac:dyDescent="0.25">
      <c r="A28" s="41"/>
      <c r="B28" s="42"/>
      <c r="C28" s="43" t="s">
        <v>234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1"/>
        <v>0</v>
      </c>
      <c r="J28" s="67"/>
    </row>
    <row r="29" spans="1:10" x14ac:dyDescent="0.25">
      <c r="A29" s="41"/>
      <c r="B29" s="42"/>
      <c r="C29" s="43" t="s">
        <v>235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f t="shared" si="1"/>
        <v>0</v>
      </c>
      <c r="J29" s="67"/>
    </row>
    <row r="30" spans="1:10" x14ac:dyDescent="0.25">
      <c r="A30" s="41"/>
      <c r="B30" s="189" t="s">
        <v>236</v>
      </c>
      <c r="C30" s="190"/>
      <c r="D30" s="74">
        <f>D31+D32+D33+D34+D35</f>
        <v>0</v>
      </c>
      <c r="E30" s="74">
        <f t="shared" ref="E30:H30" si="2">E31+E32+E33+E34+E35</f>
        <v>0</v>
      </c>
      <c r="F30" s="74">
        <f t="shared" si="2"/>
        <v>0</v>
      </c>
      <c r="G30" s="74">
        <f t="shared" si="2"/>
        <v>0</v>
      </c>
      <c r="H30" s="74">
        <f t="shared" si="2"/>
        <v>0</v>
      </c>
      <c r="I30" s="74">
        <f t="shared" si="1"/>
        <v>0</v>
      </c>
      <c r="J30" s="67"/>
    </row>
    <row r="31" spans="1:10" x14ac:dyDescent="0.25">
      <c r="A31" s="41"/>
      <c r="B31" s="42"/>
      <c r="C31" s="43" t="s">
        <v>237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1"/>
        <v>0</v>
      </c>
      <c r="J31" s="67"/>
    </row>
    <row r="32" spans="1:10" x14ac:dyDescent="0.25">
      <c r="A32" s="41"/>
      <c r="B32" s="42"/>
      <c r="C32" s="43" t="s">
        <v>238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f t="shared" si="1"/>
        <v>0</v>
      </c>
      <c r="J32" s="67"/>
    </row>
    <row r="33" spans="1:10" x14ac:dyDescent="0.25">
      <c r="A33" s="41"/>
      <c r="B33" s="42"/>
      <c r="C33" s="43" t="s">
        <v>239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f t="shared" si="1"/>
        <v>0</v>
      </c>
      <c r="J33" s="67"/>
    </row>
    <row r="34" spans="1:10" x14ac:dyDescent="0.25">
      <c r="A34" s="41"/>
      <c r="B34" s="42"/>
      <c r="C34" s="43" t="s">
        <v>240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f t="shared" si="1"/>
        <v>0</v>
      </c>
      <c r="J34" s="67"/>
    </row>
    <row r="35" spans="1:10" x14ac:dyDescent="0.25">
      <c r="A35" s="41"/>
      <c r="B35" s="42"/>
      <c r="C35" s="43" t="s">
        <v>241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f t="shared" si="1"/>
        <v>0</v>
      </c>
      <c r="J35" s="67"/>
    </row>
    <row r="36" spans="1:10" x14ac:dyDescent="0.25">
      <c r="A36" s="41"/>
      <c r="B36" s="189" t="s">
        <v>242</v>
      </c>
      <c r="C36" s="190"/>
      <c r="D36" s="74">
        <v>20885184</v>
      </c>
      <c r="E36" s="74">
        <v>0</v>
      </c>
      <c r="F36" s="74">
        <v>20885184</v>
      </c>
      <c r="G36" s="74">
        <v>4331257</v>
      </c>
      <c r="H36" s="74">
        <v>4331257</v>
      </c>
      <c r="I36" s="74">
        <f t="shared" si="1"/>
        <v>-16553927</v>
      </c>
      <c r="J36" s="67"/>
    </row>
    <row r="37" spans="1:10" x14ac:dyDescent="0.25">
      <c r="A37" s="41"/>
      <c r="B37" s="189" t="s">
        <v>243</v>
      </c>
      <c r="C37" s="190"/>
      <c r="D37" s="74">
        <v>0</v>
      </c>
      <c r="E37" s="74">
        <f t="shared" ref="E37:H37" si="3">E38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1"/>
        <v>0</v>
      </c>
      <c r="J37" s="67"/>
    </row>
    <row r="38" spans="1:10" x14ac:dyDescent="0.25">
      <c r="A38" s="41"/>
      <c r="B38" s="42"/>
      <c r="C38" s="43" t="s">
        <v>244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f t="shared" si="1"/>
        <v>0</v>
      </c>
      <c r="J38" s="67"/>
    </row>
    <row r="39" spans="1:10" x14ac:dyDescent="0.25">
      <c r="A39" s="41"/>
      <c r="B39" s="189" t="s">
        <v>245</v>
      </c>
      <c r="C39" s="190"/>
      <c r="D39" s="74">
        <f>D41+D40</f>
        <v>0</v>
      </c>
      <c r="E39" s="74">
        <f t="shared" ref="E39:H39" si="4">E41+E40</f>
        <v>0</v>
      </c>
      <c r="F39" s="74">
        <f t="shared" si="4"/>
        <v>0</v>
      </c>
      <c r="G39" s="74">
        <f t="shared" si="4"/>
        <v>0</v>
      </c>
      <c r="H39" s="74">
        <f t="shared" si="4"/>
        <v>0</v>
      </c>
      <c r="I39" s="74">
        <f t="shared" si="1"/>
        <v>0</v>
      </c>
      <c r="J39" s="67"/>
    </row>
    <row r="40" spans="1:10" x14ac:dyDescent="0.25">
      <c r="A40" s="41"/>
      <c r="B40" s="42"/>
      <c r="C40" s="43" t="s">
        <v>246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67"/>
    </row>
    <row r="41" spans="1:10" x14ac:dyDescent="0.25">
      <c r="A41" s="41"/>
      <c r="B41" s="42"/>
      <c r="C41" s="43" t="s">
        <v>247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67"/>
    </row>
    <row r="42" spans="1:10" x14ac:dyDescent="0.25">
      <c r="A42" s="44"/>
      <c r="B42" s="45"/>
      <c r="C42" s="46"/>
      <c r="D42" s="74"/>
      <c r="E42" s="74"/>
      <c r="F42" s="74"/>
      <c r="G42" s="74"/>
      <c r="H42" s="74"/>
      <c r="I42" s="74"/>
      <c r="J42" s="67"/>
    </row>
    <row r="43" spans="1:10" x14ac:dyDescent="0.25">
      <c r="A43" s="194" t="s">
        <v>248</v>
      </c>
      <c r="B43" s="195"/>
      <c r="C43" s="199"/>
      <c r="D43" s="198">
        <f>D10+D11+D12+D13+D14+D16+D17+D30+D36+D37+D39</f>
        <v>20885184</v>
      </c>
      <c r="E43" s="198">
        <f t="shared" ref="E43:I43" si="5">E10+E11+E12+E13+E14+E16+E17+E30+E36+E37+E39</f>
        <v>0</v>
      </c>
      <c r="F43" s="198">
        <f t="shared" si="5"/>
        <v>20885184</v>
      </c>
      <c r="G43" s="198">
        <f t="shared" si="5"/>
        <v>4331299</v>
      </c>
      <c r="H43" s="198">
        <f t="shared" si="5"/>
        <v>4331299</v>
      </c>
      <c r="I43" s="198">
        <f t="shared" si="5"/>
        <v>-16553885</v>
      </c>
      <c r="J43" s="67"/>
    </row>
    <row r="44" spans="1:10" x14ac:dyDescent="0.25">
      <c r="A44" s="194" t="s">
        <v>249</v>
      </c>
      <c r="B44" s="195"/>
      <c r="C44" s="199"/>
      <c r="D44" s="198"/>
      <c r="E44" s="198"/>
      <c r="F44" s="198"/>
      <c r="G44" s="198"/>
      <c r="H44" s="198"/>
      <c r="I44" s="198"/>
      <c r="J44" s="67"/>
    </row>
    <row r="45" spans="1:10" x14ac:dyDescent="0.25">
      <c r="A45" s="194" t="s">
        <v>250</v>
      </c>
      <c r="B45" s="195"/>
      <c r="C45" s="199"/>
      <c r="D45" s="78"/>
      <c r="E45" s="78"/>
      <c r="F45" s="78"/>
      <c r="G45" s="78"/>
      <c r="H45" s="78"/>
      <c r="I45" s="78">
        <v>0</v>
      </c>
      <c r="J45" s="67"/>
    </row>
    <row r="46" spans="1:10" x14ac:dyDescent="0.25">
      <c r="A46" s="105"/>
      <c r="B46" s="106"/>
      <c r="C46" s="107"/>
      <c r="D46" s="78"/>
      <c r="E46" s="78"/>
      <c r="F46" s="78"/>
      <c r="G46" s="78"/>
      <c r="H46" s="78"/>
      <c r="I46" s="78"/>
      <c r="J46" s="67"/>
    </row>
    <row r="47" spans="1:10" ht="15.75" thickBot="1" x14ac:dyDescent="0.3">
      <c r="A47" s="49"/>
      <c r="B47" s="108"/>
      <c r="C47" s="109"/>
      <c r="D47" s="77"/>
      <c r="E47" s="77"/>
      <c r="F47" s="77"/>
      <c r="G47" s="77"/>
      <c r="H47" s="77"/>
      <c r="I47" s="77"/>
      <c r="J47" s="67"/>
    </row>
    <row r="48" spans="1:10" x14ac:dyDescent="0.25">
      <c r="A48" s="194" t="s">
        <v>251</v>
      </c>
      <c r="B48" s="195"/>
      <c r="C48" s="199"/>
      <c r="D48" s="74"/>
      <c r="E48" s="74"/>
      <c r="F48" s="74"/>
      <c r="G48" s="74"/>
      <c r="H48" s="74"/>
      <c r="I48" s="74"/>
      <c r="J48" s="67"/>
    </row>
    <row r="49" spans="1:10" x14ac:dyDescent="0.25">
      <c r="A49" s="41"/>
      <c r="B49" s="189" t="s">
        <v>252</v>
      </c>
      <c r="C49" s="190"/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67"/>
    </row>
    <row r="50" spans="1:10" x14ac:dyDescent="0.25">
      <c r="A50" s="41"/>
      <c r="B50" s="42"/>
      <c r="C50" s="43" t="s">
        <v>253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67"/>
    </row>
    <row r="51" spans="1:10" x14ac:dyDescent="0.25">
      <c r="A51" s="41"/>
      <c r="B51" s="42"/>
      <c r="C51" s="43" t="s">
        <v>254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67"/>
    </row>
    <row r="52" spans="1:10" x14ac:dyDescent="0.25">
      <c r="A52" s="41"/>
      <c r="B52" s="42"/>
      <c r="C52" s="43" t="s">
        <v>255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67"/>
    </row>
    <row r="53" spans="1:10" ht="36" customHeight="1" x14ac:dyDescent="0.25">
      <c r="A53" s="41"/>
      <c r="B53" s="42"/>
      <c r="C53" s="47" t="s">
        <v>256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67"/>
    </row>
    <row r="54" spans="1:10" x14ac:dyDescent="0.25">
      <c r="A54" s="41"/>
      <c r="B54" s="42"/>
      <c r="C54" s="43" t="s">
        <v>257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67"/>
    </row>
    <row r="55" spans="1:10" x14ac:dyDescent="0.25">
      <c r="A55" s="41"/>
      <c r="B55" s="42"/>
      <c r="C55" s="43" t="s">
        <v>258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67"/>
    </row>
    <row r="56" spans="1:10" x14ac:dyDescent="0.25">
      <c r="A56" s="41"/>
      <c r="B56" s="42"/>
      <c r="C56" s="43" t="s">
        <v>259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67"/>
    </row>
    <row r="57" spans="1:10" x14ac:dyDescent="0.25">
      <c r="A57" s="41"/>
      <c r="B57" s="42"/>
      <c r="C57" s="48" t="s">
        <v>260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67"/>
    </row>
    <row r="58" spans="1:10" x14ac:dyDescent="0.25">
      <c r="A58" s="41"/>
      <c r="B58" s="189" t="s">
        <v>261</v>
      </c>
      <c r="C58" s="190"/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67"/>
    </row>
    <row r="59" spans="1:10" x14ac:dyDescent="0.25">
      <c r="A59" s="41"/>
      <c r="B59" s="42"/>
      <c r="C59" s="43" t="s">
        <v>262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67"/>
    </row>
    <row r="60" spans="1:10" x14ac:dyDescent="0.25">
      <c r="A60" s="41"/>
      <c r="B60" s="42"/>
      <c r="C60" s="43" t="s">
        <v>263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67"/>
    </row>
    <row r="61" spans="1:10" x14ac:dyDescent="0.25">
      <c r="A61" s="41"/>
      <c r="B61" s="42"/>
      <c r="C61" s="43" t="s">
        <v>264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67"/>
    </row>
    <row r="62" spans="1:10" x14ac:dyDescent="0.25">
      <c r="A62" s="41"/>
      <c r="B62" s="42"/>
      <c r="C62" s="43" t="s">
        <v>265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67"/>
    </row>
    <row r="63" spans="1:10" x14ac:dyDescent="0.25">
      <c r="A63" s="41"/>
      <c r="B63" s="189" t="s">
        <v>266</v>
      </c>
      <c r="C63" s="190"/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67"/>
    </row>
    <row r="64" spans="1:10" x14ac:dyDescent="0.25">
      <c r="A64" s="41"/>
      <c r="B64" s="42"/>
      <c r="C64" s="43" t="s">
        <v>267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67"/>
    </row>
    <row r="65" spans="1:10" x14ac:dyDescent="0.25">
      <c r="A65" s="41"/>
      <c r="B65" s="42"/>
      <c r="C65" s="43" t="s">
        <v>268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67"/>
    </row>
    <row r="66" spans="1:10" x14ac:dyDescent="0.25">
      <c r="A66" s="41"/>
      <c r="B66" s="189" t="s">
        <v>269</v>
      </c>
      <c r="C66" s="190"/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67"/>
    </row>
    <row r="67" spans="1:10" x14ac:dyDescent="0.25">
      <c r="A67" s="41"/>
      <c r="B67" s="189" t="s">
        <v>270</v>
      </c>
      <c r="C67" s="190"/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67"/>
    </row>
    <row r="68" spans="1:10" x14ac:dyDescent="0.25">
      <c r="A68" s="44"/>
      <c r="B68" s="200"/>
      <c r="C68" s="201"/>
      <c r="D68" s="74"/>
      <c r="E68" s="74"/>
      <c r="F68" s="74"/>
      <c r="G68" s="74"/>
      <c r="H68" s="74"/>
      <c r="I68" s="74"/>
      <c r="J68" s="67"/>
    </row>
    <row r="69" spans="1:10" x14ac:dyDescent="0.25">
      <c r="A69" s="194" t="s">
        <v>271</v>
      </c>
      <c r="B69" s="195"/>
      <c r="C69" s="199"/>
      <c r="D69" s="74">
        <f>D49+D58+D63+D66+D67</f>
        <v>0</v>
      </c>
      <c r="E69" s="74">
        <f t="shared" ref="E69:I69" si="6">E49+E58+E63+E66+E67</f>
        <v>0</v>
      </c>
      <c r="F69" s="74">
        <f t="shared" si="6"/>
        <v>0</v>
      </c>
      <c r="G69" s="74">
        <f t="shared" si="6"/>
        <v>0</v>
      </c>
      <c r="H69" s="74">
        <f t="shared" si="6"/>
        <v>0</v>
      </c>
      <c r="I69" s="74">
        <f t="shared" si="6"/>
        <v>0</v>
      </c>
      <c r="J69" s="67"/>
    </row>
    <row r="70" spans="1:10" x14ac:dyDescent="0.25">
      <c r="A70" s="44"/>
      <c r="B70" s="200"/>
      <c r="C70" s="201"/>
      <c r="D70" s="74"/>
      <c r="E70" s="74"/>
      <c r="F70" s="74"/>
      <c r="G70" s="74"/>
      <c r="H70" s="74"/>
      <c r="I70" s="74"/>
      <c r="J70" s="67"/>
    </row>
    <row r="71" spans="1:10" x14ac:dyDescent="0.25">
      <c r="A71" s="194" t="s">
        <v>272</v>
      </c>
      <c r="B71" s="195"/>
      <c r="C71" s="199"/>
      <c r="D71" s="74">
        <f>D72</f>
        <v>0</v>
      </c>
      <c r="E71" s="74">
        <f t="shared" ref="E71:I71" si="7">E72</f>
        <v>0</v>
      </c>
      <c r="F71" s="74">
        <f t="shared" si="7"/>
        <v>0</v>
      </c>
      <c r="G71" s="74">
        <f t="shared" si="7"/>
        <v>0</v>
      </c>
      <c r="H71" s="74">
        <f t="shared" si="7"/>
        <v>0</v>
      </c>
      <c r="I71" s="74">
        <f t="shared" si="7"/>
        <v>0</v>
      </c>
      <c r="J71" s="67"/>
    </row>
    <row r="72" spans="1:10" x14ac:dyDescent="0.25">
      <c r="A72" s="41"/>
      <c r="B72" s="189" t="s">
        <v>273</v>
      </c>
      <c r="C72" s="190"/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67"/>
    </row>
    <row r="73" spans="1:10" x14ac:dyDescent="0.25">
      <c r="A73" s="44"/>
      <c r="B73" s="200"/>
      <c r="C73" s="201"/>
      <c r="D73" s="74"/>
      <c r="E73" s="74"/>
      <c r="F73" s="74"/>
      <c r="G73" s="74"/>
      <c r="H73" s="74"/>
      <c r="I73" s="74"/>
      <c r="J73" s="67"/>
    </row>
    <row r="74" spans="1:10" x14ac:dyDescent="0.25">
      <c r="A74" s="194" t="s">
        <v>274</v>
      </c>
      <c r="B74" s="195"/>
      <c r="C74" s="199"/>
      <c r="D74" s="74">
        <f t="shared" ref="D74:I74" si="8">D43+D69+D71</f>
        <v>20885184</v>
      </c>
      <c r="E74" s="74">
        <f t="shared" si="8"/>
        <v>0</v>
      </c>
      <c r="F74" s="74">
        <f t="shared" si="8"/>
        <v>20885184</v>
      </c>
      <c r="G74" s="74">
        <f t="shared" si="8"/>
        <v>4331299</v>
      </c>
      <c r="H74" s="74">
        <f t="shared" si="8"/>
        <v>4331299</v>
      </c>
      <c r="I74" s="74">
        <f t="shared" si="8"/>
        <v>-16553885</v>
      </c>
      <c r="J74" s="67"/>
    </row>
    <row r="75" spans="1:10" x14ac:dyDescent="0.25">
      <c r="A75" s="44"/>
      <c r="B75" s="200"/>
      <c r="C75" s="201"/>
      <c r="D75" s="74"/>
      <c r="E75" s="74"/>
      <c r="F75" s="74"/>
      <c r="G75" s="74"/>
      <c r="H75" s="74"/>
      <c r="I75" s="74"/>
      <c r="J75" s="67"/>
    </row>
    <row r="76" spans="1:10" x14ac:dyDescent="0.25">
      <c r="A76" s="41"/>
      <c r="B76" s="195" t="s">
        <v>275</v>
      </c>
      <c r="C76" s="199"/>
      <c r="D76" s="74"/>
      <c r="E76" s="74"/>
      <c r="F76" s="74"/>
      <c r="G76" s="74"/>
      <c r="H76" s="74"/>
      <c r="I76" s="74"/>
      <c r="J76" s="67"/>
    </row>
    <row r="77" spans="1:10" x14ac:dyDescent="0.25">
      <c r="A77" s="41"/>
      <c r="B77" s="189" t="s">
        <v>276</v>
      </c>
      <c r="C77" s="190"/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67"/>
    </row>
    <row r="78" spans="1:10" ht="24" customHeight="1" x14ac:dyDescent="0.25">
      <c r="A78" s="41"/>
      <c r="B78" s="204" t="s">
        <v>277</v>
      </c>
      <c r="C78" s="205"/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67"/>
    </row>
    <row r="79" spans="1:10" x14ac:dyDescent="0.25">
      <c r="A79" s="41"/>
      <c r="B79" s="195" t="s">
        <v>278</v>
      </c>
      <c r="C79" s="199"/>
      <c r="D79" s="74">
        <f>D77+D78</f>
        <v>0</v>
      </c>
      <c r="E79" s="74">
        <f t="shared" ref="E79:I79" si="9">E77+E78</f>
        <v>0</v>
      </c>
      <c r="F79" s="74">
        <f t="shared" si="9"/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67"/>
    </row>
    <row r="80" spans="1:10" ht="15.75" thickBot="1" x14ac:dyDescent="0.3">
      <c r="A80" s="49"/>
      <c r="B80" s="202"/>
      <c r="C80" s="203"/>
      <c r="D80" s="77"/>
      <c r="E80" s="77"/>
      <c r="F80" s="77"/>
      <c r="G80" s="77"/>
      <c r="H80" s="77"/>
      <c r="I80" s="77"/>
      <c r="J80" s="67"/>
    </row>
  </sheetData>
  <mergeCells count="63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C25" sqref="C25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5" t="s">
        <v>415</v>
      </c>
      <c r="B1" s="136"/>
      <c r="C1" s="136"/>
      <c r="D1" s="136"/>
      <c r="E1" s="136"/>
      <c r="F1" s="136"/>
      <c r="G1" s="136"/>
      <c r="H1" s="208"/>
    </row>
    <row r="2" spans="1:9" x14ac:dyDescent="0.25">
      <c r="A2" s="176" t="s">
        <v>279</v>
      </c>
      <c r="B2" s="177"/>
      <c r="C2" s="177"/>
      <c r="D2" s="177"/>
      <c r="E2" s="177"/>
      <c r="F2" s="177"/>
      <c r="G2" s="177"/>
      <c r="H2" s="209"/>
    </row>
    <row r="3" spans="1:9" x14ac:dyDescent="0.25">
      <c r="A3" s="176" t="s">
        <v>280</v>
      </c>
      <c r="B3" s="177"/>
      <c r="C3" s="177"/>
      <c r="D3" s="177"/>
      <c r="E3" s="177"/>
      <c r="F3" s="177"/>
      <c r="G3" s="177"/>
      <c r="H3" s="209"/>
    </row>
    <row r="4" spans="1:9" x14ac:dyDescent="0.25">
      <c r="A4" s="176" t="s">
        <v>438</v>
      </c>
      <c r="B4" s="177"/>
      <c r="C4" s="177"/>
      <c r="D4" s="177"/>
      <c r="E4" s="177"/>
      <c r="F4" s="177"/>
      <c r="G4" s="177"/>
      <c r="H4" s="209"/>
    </row>
    <row r="5" spans="1:9" ht="15.75" thickBot="1" x14ac:dyDescent="0.3">
      <c r="A5" s="185" t="s">
        <v>1</v>
      </c>
      <c r="B5" s="186"/>
      <c r="C5" s="186"/>
      <c r="D5" s="186"/>
      <c r="E5" s="186"/>
      <c r="F5" s="186"/>
      <c r="G5" s="186"/>
      <c r="H5" s="210"/>
    </row>
    <row r="6" spans="1:9" ht="15.75" thickBot="1" x14ac:dyDescent="0.3">
      <c r="A6" s="135" t="s">
        <v>2</v>
      </c>
      <c r="B6" s="137"/>
      <c r="C6" s="144" t="s">
        <v>281</v>
      </c>
      <c r="D6" s="145"/>
      <c r="E6" s="145"/>
      <c r="F6" s="145"/>
      <c r="G6" s="146"/>
      <c r="H6" s="170" t="s">
        <v>282</v>
      </c>
    </row>
    <row r="7" spans="1:9" ht="25.5" customHeight="1" thickBot="1" x14ac:dyDescent="0.3">
      <c r="A7" s="176"/>
      <c r="B7" s="184"/>
      <c r="C7" s="104" t="s">
        <v>168</v>
      </c>
      <c r="D7" s="97" t="s">
        <v>283</v>
      </c>
      <c r="E7" s="104" t="s">
        <v>284</v>
      </c>
      <c r="F7" s="104" t="s">
        <v>169</v>
      </c>
      <c r="G7" s="104" t="s">
        <v>171</v>
      </c>
      <c r="H7" s="188"/>
    </row>
    <row r="8" spans="1:9" x14ac:dyDescent="0.25">
      <c r="A8" s="211" t="s">
        <v>285</v>
      </c>
      <c r="B8" s="212"/>
      <c r="C8" s="116">
        <f>+C9+C17+C27+C37+C47</f>
        <v>20885184</v>
      </c>
      <c r="D8" s="116">
        <f>+D9+D17+D27+D37+D47</f>
        <v>0</v>
      </c>
      <c r="E8" s="116">
        <f>+E9+E17+E27+E37+E47+E57+E61+E70+E74</f>
        <v>20885184</v>
      </c>
      <c r="F8" s="116">
        <f>+F9+F17+F27+F37+F47</f>
        <v>3925765</v>
      </c>
      <c r="G8" s="116">
        <f>+G9+G17+G27+G37+G47</f>
        <v>3895419</v>
      </c>
      <c r="H8" s="116">
        <f t="shared" ref="H8" si="0">H9+H17+H27+H37+H47+H57+H61+H70+H74</f>
        <v>16959419</v>
      </c>
      <c r="I8" s="99"/>
    </row>
    <row r="9" spans="1:9" x14ac:dyDescent="0.25">
      <c r="A9" s="206" t="s">
        <v>286</v>
      </c>
      <c r="B9" s="207"/>
      <c r="C9" s="117">
        <f>SUM(C10:C16)</f>
        <v>16873344</v>
      </c>
      <c r="D9" s="117">
        <f t="shared" ref="D9:G9" si="1">SUM(D10:D16)</f>
        <v>0</v>
      </c>
      <c r="E9" s="117">
        <f t="shared" si="1"/>
        <v>16873344</v>
      </c>
      <c r="F9" s="117">
        <f t="shared" si="1"/>
        <v>3048883</v>
      </c>
      <c r="G9" s="117">
        <f t="shared" si="1"/>
        <v>3048883</v>
      </c>
      <c r="H9" s="117">
        <f t="shared" ref="H9:H73" si="2">E9-F9</f>
        <v>13824461</v>
      </c>
    </row>
    <row r="10" spans="1:9" x14ac:dyDescent="0.25">
      <c r="A10" s="110"/>
      <c r="B10" s="111" t="s">
        <v>287</v>
      </c>
      <c r="C10" s="118">
        <v>9135012</v>
      </c>
      <c r="D10" s="117">
        <v>0</v>
      </c>
      <c r="E10" s="117">
        <f t="shared" ref="E10:E16" si="3">+C10+D10</f>
        <v>9135012</v>
      </c>
      <c r="F10" s="117">
        <v>2285968</v>
      </c>
      <c r="G10" s="117">
        <v>2285968</v>
      </c>
      <c r="H10" s="117">
        <f t="shared" si="2"/>
        <v>6849044</v>
      </c>
    </row>
    <row r="11" spans="1:9" x14ac:dyDescent="0.25">
      <c r="A11" s="110"/>
      <c r="B11" s="111" t="s">
        <v>288</v>
      </c>
      <c r="C11" s="117">
        <v>0</v>
      </c>
      <c r="D11" s="117">
        <v>0</v>
      </c>
      <c r="E11" s="117">
        <f t="shared" si="3"/>
        <v>0</v>
      </c>
      <c r="F11" s="117">
        <v>0</v>
      </c>
      <c r="G11" s="117">
        <v>0</v>
      </c>
      <c r="H11" s="117">
        <f t="shared" si="2"/>
        <v>0</v>
      </c>
    </row>
    <row r="12" spans="1:9" x14ac:dyDescent="0.25">
      <c r="A12" s="110"/>
      <c r="B12" s="111" t="s">
        <v>289</v>
      </c>
      <c r="C12" s="118">
        <v>3834906</v>
      </c>
      <c r="D12" s="117">
        <v>0</v>
      </c>
      <c r="E12" s="117">
        <f t="shared" si="3"/>
        <v>3834906</v>
      </c>
      <c r="F12" s="117">
        <v>23</v>
      </c>
      <c r="G12" s="117">
        <v>23</v>
      </c>
      <c r="H12" s="117">
        <f t="shared" si="2"/>
        <v>3834883</v>
      </c>
    </row>
    <row r="13" spans="1:9" x14ac:dyDescent="0.25">
      <c r="A13" s="110"/>
      <c r="B13" s="111" t="s">
        <v>290</v>
      </c>
      <c r="C13" s="117">
        <v>0</v>
      </c>
      <c r="D13" s="117">
        <v>0</v>
      </c>
      <c r="E13" s="117">
        <f t="shared" si="3"/>
        <v>0</v>
      </c>
      <c r="F13" s="117">
        <v>0</v>
      </c>
      <c r="G13" s="117">
        <v>0</v>
      </c>
      <c r="H13" s="117">
        <f t="shared" si="2"/>
        <v>0</v>
      </c>
    </row>
    <row r="14" spans="1:9" x14ac:dyDescent="0.25">
      <c r="A14" s="110"/>
      <c r="B14" s="111" t="s">
        <v>291</v>
      </c>
      <c r="C14" s="117">
        <v>3903426</v>
      </c>
      <c r="D14" s="117">
        <v>0</v>
      </c>
      <c r="E14" s="117">
        <f t="shared" si="3"/>
        <v>3903426</v>
      </c>
      <c r="F14" s="117">
        <v>762892</v>
      </c>
      <c r="G14" s="117">
        <v>762892</v>
      </c>
      <c r="H14" s="117">
        <f>E14-F14</f>
        <v>3140534</v>
      </c>
    </row>
    <row r="15" spans="1:9" x14ac:dyDescent="0.25">
      <c r="A15" s="110"/>
      <c r="B15" s="111" t="s">
        <v>292</v>
      </c>
      <c r="C15" s="117">
        <v>0</v>
      </c>
      <c r="D15" s="117">
        <v>0</v>
      </c>
      <c r="E15" s="117">
        <f t="shared" si="3"/>
        <v>0</v>
      </c>
      <c r="F15" s="117">
        <v>0</v>
      </c>
      <c r="G15" s="117">
        <v>0</v>
      </c>
      <c r="H15" s="117">
        <f t="shared" si="2"/>
        <v>0</v>
      </c>
    </row>
    <row r="16" spans="1:9" x14ac:dyDescent="0.25">
      <c r="A16" s="110"/>
      <c r="B16" s="111" t="s">
        <v>293</v>
      </c>
      <c r="C16" s="117">
        <v>0</v>
      </c>
      <c r="D16" s="117">
        <v>0</v>
      </c>
      <c r="E16" s="117">
        <f t="shared" si="3"/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206" t="s">
        <v>294</v>
      </c>
      <c r="B17" s="207"/>
      <c r="C17" s="117">
        <f>SUM(C18:C26)</f>
        <v>2214406</v>
      </c>
      <c r="D17" s="117">
        <f>SUM(D18:D26)</f>
        <v>0</v>
      </c>
      <c r="E17" s="117">
        <f>+E18+E19+E20+E21+E22+E23+E24+E25+E26</f>
        <v>2214406</v>
      </c>
      <c r="F17" s="117">
        <f>+SUM(F18:F26)</f>
        <v>596379</v>
      </c>
      <c r="G17" s="117">
        <f>SUM(G18:G26)</f>
        <v>595945</v>
      </c>
      <c r="H17" s="117">
        <f>E17-F17</f>
        <v>1618027</v>
      </c>
    </row>
    <row r="18" spans="1:8" x14ac:dyDescent="0.25">
      <c r="A18" s="110"/>
      <c r="B18" s="111" t="s">
        <v>295</v>
      </c>
      <c r="C18" s="117">
        <v>1571406</v>
      </c>
      <c r="D18" s="117">
        <v>0</v>
      </c>
      <c r="E18" s="117">
        <f>+C18+D18</f>
        <v>1571406</v>
      </c>
      <c r="F18" s="117">
        <v>409746</v>
      </c>
      <c r="G18" s="117">
        <v>409312</v>
      </c>
      <c r="H18" s="117">
        <f>E18-F18</f>
        <v>1161660</v>
      </c>
    </row>
    <row r="19" spans="1:8" x14ac:dyDescent="0.25">
      <c r="A19" s="110"/>
      <c r="B19" s="111" t="s">
        <v>296</v>
      </c>
      <c r="C19" s="117">
        <v>100000</v>
      </c>
      <c r="D19" s="117">
        <v>0</v>
      </c>
      <c r="E19" s="117">
        <f t="shared" ref="E19:E26" si="4">+C19+D19</f>
        <v>100000</v>
      </c>
      <c r="F19" s="117">
        <v>21805</v>
      </c>
      <c r="G19" s="117">
        <v>21805</v>
      </c>
      <c r="H19" s="117">
        <f t="shared" si="2"/>
        <v>78195</v>
      </c>
    </row>
    <row r="20" spans="1:8" x14ac:dyDescent="0.25">
      <c r="A20" s="110"/>
      <c r="B20" s="111" t="s">
        <v>297</v>
      </c>
      <c r="C20" s="117">
        <v>0</v>
      </c>
      <c r="D20" s="117">
        <v>0</v>
      </c>
      <c r="E20" s="117">
        <f t="shared" si="4"/>
        <v>0</v>
      </c>
      <c r="F20" s="117">
        <v>0</v>
      </c>
      <c r="G20" s="117">
        <v>0</v>
      </c>
      <c r="H20" s="117">
        <f t="shared" si="2"/>
        <v>0</v>
      </c>
    </row>
    <row r="21" spans="1:8" x14ac:dyDescent="0.25">
      <c r="A21" s="110"/>
      <c r="B21" s="111" t="s">
        <v>298</v>
      </c>
      <c r="C21" s="117">
        <v>15000</v>
      </c>
      <c r="D21" s="117">
        <v>0</v>
      </c>
      <c r="E21" s="117">
        <f t="shared" si="4"/>
        <v>15000</v>
      </c>
      <c r="F21" s="117">
        <v>1872</v>
      </c>
      <c r="G21" s="117">
        <v>1872</v>
      </c>
      <c r="H21" s="117">
        <f t="shared" si="2"/>
        <v>13128</v>
      </c>
    </row>
    <row r="22" spans="1:8" x14ac:dyDescent="0.25">
      <c r="A22" s="110"/>
      <c r="B22" s="111" t="s">
        <v>299</v>
      </c>
      <c r="C22" s="117">
        <v>19000</v>
      </c>
      <c r="D22" s="117">
        <v>0</v>
      </c>
      <c r="E22" s="117">
        <f t="shared" si="4"/>
        <v>19000</v>
      </c>
      <c r="F22" s="117">
        <v>4553</v>
      </c>
      <c r="G22" s="117">
        <v>4553</v>
      </c>
      <c r="H22" s="117">
        <f t="shared" si="2"/>
        <v>14447</v>
      </c>
    </row>
    <row r="23" spans="1:8" x14ac:dyDescent="0.25">
      <c r="A23" s="110"/>
      <c r="B23" s="111" t="s">
        <v>300</v>
      </c>
      <c r="C23" s="117">
        <v>444000</v>
      </c>
      <c r="D23" s="117">
        <v>0</v>
      </c>
      <c r="E23" s="117">
        <f t="shared" si="4"/>
        <v>444000</v>
      </c>
      <c r="F23" s="117">
        <v>111000</v>
      </c>
      <c r="G23" s="117">
        <v>111000</v>
      </c>
      <c r="H23" s="117">
        <f t="shared" si="2"/>
        <v>333000</v>
      </c>
    </row>
    <row r="24" spans="1:8" x14ac:dyDescent="0.25">
      <c r="A24" s="110"/>
      <c r="B24" s="111" t="s">
        <v>301</v>
      </c>
      <c r="C24" s="117">
        <v>10000</v>
      </c>
      <c r="D24" s="117">
        <v>0</v>
      </c>
      <c r="E24" s="117">
        <f t="shared" si="4"/>
        <v>10000</v>
      </c>
      <c r="F24" s="117">
        <v>1462</v>
      </c>
      <c r="G24" s="117">
        <v>1462</v>
      </c>
      <c r="H24" s="117">
        <f t="shared" si="2"/>
        <v>8538</v>
      </c>
    </row>
    <row r="25" spans="1:8" x14ac:dyDescent="0.25">
      <c r="A25" s="110"/>
      <c r="B25" s="111" t="s">
        <v>302</v>
      </c>
      <c r="C25" s="117">
        <v>0</v>
      </c>
      <c r="D25" s="117">
        <v>0</v>
      </c>
      <c r="E25" s="117">
        <f t="shared" si="4"/>
        <v>0</v>
      </c>
      <c r="F25" s="117">
        <v>0</v>
      </c>
      <c r="G25" s="117">
        <v>0</v>
      </c>
      <c r="H25" s="117">
        <f t="shared" si="2"/>
        <v>0</v>
      </c>
    </row>
    <row r="26" spans="1:8" x14ac:dyDescent="0.25">
      <c r="A26" s="110"/>
      <c r="B26" s="111" t="s">
        <v>303</v>
      </c>
      <c r="C26" s="117">
        <v>55000</v>
      </c>
      <c r="D26" s="117">
        <v>0</v>
      </c>
      <c r="E26" s="117">
        <f t="shared" si="4"/>
        <v>55000</v>
      </c>
      <c r="F26" s="117">
        <v>45941</v>
      </c>
      <c r="G26" s="117">
        <v>45941</v>
      </c>
      <c r="H26" s="117">
        <f t="shared" si="2"/>
        <v>9059</v>
      </c>
    </row>
    <row r="27" spans="1:8" x14ac:dyDescent="0.25">
      <c r="A27" s="206" t="s">
        <v>304</v>
      </c>
      <c r="B27" s="207"/>
      <c r="C27" s="117">
        <f>SUM(C28:C36)</f>
        <v>1547434</v>
      </c>
      <c r="D27" s="117">
        <f>SUM(D28:D36)</f>
        <v>0</v>
      </c>
      <c r="E27" s="117">
        <f>+E28+E29+E30+E31+E32+E33+E34+E35+E36</f>
        <v>1547434</v>
      </c>
      <c r="F27" s="117">
        <f t="shared" ref="F27:H27" si="5">SUM(F28:F36)</f>
        <v>280503</v>
      </c>
      <c r="G27" s="119">
        <f>SUM(G28:G36)</f>
        <v>250591</v>
      </c>
      <c r="H27" s="117">
        <f t="shared" si="5"/>
        <v>1266931</v>
      </c>
    </row>
    <row r="28" spans="1:8" x14ac:dyDescent="0.25">
      <c r="A28" s="110"/>
      <c r="B28" s="111" t="s">
        <v>305</v>
      </c>
      <c r="C28" s="117">
        <v>51200</v>
      </c>
      <c r="D28" s="117">
        <v>0</v>
      </c>
      <c r="E28" s="117">
        <f>+C28+D28</f>
        <v>51200</v>
      </c>
      <c r="F28" s="117">
        <v>20278</v>
      </c>
      <c r="G28" s="117">
        <v>20278</v>
      </c>
      <c r="H28" s="117">
        <f t="shared" si="2"/>
        <v>30922</v>
      </c>
    </row>
    <row r="29" spans="1:8" x14ac:dyDescent="0.25">
      <c r="A29" s="110"/>
      <c r="B29" s="111" t="s">
        <v>306</v>
      </c>
      <c r="C29" s="119">
        <v>0</v>
      </c>
      <c r="D29" s="117">
        <v>0</v>
      </c>
      <c r="E29" s="117">
        <f t="shared" ref="E29:E36" si="6">+C29+D29</f>
        <v>0</v>
      </c>
      <c r="F29" s="117">
        <v>0</v>
      </c>
      <c r="G29" s="117">
        <v>0</v>
      </c>
      <c r="H29" s="119">
        <f t="shared" si="2"/>
        <v>0</v>
      </c>
    </row>
    <row r="30" spans="1:8" x14ac:dyDescent="0.25">
      <c r="A30" s="110"/>
      <c r="B30" s="111" t="s">
        <v>307</v>
      </c>
      <c r="C30" s="119">
        <v>96200</v>
      </c>
      <c r="D30" s="117">
        <v>0</v>
      </c>
      <c r="E30" s="117">
        <f t="shared" si="6"/>
        <v>96200</v>
      </c>
      <c r="F30" s="117">
        <v>3283</v>
      </c>
      <c r="G30" s="117">
        <v>3283</v>
      </c>
      <c r="H30" s="119">
        <f t="shared" si="2"/>
        <v>92917</v>
      </c>
    </row>
    <row r="31" spans="1:8" x14ac:dyDescent="0.25">
      <c r="A31" s="110"/>
      <c r="B31" s="111" t="s">
        <v>308</v>
      </c>
      <c r="C31" s="119">
        <v>217440</v>
      </c>
      <c r="D31" s="117">
        <v>0</v>
      </c>
      <c r="E31" s="117">
        <f t="shared" si="6"/>
        <v>217440</v>
      </c>
      <c r="F31" s="117">
        <v>47911</v>
      </c>
      <c r="G31" s="117">
        <v>47911</v>
      </c>
      <c r="H31" s="119">
        <f t="shared" si="2"/>
        <v>169529</v>
      </c>
    </row>
    <row r="32" spans="1:8" x14ac:dyDescent="0.25">
      <c r="A32" s="110"/>
      <c r="B32" s="111" t="s">
        <v>309</v>
      </c>
      <c r="C32" s="119">
        <v>355000</v>
      </c>
      <c r="D32" s="117">
        <v>0</v>
      </c>
      <c r="E32" s="117">
        <f t="shared" si="6"/>
        <v>355000</v>
      </c>
      <c r="F32" s="117">
        <v>87488</v>
      </c>
      <c r="G32" s="117">
        <v>87416</v>
      </c>
      <c r="H32" s="119">
        <f t="shared" si="2"/>
        <v>267512</v>
      </c>
    </row>
    <row r="33" spans="1:8" x14ac:dyDescent="0.25">
      <c r="A33" s="110"/>
      <c r="B33" s="111" t="s">
        <v>310</v>
      </c>
      <c r="C33" s="119">
        <v>5000</v>
      </c>
      <c r="D33" s="117">
        <v>0</v>
      </c>
      <c r="E33" s="117">
        <f t="shared" si="6"/>
        <v>5000</v>
      </c>
      <c r="F33" s="117">
        <v>0</v>
      </c>
      <c r="G33" s="117">
        <v>0</v>
      </c>
      <c r="H33" s="119">
        <f t="shared" si="2"/>
        <v>5000</v>
      </c>
    </row>
    <row r="34" spans="1:8" x14ac:dyDescent="0.25">
      <c r="A34" s="110"/>
      <c r="B34" s="111" t="s">
        <v>311</v>
      </c>
      <c r="C34" s="119">
        <v>76560</v>
      </c>
      <c r="D34" s="117">
        <v>0</v>
      </c>
      <c r="E34" s="117">
        <f t="shared" si="6"/>
        <v>76560</v>
      </c>
      <c r="F34" s="117">
        <v>20880</v>
      </c>
      <c r="G34" s="117">
        <v>20880</v>
      </c>
      <c r="H34" s="119">
        <f t="shared" si="2"/>
        <v>55680</v>
      </c>
    </row>
    <row r="35" spans="1:8" x14ac:dyDescent="0.25">
      <c r="A35" s="110"/>
      <c r="B35" s="111" t="s">
        <v>312</v>
      </c>
      <c r="C35" s="119">
        <v>285574</v>
      </c>
      <c r="D35" s="117">
        <v>0</v>
      </c>
      <c r="E35" s="117">
        <f t="shared" si="6"/>
        <v>285574</v>
      </c>
      <c r="F35" s="117">
        <v>0</v>
      </c>
      <c r="G35" s="117">
        <v>0</v>
      </c>
      <c r="H35" s="119">
        <f t="shared" si="2"/>
        <v>285574</v>
      </c>
    </row>
    <row r="36" spans="1:8" x14ac:dyDescent="0.25">
      <c r="A36" s="110"/>
      <c r="B36" s="111" t="s">
        <v>313</v>
      </c>
      <c r="C36" s="119">
        <v>460460</v>
      </c>
      <c r="D36" s="117">
        <v>0</v>
      </c>
      <c r="E36" s="117">
        <f t="shared" si="6"/>
        <v>460460</v>
      </c>
      <c r="F36" s="117">
        <v>100663</v>
      </c>
      <c r="G36" s="117">
        <v>70823</v>
      </c>
      <c r="H36" s="119">
        <f t="shared" si="2"/>
        <v>359797</v>
      </c>
    </row>
    <row r="37" spans="1:8" x14ac:dyDescent="0.25">
      <c r="A37" s="206" t="s">
        <v>314</v>
      </c>
      <c r="B37" s="207"/>
      <c r="C37" s="119">
        <f>SUM(C38:C46)</f>
        <v>0</v>
      </c>
      <c r="D37" s="119">
        <v>0</v>
      </c>
      <c r="E37" s="117">
        <f t="shared" ref="E37:E73" si="7">+C37</f>
        <v>0</v>
      </c>
      <c r="F37" s="119">
        <f>SUM(F38:F46)</f>
        <v>0</v>
      </c>
      <c r="G37" s="119">
        <v>0</v>
      </c>
      <c r="H37" s="119">
        <f t="shared" si="2"/>
        <v>0</v>
      </c>
    </row>
    <row r="38" spans="1:8" x14ac:dyDescent="0.25">
      <c r="A38" s="110"/>
      <c r="B38" s="111" t="s">
        <v>315</v>
      </c>
      <c r="C38" s="119">
        <v>0</v>
      </c>
      <c r="D38" s="119">
        <v>0</v>
      </c>
      <c r="E38" s="117">
        <f t="shared" si="7"/>
        <v>0</v>
      </c>
      <c r="F38" s="119">
        <v>0</v>
      </c>
      <c r="G38" s="119">
        <v>0</v>
      </c>
      <c r="H38" s="119">
        <f t="shared" si="2"/>
        <v>0</v>
      </c>
    </row>
    <row r="39" spans="1:8" x14ac:dyDescent="0.25">
      <c r="A39" s="110"/>
      <c r="B39" s="111" t="s">
        <v>316</v>
      </c>
      <c r="C39" s="119">
        <v>0</v>
      </c>
      <c r="D39" s="119">
        <v>0</v>
      </c>
      <c r="E39" s="117">
        <f t="shared" si="7"/>
        <v>0</v>
      </c>
      <c r="F39" s="119">
        <v>0</v>
      </c>
      <c r="G39" s="119">
        <v>0</v>
      </c>
      <c r="H39" s="119">
        <f t="shared" si="2"/>
        <v>0</v>
      </c>
    </row>
    <row r="40" spans="1:8" x14ac:dyDescent="0.25">
      <c r="A40" s="110"/>
      <c r="B40" s="111" t="s">
        <v>317</v>
      </c>
      <c r="C40" s="119">
        <v>0</v>
      </c>
      <c r="D40" s="119">
        <v>0</v>
      </c>
      <c r="E40" s="117">
        <f t="shared" si="7"/>
        <v>0</v>
      </c>
      <c r="F40" s="119">
        <v>0</v>
      </c>
      <c r="G40" s="119">
        <v>0</v>
      </c>
      <c r="H40" s="119">
        <f t="shared" si="2"/>
        <v>0</v>
      </c>
    </row>
    <row r="41" spans="1:8" x14ac:dyDescent="0.25">
      <c r="A41" s="110"/>
      <c r="B41" s="111" t="s">
        <v>318</v>
      </c>
      <c r="C41" s="119">
        <v>0</v>
      </c>
      <c r="D41" s="119">
        <v>0</v>
      </c>
      <c r="E41" s="117">
        <f t="shared" si="7"/>
        <v>0</v>
      </c>
      <c r="F41" s="119">
        <v>0</v>
      </c>
      <c r="G41" s="119">
        <v>0</v>
      </c>
      <c r="H41" s="119">
        <f t="shared" si="2"/>
        <v>0</v>
      </c>
    </row>
    <row r="42" spans="1:8" x14ac:dyDescent="0.25">
      <c r="A42" s="110"/>
      <c r="B42" s="111" t="s">
        <v>319</v>
      </c>
      <c r="C42" s="119">
        <v>0</v>
      </c>
      <c r="D42" s="119">
        <v>0</v>
      </c>
      <c r="E42" s="117">
        <f t="shared" si="7"/>
        <v>0</v>
      </c>
      <c r="F42" s="119">
        <v>0</v>
      </c>
      <c r="G42" s="119">
        <v>0</v>
      </c>
      <c r="H42" s="119">
        <f t="shared" si="2"/>
        <v>0</v>
      </c>
    </row>
    <row r="43" spans="1:8" x14ac:dyDescent="0.25">
      <c r="A43" s="110"/>
      <c r="B43" s="111" t="s">
        <v>320</v>
      </c>
      <c r="C43" s="119">
        <v>0</v>
      </c>
      <c r="D43" s="119">
        <v>0</v>
      </c>
      <c r="E43" s="117">
        <f t="shared" si="7"/>
        <v>0</v>
      </c>
      <c r="F43" s="117">
        <v>0</v>
      </c>
      <c r="G43" s="117">
        <v>0</v>
      </c>
      <c r="H43" s="117">
        <f t="shared" si="2"/>
        <v>0</v>
      </c>
    </row>
    <row r="44" spans="1:8" x14ac:dyDescent="0.25">
      <c r="A44" s="110"/>
      <c r="B44" s="111" t="s">
        <v>321</v>
      </c>
      <c r="C44" s="119">
        <v>0</v>
      </c>
      <c r="D44" s="119">
        <v>0</v>
      </c>
      <c r="E44" s="117">
        <f t="shared" si="7"/>
        <v>0</v>
      </c>
      <c r="F44" s="117">
        <v>0</v>
      </c>
      <c r="G44" s="117">
        <v>0</v>
      </c>
      <c r="H44" s="117">
        <f t="shared" si="2"/>
        <v>0</v>
      </c>
    </row>
    <row r="45" spans="1:8" x14ac:dyDescent="0.25">
      <c r="A45" s="110"/>
      <c r="B45" s="111" t="s">
        <v>322</v>
      </c>
      <c r="C45" s="119">
        <v>0</v>
      </c>
      <c r="D45" s="119">
        <v>0</v>
      </c>
      <c r="E45" s="117">
        <f t="shared" si="7"/>
        <v>0</v>
      </c>
      <c r="F45" s="117">
        <v>0</v>
      </c>
      <c r="G45" s="117">
        <v>0</v>
      </c>
      <c r="H45" s="117">
        <f t="shared" si="2"/>
        <v>0</v>
      </c>
    </row>
    <row r="46" spans="1:8" ht="15.75" thickBot="1" x14ac:dyDescent="0.3">
      <c r="A46" s="112"/>
      <c r="B46" s="113" t="s">
        <v>323</v>
      </c>
      <c r="C46" s="120">
        <v>0</v>
      </c>
      <c r="D46" s="120">
        <v>0</v>
      </c>
      <c r="E46" s="128">
        <f t="shared" si="7"/>
        <v>0</v>
      </c>
      <c r="F46" s="128">
        <v>0</v>
      </c>
      <c r="G46" s="128">
        <v>0</v>
      </c>
      <c r="H46" s="128">
        <f t="shared" si="2"/>
        <v>0</v>
      </c>
    </row>
    <row r="47" spans="1:8" x14ac:dyDescent="0.25">
      <c r="A47" s="206" t="s">
        <v>324</v>
      </c>
      <c r="B47" s="207"/>
      <c r="C47" s="119">
        <f>SUM(C48:C56)</f>
        <v>250000</v>
      </c>
      <c r="D47" s="119">
        <f>SUM(D48:D56)</f>
        <v>0</v>
      </c>
      <c r="E47" s="117">
        <f>+C47+D47</f>
        <v>250000</v>
      </c>
      <c r="F47" s="117">
        <f>SUM(F48:F56)</f>
        <v>0</v>
      </c>
      <c r="G47" s="117">
        <f>SUM(G48:G56)</f>
        <v>0</v>
      </c>
      <c r="H47" s="117">
        <f t="shared" si="2"/>
        <v>250000</v>
      </c>
    </row>
    <row r="48" spans="1:8" x14ac:dyDescent="0.25">
      <c r="A48" s="110"/>
      <c r="B48" s="111" t="s">
        <v>325</v>
      </c>
      <c r="C48" s="119">
        <v>250000</v>
      </c>
      <c r="D48" s="119">
        <v>0</v>
      </c>
      <c r="E48" s="119">
        <f>+C48+D48</f>
        <v>250000</v>
      </c>
      <c r="F48" s="117">
        <v>0</v>
      </c>
      <c r="G48" s="117">
        <v>0</v>
      </c>
      <c r="H48" s="117">
        <f>E48-F48</f>
        <v>250000</v>
      </c>
    </row>
    <row r="49" spans="1:8" x14ac:dyDescent="0.25">
      <c r="A49" s="110"/>
      <c r="B49" s="111" t="s">
        <v>326</v>
      </c>
      <c r="C49" s="119">
        <v>0</v>
      </c>
      <c r="D49" s="119">
        <v>0</v>
      </c>
      <c r="E49" s="117">
        <f t="shared" si="7"/>
        <v>0</v>
      </c>
      <c r="F49" s="117">
        <v>0</v>
      </c>
      <c r="G49" s="117">
        <v>0</v>
      </c>
      <c r="H49" s="117">
        <f t="shared" si="2"/>
        <v>0</v>
      </c>
    </row>
    <row r="50" spans="1:8" x14ac:dyDescent="0.25">
      <c r="A50" s="110"/>
      <c r="B50" s="111" t="s">
        <v>327</v>
      </c>
      <c r="C50" s="119">
        <v>0</v>
      </c>
      <c r="D50" s="119">
        <v>0</v>
      </c>
      <c r="E50" s="117">
        <f t="shared" si="7"/>
        <v>0</v>
      </c>
      <c r="F50" s="117">
        <v>0</v>
      </c>
      <c r="G50" s="117">
        <v>0</v>
      </c>
      <c r="H50" s="117">
        <f t="shared" si="2"/>
        <v>0</v>
      </c>
    </row>
    <row r="51" spans="1:8" x14ac:dyDescent="0.25">
      <c r="A51" s="110"/>
      <c r="B51" s="111" t="s">
        <v>328</v>
      </c>
      <c r="C51" s="119">
        <v>0</v>
      </c>
      <c r="D51" s="119">
        <v>0</v>
      </c>
      <c r="E51" s="117">
        <f>+C51+D51</f>
        <v>0</v>
      </c>
      <c r="F51" s="117">
        <v>0</v>
      </c>
      <c r="G51" s="117">
        <v>0</v>
      </c>
      <c r="H51" s="117">
        <f t="shared" si="2"/>
        <v>0</v>
      </c>
    </row>
    <row r="52" spans="1:8" x14ac:dyDescent="0.25">
      <c r="A52" s="110"/>
      <c r="B52" s="111" t="s">
        <v>329</v>
      </c>
      <c r="C52" s="119">
        <v>0</v>
      </c>
      <c r="D52" s="119">
        <v>0</v>
      </c>
      <c r="E52" s="117">
        <f t="shared" si="7"/>
        <v>0</v>
      </c>
      <c r="F52" s="117">
        <v>0</v>
      </c>
      <c r="G52" s="117">
        <v>0</v>
      </c>
      <c r="H52" s="117">
        <f t="shared" si="2"/>
        <v>0</v>
      </c>
    </row>
    <row r="53" spans="1:8" x14ac:dyDescent="0.25">
      <c r="A53" s="110"/>
      <c r="B53" s="111" t="s">
        <v>330</v>
      </c>
      <c r="C53" s="119">
        <v>0</v>
      </c>
      <c r="D53" s="119">
        <v>0</v>
      </c>
      <c r="E53" s="117">
        <f>+C53+D53</f>
        <v>0</v>
      </c>
      <c r="F53" s="119">
        <v>0</v>
      </c>
      <c r="G53" s="119">
        <v>0</v>
      </c>
      <c r="H53" s="119">
        <f t="shared" si="2"/>
        <v>0</v>
      </c>
    </row>
    <row r="54" spans="1:8" x14ac:dyDescent="0.25">
      <c r="A54" s="110"/>
      <c r="B54" s="111" t="s">
        <v>331</v>
      </c>
      <c r="C54" s="119">
        <v>0</v>
      </c>
      <c r="D54" s="119">
        <v>0</v>
      </c>
      <c r="E54" s="117">
        <f t="shared" si="7"/>
        <v>0</v>
      </c>
      <c r="F54" s="119">
        <v>0</v>
      </c>
      <c r="G54" s="119">
        <v>0</v>
      </c>
      <c r="H54" s="119">
        <f t="shared" si="2"/>
        <v>0</v>
      </c>
    </row>
    <row r="55" spans="1:8" x14ac:dyDescent="0.25">
      <c r="A55" s="110"/>
      <c r="B55" s="111" t="s">
        <v>332</v>
      </c>
      <c r="C55" s="119">
        <v>0</v>
      </c>
      <c r="D55" s="119">
        <v>0</v>
      </c>
      <c r="E55" s="117">
        <f t="shared" si="7"/>
        <v>0</v>
      </c>
      <c r="F55" s="119">
        <v>0</v>
      </c>
      <c r="G55" s="119">
        <v>0</v>
      </c>
      <c r="H55" s="119">
        <f t="shared" si="2"/>
        <v>0</v>
      </c>
    </row>
    <row r="56" spans="1:8" x14ac:dyDescent="0.25">
      <c r="A56" s="110"/>
      <c r="B56" s="111" t="s">
        <v>333</v>
      </c>
      <c r="C56" s="119">
        <v>0</v>
      </c>
      <c r="D56" s="119">
        <v>0</v>
      </c>
      <c r="E56" s="117">
        <f t="shared" si="7"/>
        <v>0</v>
      </c>
      <c r="F56" s="119">
        <v>0</v>
      </c>
      <c r="G56" s="119">
        <v>0</v>
      </c>
      <c r="H56" s="119">
        <f t="shared" si="2"/>
        <v>0</v>
      </c>
    </row>
    <row r="57" spans="1:8" x14ac:dyDescent="0.25">
      <c r="A57" s="206" t="s">
        <v>334</v>
      </c>
      <c r="B57" s="207"/>
      <c r="C57" s="119">
        <f>SUM(C58:C60)</f>
        <v>0</v>
      </c>
      <c r="D57" s="119">
        <f>SUM(D58:D60)</f>
        <v>0</v>
      </c>
      <c r="E57" s="117">
        <f t="shared" si="7"/>
        <v>0</v>
      </c>
      <c r="F57" s="119">
        <f t="shared" ref="F57" si="8">SUM(F58:F60)</f>
        <v>0</v>
      </c>
      <c r="G57" s="119">
        <v>0</v>
      </c>
      <c r="H57" s="119">
        <f t="shared" si="2"/>
        <v>0</v>
      </c>
    </row>
    <row r="58" spans="1:8" x14ac:dyDescent="0.25">
      <c r="A58" s="110"/>
      <c r="B58" s="111" t="s">
        <v>335</v>
      </c>
      <c r="C58" s="119">
        <v>0</v>
      </c>
      <c r="D58" s="119">
        <v>0</v>
      </c>
      <c r="E58" s="117">
        <f t="shared" si="7"/>
        <v>0</v>
      </c>
      <c r="F58" s="119">
        <v>0</v>
      </c>
      <c r="G58" s="119">
        <v>0</v>
      </c>
      <c r="H58" s="119">
        <f t="shared" si="2"/>
        <v>0</v>
      </c>
    </row>
    <row r="59" spans="1:8" x14ac:dyDescent="0.25">
      <c r="A59" s="110"/>
      <c r="B59" s="111" t="s">
        <v>336</v>
      </c>
      <c r="C59" s="119">
        <v>0</v>
      </c>
      <c r="D59" s="119">
        <v>0</v>
      </c>
      <c r="E59" s="117">
        <f t="shared" si="7"/>
        <v>0</v>
      </c>
      <c r="F59" s="119">
        <v>0</v>
      </c>
      <c r="G59" s="119">
        <v>0</v>
      </c>
      <c r="H59" s="119">
        <f t="shared" si="2"/>
        <v>0</v>
      </c>
    </row>
    <row r="60" spans="1:8" x14ac:dyDescent="0.25">
      <c r="A60" s="110"/>
      <c r="B60" s="111" t="s">
        <v>337</v>
      </c>
      <c r="C60" s="119">
        <v>0</v>
      </c>
      <c r="D60" s="119">
        <v>0</v>
      </c>
      <c r="E60" s="117">
        <f t="shared" si="7"/>
        <v>0</v>
      </c>
      <c r="F60" s="119">
        <v>0</v>
      </c>
      <c r="G60" s="119">
        <v>0</v>
      </c>
      <c r="H60" s="119">
        <f t="shared" si="2"/>
        <v>0</v>
      </c>
    </row>
    <row r="61" spans="1:8" x14ac:dyDescent="0.25">
      <c r="A61" s="206" t="s">
        <v>338</v>
      </c>
      <c r="B61" s="207"/>
      <c r="C61" s="119">
        <f>SUM(C62:C69)</f>
        <v>0</v>
      </c>
      <c r="D61" s="119">
        <f>SUM(D62:D69)</f>
        <v>0</v>
      </c>
      <c r="E61" s="117">
        <f t="shared" si="7"/>
        <v>0</v>
      </c>
      <c r="F61" s="119">
        <f t="shared" ref="F61" si="9">SUM(F62:F69)</f>
        <v>0</v>
      </c>
      <c r="G61" s="119">
        <v>0</v>
      </c>
      <c r="H61" s="119">
        <f t="shared" si="2"/>
        <v>0</v>
      </c>
    </row>
    <row r="62" spans="1:8" x14ac:dyDescent="0.25">
      <c r="A62" s="110"/>
      <c r="B62" s="111" t="s">
        <v>339</v>
      </c>
      <c r="C62" s="119">
        <v>0</v>
      </c>
      <c r="D62" s="119">
        <v>0</v>
      </c>
      <c r="E62" s="117">
        <f t="shared" si="7"/>
        <v>0</v>
      </c>
      <c r="F62" s="119">
        <v>0</v>
      </c>
      <c r="G62" s="119">
        <v>0</v>
      </c>
      <c r="H62" s="119">
        <f t="shared" si="2"/>
        <v>0</v>
      </c>
    </row>
    <row r="63" spans="1:8" x14ac:dyDescent="0.25">
      <c r="A63" s="110"/>
      <c r="B63" s="111" t="s">
        <v>340</v>
      </c>
      <c r="C63" s="119">
        <v>0</v>
      </c>
      <c r="D63" s="119">
        <v>0</v>
      </c>
      <c r="E63" s="117">
        <f t="shared" si="7"/>
        <v>0</v>
      </c>
      <c r="F63" s="119">
        <v>0</v>
      </c>
      <c r="G63" s="119">
        <v>0</v>
      </c>
      <c r="H63" s="119">
        <f t="shared" si="2"/>
        <v>0</v>
      </c>
    </row>
    <row r="64" spans="1:8" x14ac:dyDescent="0.25">
      <c r="A64" s="110"/>
      <c r="B64" s="111" t="s">
        <v>341</v>
      </c>
      <c r="C64" s="119">
        <v>0</v>
      </c>
      <c r="D64" s="119">
        <v>0</v>
      </c>
      <c r="E64" s="117">
        <f t="shared" si="7"/>
        <v>0</v>
      </c>
      <c r="F64" s="119">
        <v>0</v>
      </c>
      <c r="G64" s="119">
        <v>0</v>
      </c>
      <c r="H64" s="119">
        <f t="shared" si="2"/>
        <v>0</v>
      </c>
    </row>
    <row r="65" spans="1:8" x14ac:dyDescent="0.25">
      <c r="A65" s="110"/>
      <c r="B65" s="111" t="s">
        <v>342</v>
      </c>
      <c r="C65" s="119">
        <v>0</v>
      </c>
      <c r="D65" s="119">
        <v>0</v>
      </c>
      <c r="E65" s="117">
        <f t="shared" si="7"/>
        <v>0</v>
      </c>
      <c r="F65" s="119">
        <v>0</v>
      </c>
      <c r="G65" s="119">
        <v>0</v>
      </c>
      <c r="H65" s="119">
        <f t="shared" si="2"/>
        <v>0</v>
      </c>
    </row>
    <row r="66" spans="1:8" x14ac:dyDescent="0.25">
      <c r="A66" s="110"/>
      <c r="B66" s="111" t="s">
        <v>343</v>
      </c>
      <c r="C66" s="119">
        <v>0</v>
      </c>
      <c r="D66" s="119">
        <v>0</v>
      </c>
      <c r="E66" s="117">
        <f t="shared" si="7"/>
        <v>0</v>
      </c>
      <c r="F66" s="119">
        <v>0</v>
      </c>
      <c r="G66" s="119">
        <v>0</v>
      </c>
      <c r="H66" s="119">
        <f t="shared" si="2"/>
        <v>0</v>
      </c>
    </row>
    <row r="67" spans="1:8" x14ac:dyDescent="0.25">
      <c r="A67" s="110"/>
      <c r="B67" s="111" t="s">
        <v>344</v>
      </c>
      <c r="C67" s="119">
        <v>0</v>
      </c>
      <c r="D67" s="119">
        <v>0</v>
      </c>
      <c r="E67" s="117">
        <f t="shared" si="7"/>
        <v>0</v>
      </c>
      <c r="F67" s="119">
        <v>0</v>
      </c>
      <c r="G67" s="119">
        <v>0</v>
      </c>
      <c r="H67" s="119">
        <f t="shared" si="2"/>
        <v>0</v>
      </c>
    </row>
    <row r="68" spans="1:8" x14ac:dyDescent="0.25">
      <c r="A68" s="110"/>
      <c r="B68" s="111" t="s">
        <v>345</v>
      </c>
      <c r="C68" s="119">
        <v>0</v>
      </c>
      <c r="D68" s="119">
        <v>0</v>
      </c>
      <c r="E68" s="117">
        <f t="shared" si="7"/>
        <v>0</v>
      </c>
      <c r="F68" s="119">
        <v>0</v>
      </c>
      <c r="G68" s="119">
        <v>0</v>
      </c>
      <c r="H68" s="119">
        <f t="shared" si="2"/>
        <v>0</v>
      </c>
    </row>
    <row r="69" spans="1:8" x14ac:dyDescent="0.25">
      <c r="A69" s="110"/>
      <c r="B69" s="111" t="s">
        <v>346</v>
      </c>
      <c r="C69" s="119">
        <v>0</v>
      </c>
      <c r="D69" s="119">
        <v>0</v>
      </c>
      <c r="E69" s="117">
        <f t="shared" si="7"/>
        <v>0</v>
      </c>
      <c r="F69" s="119">
        <v>0</v>
      </c>
      <c r="G69" s="119">
        <v>0</v>
      </c>
      <c r="H69" s="119">
        <f t="shared" si="2"/>
        <v>0</v>
      </c>
    </row>
    <row r="70" spans="1:8" x14ac:dyDescent="0.25">
      <c r="A70" s="206" t="s">
        <v>347</v>
      </c>
      <c r="B70" s="207"/>
      <c r="C70" s="119">
        <f>SUM(C71:C73)</f>
        <v>0</v>
      </c>
      <c r="D70" s="119">
        <f>SUM(D71:D73)</f>
        <v>0</v>
      </c>
      <c r="E70" s="117">
        <f t="shared" si="7"/>
        <v>0</v>
      </c>
      <c r="F70" s="119">
        <f t="shared" ref="F70" si="10">SUM(F71:F73)</f>
        <v>0</v>
      </c>
      <c r="G70" s="119">
        <v>0</v>
      </c>
      <c r="H70" s="119">
        <f t="shared" si="2"/>
        <v>0</v>
      </c>
    </row>
    <row r="71" spans="1:8" x14ac:dyDescent="0.25">
      <c r="A71" s="110"/>
      <c r="B71" s="111" t="s">
        <v>348</v>
      </c>
      <c r="C71" s="119">
        <v>0</v>
      </c>
      <c r="D71" s="119">
        <v>0</v>
      </c>
      <c r="E71" s="117">
        <f t="shared" si="7"/>
        <v>0</v>
      </c>
      <c r="F71" s="119">
        <v>0</v>
      </c>
      <c r="G71" s="119">
        <v>0</v>
      </c>
      <c r="H71" s="119">
        <f t="shared" si="2"/>
        <v>0</v>
      </c>
    </row>
    <row r="72" spans="1:8" x14ac:dyDescent="0.25">
      <c r="A72" s="110"/>
      <c r="B72" s="111" t="s">
        <v>349</v>
      </c>
      <c r="C72" s="119">
        <v>0</v>
      </c>
      <c r="D72" s="119">
        <v>0</v>
      </c>
      <c r="E72" s="117">
        <f t="shared" si="7"/>
        <v>0</v>
      </c>
      <c r="F72" s="119">
        <v>0</v>
      </c>
      <c r="G72" s="119">
        <v>0</v>
      </c>
      <c r="H72" s="119">
        <f t="shared" si="2"/>
        <v>0</v>
      </c>
    </row>
    <row r="73" spans="1:8" x14ac:dyDescent="0.25">
      <c r="A73" s="110"/>
      <c r="B73" s="111" t="s">
        <v>350</v>
      </c>
      <c r="C73" s="119">
        <v>0</v>
      </c>
      <c r="D73" s="119">
        <v>0</v>
      </c>
      <c r="E73" s="117">
        <f t="shared" si="7"/>
        <v>0</v>
      </c>
      <c r="F73" s="119">
        <v>0</v>
      </c>
      <c r="G73" s="119">
        <v>0</v>
      </c>
      <c r="H73" s="119">
        <f t="shared" si="2"/>
        <v>0</v>
      </c>
    </row>
    <row r="74" spans="1:8" x14ac:dyDescent="0.25">
      <c r="A74" s="206" t="s">
        <v>351</v>
      </c>
      <c r="B74" s="207"/>
      <c r="C74" s="119">
        <f>SUM(C75:C81)</f>
        <v>0</v>
      </c>
      <c r="D74" s="119">
        <f>SUM(D75:D81)</f>
        <v>0</v>
      </c>
      <c r="E74" s="117">
        <f t="shared" ref="E74:E81" si="11">+C74</f>
        <v>0</v>
      </c>
      <c r="F74" s="119">
        <f t="shared" ref="F74" si="12">SUM(F75:F81)</f>
        <v>0</v>
      </c>
      <c r="G74" s="119">
        <v>0</v>
      </c>
      <c r="H74" s="119">
        <f t="shared" ref="H74:H81" si="13">E74-F74</f>
        <v>0</v>
      </c>
    </row>
    <row r="75" spans="1:8" x14ac:dyDescent="0.25">
      <c r="A75" s="110"/>
      <c r="B75" s="111" t="s">
        <v>352</v>
      </c>
      <c r="C75" s="119">
        <v>0</v>
      </c>
      <c r="D75" s="119">
        <v>0</v>
      </c>
      <c r="E75" s="117">
        <f t="shared" si="11"/>
        <v>0</v>
      </c>
      <c r="F75" s="119">
        <v>0</v>
      </c>
      <c r="G75" s="119">
        <v>0</v>
      </c>
      <c r="H75" s="119">
        <f t="shared" si="13"/>
        <v>0</v>
      </c>
    </row>
    <row r="76" spans="1:8" x14ac:dyDescent="0.25">
      <c r="A76" s="110"/>
      <c r="B76" s="111" t="s">
        <v>353</v>
      </c>
      <c r="C76" s="119">
        <v>0</v>
      </c>
      <c r="D76" s="119">
        <v>0</v>
      </c>
      <c r="E76" s="117">
        <f t="shared" si="11"/>
        <v>0</v>
      </c>
      <c r="F76" s="119">
        <v>0</v>
      </c>
      <c r="G76" s="119">
        <v>0</v>
      </c>
      <c r="H76" s="119">
        <f t="shared" si="13"/>
        <v>0</v>
      </c>
    </row>
    <row r="77" spans="1:8" x14ac:dyDescent="0.25">
      <c r="A77" s="110"/>
      <c r="B77" s="111" t="s">
        <v>354</v>
      </c>
      <c r="C77" s="119">
        <v>0</v>
      </c>
      <c r="D77" s="119">
        <v>0</v>
      </c>
      <c r="E77" s="117">
        <f t="shared" si="11"/>
        <v>0</v>
      </c>
      <c r="F77" s="119">
        <v>0</v>
      </c>
      <c r="G77" s="119">
        <v>0</v>
      </c>
      <c r="H77" s="119">
        <f t="shared" si="13"/>
        <v>0</v>
      </c>
    </row>
    <row r="78" spans="1:8" x14ac:dyDescent="0.25">
      <c r="A78" s="110"/>
      <c r="B78" s="111" t="s">
        <v>355</v>
      </c>
      <c r="C78" s="119">
        <v>0</v>
      </c>
      <c r="D78" s="119">
        <v>0</v>
      </c>
      <c r="E78" s="117">
        <f t="shared" si="11"/>
        <v>0</v>
      </c>
      <c r="F78" s="119">
        <v>0</v>
      </c>
      <c r="G78" s="119">
        <v>0</v>
      </c>
      <c r="H78" s="119">
        <f t="shared" si="13"/>
        <v>0</v>
      </c>
    </row>
    <row r="79" spans="1:8" x14ac:dyDescent="0.25">
      <c r="A79" s="110"/>
      <c r="B79" s="111" t="s">
        <v>356</v>
      </c>
      <c r="C79" s="119">
        <v>0</v>
      </c>
      <c r="D79" s="119">
        <v>0</v>
      </c>
      <c r="E79" s="117">
        <f t="shared" si="11"/>
        <v>0</v>
      </c>
      <c r="F79" s="119">
        <v>0</v>
      </c>
      <c r="G79" s="119">
        <v>0</v>
      </c>
      <c r="H79" s="119">
        <f t="shared" si="13"/>
        <v>0</v>
      </c>
    </row>
    <row r="80" spans="1:8" x14ac:dyDescent="0.25">
      <c r="A80" s="110"/>
      <c r="B80" s="111" t="s">
        <v>357</v>
      </c>
      <c r="C80" s="119">
        <v>0</v>
      </c>
      <c r="D80" s="119">
        <v>0</v>
      </c>
      <c r="E80" s="117">
        <f t="shared" si="11"/>
        <v>0</v>
      </c>
      <c r="F80" s="119">
        <v>0</v>
      </c>
      <c r="G80" s="119">
        <v>0</v>
      </c>
      <c r="H80" s="119">
        <f t="shared" si="13"/>
        <v>0</v>
      </c>
    </row>
    <row r="81" spans="1:8" x14ac:dyDescent="0.25">
      <c r="A81" s="110"/>
      <c r="B81" s="111" t="s">
        <v>358</v>
      </c>
      <c r="C81" s="119">
        <v>0</v>
      </c>
      <c r="D81" s="119">
        <v>0</v>
      </c>
      <c r="E81" s="117">
        <f t="shared" si="11"/>
        <v>0</v>
      </c>
      <c r="F81" s="119">
        <v>0</v>
      </c>
      <c r="G81" s="119">
        <v>0</v>
      </c>
      <c r="H81" s="119">
        <f t="shared" si="13"/>
        <v>0</v>
      </c>
    </row>
    <row r="82" spans="1:8" ht="15.75" thickBot="1" x14ac:dyDescent="0.3">
      <c r="A82" s="213"/>
      <c r="B82" s="214"/>
      <c r="C82" s="121"/>
      <c r="D82" s="121"/>
      <c r="E82" s="121"/>
      <c r="F82" s="121"/>
      <c r="G82" s="121"/>
      <c r="H82" s="121"/>
    </row>
    <row r="83" spans="1:8" x14ac:dyDescent="0.25">
      <c r="A83" s="217"/>
      <c r="B83" s="218"/>
      <c r="C83" s="122"/>
      <c r="D83" s="122"/>
      <c r="E83" s="122"/>
      <c r="F83" s="122"/>
      <c r="G83" s="122"/>
      <c r="H83" s="122"/>
    </row>
    <row r="84" spans="1:8" x14ac:dyDescent="0.25">
      <c r="A84" s="215" t="s">
        <v>359</v>
      </c>
      <c r="B84" s="216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206" t="s">
        <v>286</v>
      </c>
      <c r="B85" s="207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10"/>
      <c r="B86" s="111" t="s">
        <v>287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10"/>
      <c r="B87" s="111" t="s">
        <v>288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10"/>
      <c r="B88" s="111" t="s">
        <v>289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10"/>
      <c r="B89" s="111" t="s">
        <v>290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x14ac:dyDescent="0.25">
      <c r="A90" s="110"/>
      <c r="B90" s="111" t="s">
        <v>291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</row>
    <row r="91" spans="1:8" x14ac:dyDescent="0.25">
      <c r="A91" s="110"/>
      <c r="B91" s="111" t="s">
        <v>292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</row>
    <row r="92" spans="1:8" x14ac:dyDescent="0.25">
      <c r="A92" s="110"/>
      <c r="B92" s="111" t="s">
        <v>293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206" t="s">
        <v>294</v>
      </c>
      <c r="B93" s="207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10"/>
      <c r="B94" s="111" t="s">
        <v>295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10"/>
      <c r="B95" s="111" t="s">
        <v>296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10"/>
      <c r="B96" s="111" t="s">
        <v>297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10"/>
      <c r="B97" s="111" t="s">
        <v>298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10"/>
      <c r="B98" s="111" t="s">
        <v>299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10"/>
      <c r="B99" s="111" t="s">
        <v>300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10"/>
      <c r="B100" s="111" t="s">
        <v>301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10"/>
      <c r="B101" s="111" t="s">
        <v>302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10"/>
      <c r="B102" s="111" t="s">
        <v>303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206" t="s">
        <v>304</v>
      </c>
      <c r="B103" s="207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10"/>
      <c r="B104" s="111" t="s">
        <v>305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10"/>
      <c r="B105" s="111" t="s">
        <v>306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10"/>
      <c r="B106" s="111" t="s">
        <v>307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10"/>
      <c r="B107" s="111" t="s">
        <v>308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10"/>
      <c r="B108" s="111" t="s">
        <v>309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10"/>
      <c r="B109" s="111" t="s">
        <v>310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10"/>
      <c r="B110" s="111" t="s">
        <v>311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10"/>
      <c r="B111" s="111" t="s">
        <v>312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10"/>
      <c r="B112" s="111" t="s">
        <v>313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206" t="s">
        <v>314</v>
      </c>
      <c r="B113" s="207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10"/>
      <c r="B114" s="111" t="s">
        <v>315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10"/>
      <c r="B115" s="111" t="s">
        <v>316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10"/>
      <c r="B116" s="111" t="s">
        <v>317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10"/>
      <c r="B117" s="111" t="s">
        <v>318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x14ac:dyDescent="0.25">
      <c r="A118" s="110"/>
      <c r="B118" s="111" t="s">
        <v>319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</row>
    <row r="119" spans="1:8" x14ac:dyDescent="0.25">
      <c r="A119" s="110"/>
      <c r="B119" s="111" t="s">
        <v>320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</row>
    <row r="120" spans="1:8" x14ac:dyDescent="0.25">
      <c r="A120" s="110"/>
      <c r="B120" s="111" t="s">
        <v>321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10"/>
      <c r="B121" s="111" t="s">
        <v>322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ht="15.75" thickBot="1" x14ac:dyDescent="0.3">
      <c r="A122" s="112"/>
      <c r="B122" s="113" t="s">
        <v>323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</row>
    <row r="123" spans="1:8" x14ac:dyDescent="0.25">
      <c r="A123" s="206" t="s">
        <v>324</v>
      </c>
      <c r="B123" s="207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10"/>
      <c r="B124" s="111" t="s">
        <v>325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10"/>
      <c r="B125" s="111" t="s">
        <v>326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10"/>
      <c r="B126" s="111" t="s">
        <v>327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10"/>
      <c r="B127" s="111" t="s">
        <v>328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10"/>
      <c r="B128" s="111" t="s">
        <v>329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10"/>
      <c r="B129" s="111" t="s">
        <v>330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10"/>
      <c r="B130" s="111" t="s">
        <v>331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10"/>
      <c r="B131" s="111" t="s">
        <v>332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10"/>
      <c r="B132" s="111" t="s">
        <v>333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206" t="s">
        <v>334</v>
      </c>
      <c r="B133" s="207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10"/>
      <c r="B134" s="111" t="s">
        <v>335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10"/>
      <c r="B135" s="111" t="s">
        <v>336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10"/>
      <c r="B136" s="111" t="s">
        <v>337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206" t="s">
        <v>338</v>
      </c>
      <c r="B137" s="207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10"/>
      <c r="B138" s="111" t="s">
        <v>339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10"/>
      <c r="B139" s="111" t="s">
        <v>340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10"/>
      <c r="B140" s="111" t="s">
        <v>341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10"/>
      <c r="B141" s="111" t="s">
        <v>342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10"/>
      <c r="B142" s="111" t="s">
        <v>343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10"/>
      <c r="B143" s="111" t="s">
        <v>344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10"/>
      <c r="B144" s="111" t="s">
        <v>345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10"/>
      <c r="B145" s="111" t="s">
        <v>346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x14ac:dyDescent="0.25">
      <c r="A146" s="206" t="s">
        <v>347</v>
      </c>
      <c r="B146" s="207"/>
      <c r="C146" s="124">
        <v>0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</row>
    <row r="147" spans="1:8" x14ac:dyDescent="0.25">
      <c r="A147" s="110"/>
      <c r="B147" s="111" t="s">
        <v>348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10"/>
      <c r="B148" s="111" t="s">
        <v>349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10"/>
      <c r="B149" s="111" t="s">
        <v>350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206" t="s">
        <v>351</v>
      </c>
      <c r="B150" s="207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10"/>
      <c r="B151" s="111" t="s">
        <v>352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10"/>
      <c r="B152" s="111" t="s">
        <v>353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10"/>
      <c r="B153" s="111" t="s">
        <v>354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10"/>
      <c r="B154" s="111" t="s">
        <v>355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10"/>
      <c r="B155" s="111" t="s">
        <v>356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10"/>
      <c r="B156" s="111" t="s">
        <v>357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10"/>
      <c r="B157" s="111" t="s">
        <v>358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10"/>
      <c r="B158" s="111"/>
      <c r="C158" s="124"/>
      <c r="D158" s="124"/>
      <c r="E158" s="124"/>
      <c r="F158" s="124"/>
      <c r="G158" s="124"/>
      <c r="H158" s="124"/>
    </row>
    <row r="159" spans="1:8" x14ac:dyDescent="0.25">
      <c r="A159" s="215" t="s">
        <v>360</v>
      </c>
      <c r="B159" s="216"/>
      <c r="C159" s="126">
        <f t="shared" ref="C159:H159" si="14">C8+C84</f>
        <v>20885184</v>
      </c>
      <c r="D159" s="126">
        <f t="shared" si="14"/>
        <v>0</v>
      </c>
      <c r="E159" s="126">
        <f>E8+E84</f>
        <v>20885184</v>
      </c>
      <c r="F159" s="126">
        <f t="shared" si="14"/>
        <v>3925765</v>
      </c>
      <c r="G159" s="126">
        <f>G8+G84</f>
        <v>3895419</v>
      </c>
      <c r="H159" s="126">
        <f t="shared" si="14"/>
        <v>16959419</v>
      </c>
    </row>
    <row r="160" spans="1:8" ht="15.75" thickBot="1" x14ac:dyDescent="0.3">
      <c r="A160" s="114"/>
      <c r="B160" s="115"/>
      <c r="C160" s="127"/>
      <c r="D160" s="127"/>
      <c r="E160" s="127"/>
      <c r="F160" s="127"/>
      <c r="G160" s="127"/>
      <c r="H160" s="127"/>
    </row>
    <row r="162" spans="6:7" x14ac:dyDescent="0.25">
      <c r="F162" s="98"/>
      <c r="G162" s="98"/>
    </row>
  </sheetData>
  <mergeCells count="31">
    <mergeCell ref="A133:B133"/>
    <mergeCell ref="A137:B137"/>
    <mergeCell ref="A146:B146"/>
    <mergeCell ref="A150:B150"/>
    <mergeCell ref="A159:B159"/>
    <mergeCell ref="A123:B123"/>
    <mergeCell ref="A84:B84"/>
    <mergeCell ref="A83:B83"/>
    <mergeCell ref="A85:B85"/>
    <mergeCell ref="A93:B93"/>
    <mergeCell ref="A103:B103"/>
    <mergeCell ref="A113:B113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40"/>
  <sheetViews>
    <sheetView zoomScale="145" zoomScaleNormal="145" workbookViewId="0">
      <selection activeCell="C24" sqref="C24:C25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0" t="s">
        <v>415</v>
      </c>
      <c r="B1" s="221"/>
      <c r="C1" s="221"/>
      <c r="D1" s="221"/>
      <c r="E1" s="221"/>
      <c r="F1" s="221"/>
      <c r="G1" s="151"/>
    </row>
    <row r="2" spans="1:10" x14ac:dyDescent="0.25">
      <c r="A2" s="138" t="s">
        <v>279</v>
      </c>
      <c r="B2" s="139"/>
      <c r="C2" s="139"/>
      <c r="D2" s="139"/>
      <c r="E2" s="139"/>
      <c r="F2" s="139"/>
      <c r="G2" s="140"/>
    </row>
    <row r="3" spans="1:10" x14ac:dyDescent="0.25">
      <c r="A3" s="138" t="s">
        <v>361</v>
      </c>
      <c r="B3" s="139"/>
      <c r="C3" s="139"/>
      <c r="D3" s="139"/>
      <c r="E3" s="139"/>
      <c r="F3" s="139"/>
      <c r="G3" s="140"/>
    </row>
    <row r="4" spans="1:10" x14ac:dyDescent="0.25">
      <c r="A4" s="138" t="s">
        <v>438</v>
      </c>
      <c r="B4" s="139"/>
      <c r="C4" s="139"/>
      <c r="D4" s="139"/>
      <c r="E4" s="139"/>
      <c r="F4" s="139"/>
      <c r="G4" s="140"/>
    </row>
    <row r="5" spans="1:10" ht="15.75" thickBot="1" x14ac:dyDescent="0.3">
      <c r="A5" s="141" t="s">
        <v>1</v>
      </c>
      <c r="B5" s="142"/>
      <c r="C5" s="142"/>
      <c r="D5" s="142"/>
      <c r="E5" s="142"/>
      <c r="F5" s="142"/>
      <c r="G5" s="143"/>
    </row>
    <row r="6" spans="1:10" ht="15.75" thickBot="1" x14ac:dyDescent="0.3">
      <c r="A6" s="152" t="s">
        <v>2</v>
      </c>
      <c r="B6" s="147" t="s">
        <v>281</v>
      </c>
      <c r="C6" s="148"/>
      <c r="D6" s="148"/>
      <c r="E6" s="148"/>
      <c r="F6" s="149"/>
      <c r="G6" s="152" t="s">
        <v>282</v>
      </c>
    </row>
    <row r="7" spans="1:10" ht="24" customHeight="1" thickBot="1" x14ac:dyDescent="0.3">
      <c r="A7" s="153"/>
      <c r="B7" s="90" t="s">
        <v>168</v>
      </c>
      <c r="C7" s="90" t="s">
        <v>212</v>
      </c>
      <c r="D7" s="90" t="s">
        <v>213</v>
      </c>
      <c r="E7" s="90" t="s">
        <v>169</v>
      </c>
      <c r="F7" s="90" t="s">
        <v>186</v>
      </c>
      <c r="G7" s="153"/>
    </row>
    <row r="8" spans="1:10" x14ac:dyDescent="0.25">
      <c r="A8" s="16" t="s">
        <v>362</v>
      </c>
      <c r="B8" s="219">
        <f>+B10+B11+B12+B13+B14+B15+B16+B17+B18+B19+B20+B22+B21</f>
        <v>20885184</v>
      </c>
      <c r="C8" s="219">
        <f t="shared" ref="C8:G8" si="0">+C10+C11+C12+C13+C14+C15+C16+C17+C18+C19+C20+C22+C21</f>
        <v>0</v>
      </c>
      <c r="D8" s="219">
        <f t="shared" si="0"/>
        <v>20885184</v>
      </c>
      <c r="E8" s="219">
        <f t="shared" si="0"/>
        <v>3925765</v>
      </c>
      <c r="F8" s="219">
        <f t="shared" si="0"/>
        <v>3895419</v>
      </c>
      <c r="G8" s="219">
        <f t="shared" si="0"/>
        <v>16959419</v>
      </c>
    </row>
    <row r="9" spans="1:10" ht="12" customHeight="1" x14ac:dyDescent="0.25">
      <c r="A9" s="16" t="s">
        <v>427</v>
      </c>
      <c r="B9" s="220"/>
      <c r="C9" s="220"/>
      <c r="D9" s="220"/>
      <c r="E9" s="220"/>
      <c r="F9" s="220"/>
      <c r="G9" s="220"/>
    </row>
    <row r="10" spans="1:10" x14ac:dyDescent="0.25">
      <c r="A10" s="20" t="s">
        <v>418</v>
      </c>
      <c r="B10" s="101">
        <v>3381419</v>
      </c>
      <c r="C10" s="101">
        <v>0</v>
      </c>
      <c r="D10" s="70">
        <f>+B10+C10</f>
        <v>3381419</v>
      </c>
      <c r="E10" s="70">
        <v>525131</v>
      </c>
      <c r="F10" s="70">
        <v>520785</v>
      </c>
      <c r="G10" s="70">
        <f>D10-E10</f>
        <v>2856288</v>
      </c>
      <c r="H10" s="98"/>
      <c r="I10" s="98"/>
      <c r="J10" s="98"/>
    </row>
    <row r="11" spans="1:10" x14ac:dyDescent="0.25">
      <c r="A11" s="20" t="s">
        <v>419</v>
      </c>
      <c r="B11" s="101">
        <v>1635218</v>
      </c>
      <c r="C11" s="101">
        <v>0</v>
      </c>
      <c r="D11" s="70">
        <f t="shared" ref="D11:D22" si="1">+B11+C11</f>
        <v>1635218</v>
      </c>
      <c r="E11" s="70">
        <v>241517</v>
      </c>
      <c r="F11" s="70">
        <v>239353</v>
      </c>
      <c r="G11" s="70">
        <f>D11-E11</f>
        <v>1393701</v>
      </c>
    </row>
    <row r="12" spans="1:10" x14ac:dyDescent="0.25">
      <c r="A12" s="20" t="s">
        <v>420</v>
      </c>
      <c r="B12" s="101">
        <v>1172200</v>
      </c>
      <c r="C12" s="101">
        <v>0</v>
      </c>
      <c r="D12" s="70">
        <f t="shared" si="1"/>
        <v>1172200</v>
      </c>
      <c r="E12" s="70">
        <v>216709</v>
      </c>
      <c r="F12" s="70">
        <v>215113</v>
      </c>
      <c r="G12" s="70">
        <f t="shared" ref="G12:G17" si="2">D12-E12</f>
        <v>955491</v>
      </c>
    </row>
    <row r="13" spans="1:10" x14ac:dyDescent="0.25">
      <c r="A13" s="20" t="s">
        <v>421</v>
      </c>
      <c r="B13" s="101">
        <v>3491707</v>
      </c>
      <c r="C13" s="101">
        <v>0</v>
      </c>
      <c r="D13" s="70">
        <f t="shared" si="1"/>
        <v>3491707</v>
      </c>
      <c r="E13" s="70">
        <v>583096</v>
      </c>
      <c r="F13" s="70">
        <v>578765</v>
      </c>
      <c r="G13" s="70">
        <f t="shared" si="2"/>
        <v>2908611</v>
      </c>
    </row>
    <row r="14" spans="1:10" x14ac:dyDescent="0.25">
      <c r="A14" s="20" t="s">
        <v>422</v>
      </c>
      <c r="B14" s="101">
        <v>2761059</v>
      </c>
      <c r="C14" s="101">
        <v>0</v>
      </c>
      <c r="D14" s="70">
        <f t="shared" si="1"/>
        <v>2761059</v>
      </c>
      <c r="E14" s="70">
        <v>668323</v>
      </c>
      <c r="F14" s="70">
        <v>663309</v>
      </c>
      <c r="G14" s="70">
        <f t="shared" si="2"/>
        <v>2092736</v>
      </c>
    </row>
    <row r="15" spans="1:10" x14ac:dyDescent="0.25">
      <c r="A15" s="20" t="s">
        <v>423</v>
      </c>
      <c r="B15" s="101">
        <v>1907778</v>
      </c>
      <c r="C15" s="101">
        <v>0</v>
      </c>
      <c r="D15" s="70">
        <f t="shared" si="1"/>
        <v>1907778</v>
      </c>
      <c r="E15" s="70">
        <v>486389</v>
      </c>
      <c r="F15" s="70">
        <v>483626</v>
      </c>
      <c r="G15" s="70">
        <f t="shared" si="2"/>
        <v>1421389</v>
      </c>
    </row>
    <row r="16" spans="1:10" x14ac:dyDescent="0.25">
      <c r="A16" s="20" t="s">
        <v>424</v>
      </c>
      <c r="B16" s="101">
        <v>2010244</v>
      </c>
      <c r="C16" s="101">
        <v>0</v>
      </c>
      <c r="D16" s="70">
        <f t="shared" si="1"/>
        <v>2010244</v>
      </c>
      <c r="E16" s="70">
        <v>378341</v>
      </c>
      <c r="F16" s="70">
        <v>375125</v>
      </c>
      <c r="G16" s="70">
        <f t="shared" si="2"/>
        <v>1631903</v>
      </c>
    </row>
    <row r="17" spans="1:7" x14ac:dyDescent="0.25">
      <c r="A17" s="20" t="s">
        <v>425</v>
      </c>
      <c r="B17" s="101">
        <v>679403</v>
      </c>
      <c r="C17" s="101">
        <v>0</v>
      </c>
      <c r="D17" s="70">
        <f t="shared" si="1"/>
        <v>679403</v>
      </c>
      <c r="E17" s="70">
        <v>113261</v>
      </c>
      <c r="F17" s="70">
        <v>112433</v>
      </c>
      <c r="G17" s="70">
        <f t="shared" si="2"/>
        <v>566142</v>
      </c>
    </row>
    <row r="18" spans="1:7" x14ac:dyDescent="0.25">
      <c r="A18" s="20" t="s">
        <v>426</v>
      </c>
      <c r="B18" s="101">
        <v>1036326</v>
      </c>
      <c r="C18" s="101">
        <v>0</v>
      </c>
      <c r="D18" s="70">
        <f t="shared" si="1"/>
        <v>1036326</v>
      </c>
      <c r="E18" s="70">
        <v>167528</v>
      </c>
      <c r="F18" s="70">
        <v>166183</v>
      </c>
      <c r="G18" s="70">
        <f t="shared" ref="G18:G21" si="3">D18-E18</f>
        <v>868798</v>
      </c>
    </row>
    <row r="19" spans="1:7" x14ac:dyDescent="0.25">
      <c r="A19" s="20" t="s">
        <v>428</v>
      </c>
      <c r="B19" s="101">
        <v>367664</v>
      </c>
      <c r="C19" s="101">
        <v>0</v>
      </c>
      <c r="D19" s="70">
        <f>+B19+C19</f>
        <v>367664</v>
      </c>
      <c r="E19" s="70">
        <v>66395</v>
      </c>
      <c r="F19" s="70">
        <v>65750</v>
      </c>
      <c r="G19" s="70">
        <f t="shared" si="3"/>
        <v>301269</v>
      </c>
    </row>
    <row r="20" spans="1:7" x14ac:dyDescent="0.25">
      <c r="A20" s="20" t="s">
        <v>429</v>
      </c>
      <c r="B20" s="101">
        <v>1608393</v>
      </c>
      <c r="C20" s="101">
        <v>0</v>
      </c>
      <c r="D20" s="70">
        <f t="shared" si="1"/>
        <v>1608393</v>
      </c>
      <c r="E20" s="70">
        <v>316862</v>
      </c>
      <c r="F20" s="70">
        <v>314289</v>
      </c>
      <c r="G20" s="70">
        <f t="shared" si="3"/>
        <v>1291531</v>
      </c>
    </row>
    <row r="21" spans="1:7" x14ac:dyDescent="0.25">
      <c r="A21" s="20" t="s">
        <v>430</v>
      </c>
      <c r="B21" s="101">
        <v>518840</v>
      </c>
      <c r="C21" s="101">
        <v>0</v>
      </c>
      <c r="D21" s="70">
        <f t="shared" ref="D21" si="4">+B21+C21</f>
        <v>518840</v>
      </c>
      <c r="E21" s="70">
        <v>102113</v>
      </c>
      <c r="F21" s="70">
        <v>101171</v>
      </c>
      <c r="G21" s="70">
        <f t="shared" si="3"/>
        <v>416727</v>
      </c>
    </row>
    <row r="22" spans="1:7" x14ac:dyDescent="0.25">
      <c r="A22" s="20" t="s">
        <v>442</v>
      </c>
      <c r="B22" s="101">
        <v>314933</v>
      </c>
      <c r="C22" s="101">
        <v>0</v>
      </c>
      <c r="D22" s="70">
        <f t="shared" si="1"/>
        <v>314933</v>
      </c>
      <c r="E22" s="70">
        <v>60100</v>
      </c>
      <c r="F22" s="70">
        <v>59517</v>
      </c>
      <c r="G22" s="70">
        <f t="shared" ref="G22" si="5">D22-E22</f>
        <v>254833</v>
      </c>
    </row>
    <row r="23" spans="1:7" ht="3" customHeight="1" x14ac:dyDescent="0.25">
      <c r="A23" s="20"/>
      <c r="B23" s="70"/>
      <c r="C23" s="70"/>
      <c r="D23" s="70"/>
      <c r="E23" s="70"/>
      <c r="F23" s="70"/>
      <c r="G23" s="70"/>
    </row>
    <row r="24" spans="1:7" x14ac:dyDescent="0.25">
      <c r="A24" s="6" t="s">
        <v>363</v>
      </c>
      <c r="B24" s="220">
        <v>0</v>
      </c>
      <c r="C24" s="220">
        <v>0</v>
      </c>
      <c r="D24" s="220">
        <v>0</v>
      </c>
      <c r="E24" s="220">
        <v>0</v>
      </c>
      <c r="F24" s="220">
        <v>0</v>
      </c>
      <c r="G24" s="220">
        <v>0</v>
      </c>
    </row>
    <row r="25" spans="1:7" x14ac:dyDescent="0.25">
      <c r="A25" s="6" t="s">
        <v>364</v>
      </c>
      <c r="B25" s="220"/>
      <c r="C25" s="220"/>
      <c r="D25" s="220"/>
      <c r="E25" s="220"/>
      <c r="F25" s="220"/>
      <c r="G25" s="220"/>
    </row>
    <row r="26" spans="1:7" x14ac:dyDescent="0.25">
      <c r="A26" s="20" t="s">
        <v>418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0" t="s">
        <v>419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0" t="s">
        <v>420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0" t="s">
        <v>421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20" t="s">
        <v>422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20" t="s">
        <v>423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</row>
    <row r="32" spans="1:7" x14ac:dyDescent="0.25">
      <c r="A32" s="20" t="s">
        <v>424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</row>
    <row r="33" spans="1:7" ht="12" customHeight="1" x14ac:dyDescent="0.25">
      <c r="A33" s="20" t="s">
        <v>425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</row>
    <row r="34" spans="1:7" x14ac:dyDescent="0.25">
      <c r="A34" s="20" t="s">
        <v>426</v>
      </c>
      <c r="B34" s="70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</row>
    <row r="35" spans="1:7" ht="3" customHeight="1" x14ac:dyDescent="0.25">
      <c r="A35" s="20"/>
      <c r="B35" s="70"/>
      <c r="C35" s="70"/>
      <c r="D35" s="70"/>
      <c r="E35" s="70"/>
      <c r="F35" s="70"/>
      <c r="G35" s="70"/>
    </row>
    <row r="36" spans="1:7" x14ac:dyDescent="0.25">
      <c r="A36" s="16" t="s">
        <v>360</v>
      </c>
      <c r="B36" s="70">
        <f t="shared" ref="B36:G36" si="6">B8+B24</f>
        <v>20885184</v>
      </c>
      <c r="C36" s="70">
        <f t="shared" si="6"/>
        <v>0</v>
      </c>
      <c r="D36" s="70">
        <f t="shared" si="6"/>
        <v>20885184</v>
      </c>
      <c r="E36" s="70">
        <f t="shared" si="6"/>
        <v>3925765</v>
      </c>
      <c r="F36" s="70">
        <f t="shared" si="6"/>
        <v>3895419</v>
      </c>
      <c r="G36" s="70">
        <f t="shared" si="6"/>
        <v>16959419</v>
      </c>
    </row>
    <row r="37" spans="1:7" ht="6" customHeight="1" thickBot="1" x14ac:dyDescent="0.3">
      <c r="A37" s="9"/>
      <c r="B37" s="76"/>
      <c r="C37" s="76"/>
      <c r="D37" s="76"/>
      <c r="E37" s="76"/>
      <c r="F37" s="76"/>
      <c r="G37" s="76"/>
    </row>
    <row r="39" spans="1:7" x14ac:dyDescent="0.25">
      <c r="B39" s="102"/>
    </row>
    <row r="40" spans="1:7" x14ac:dyDescent="0.25">
      <c r="B40" s="102"/>
    </row>
  </sheetData>
  <mergeCells count="20">
    <mergeCell ref="G24:G25"/>
    <mergeCell ref="B24:B25"/>
    <mergeCell ref="C24:C25"/>
    <mergeCell ref="D24:D25"/>
    <mergeCell ref="E24:E25"/>
    <mergeCell ref="F24:F25"/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C25" sqref="C25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5" t="s">
        <v>415</v>
      </c>
      <c r="B1" s="136"/>
      <c r="C1" s="136"/>
      <c r="D1" s="136"/>
      <c r="E1" s="136"/>
      <c r="F1" s="136"/>
      <c r="G1" s="136"/>
      <c r="H1" s="208"/>
    </row>
    <row r="2" spans="1:8" x14ac:dyDescent="0.25">
      <c r="A2" s="176" t="s">
        <v>279</v>
      </c>
      <c r="B2" s="177"/>
      <c r="C2" s="177"/>
      <c r="D2" s="177"/>
      <c r="E2" s="177"/>
      <c r="F2" s="177"/>
      <c r="G2" s="177"/>
      <c r="H2" s="209"/>
    </row>
    <row r="3" spans="1:8" x14ac:dyDescent="0.25">
      <c r="A3" s="176" t="s">
        <v>365</v>
      </c>
      <c r="B3" s="177"/>
      <c r="C3" s="177"/>
      <c r="D3" s="177"/>
      <c r="E3" s="177"/>
      <c r="F3" s="177"/>
      <c r="G3" s="177"/>
      <c r="H3" s="209"/>
    </row>
    <row r="4" spans="1:8" x14ac:dyDescent="0.25">
      <c r="A4" s="176" t="s">
        <v>438</v>
      </c>
      <c r="B4" s="177"/>
      <c r="C4" s="177"/>
      <c r="D4" s="177"/>
      <c r="E4" s="177"/>
      <c r="F4" s="177"/>
      <c r="G4" s="177"/>
      <c r="H4" s="209"/>
    </row>
    <row r="5" spans="1:8" ht="15.75" thickBot="1" x14ac:dyDescent="0.3">
      <c r="A5" s="185" t="s">
        <v>1</v>
      </c>
      <c r="B5" s="186"/>
      <c r="C5" s="186"/>
      <c r="D5" s="186"/>
      <c r="E5" s="186"/>
      <c r="F5" s="186"/>
      <c r="G5" s="186"/>
      <c r="H5" s="210"/>
    </row>
    <row r="6" spans="1:8" ht="12.75" customHeight="1" thickBot="1" x14ac:dyDescent="0.3">
      <c r="A6" s="135" t="s">
        <v>2</v>
      </c>
      <c r="B6" s="137"/>
      <c r="C6" s="147" t="s">
        <v>281</v>
      </c>
      <c r="D6" s="148"/>
      <c r="E6" s="148"/>
      <c r="F6" s="148"/>
      <c r="G6" s="149"/>
      <c r="H6" s="152" t="s">
        <v>282</v>
      </c>
    </row>
    <row r="7" spans="1:8" ht="26.25" customHeight="1" thickBot="1" x14ac:dyDescent="0.3">
      <c r="A7" s="185"/>
      <c r="B7" s="187"/>
      <c r="C7" s="90" t="s">
        <v>168</v>
      </c>
      <c r="D7" s="90" t="s">
        <v>283</v>
      </c>
      <c r="E7" s="90" t="s">
        <v>284</v>
      </c>
      <c r="F7" s="90" t="s">
        <v>169</v>
      </c>
      <c r="G7" s="90" t="s">
        <v>186</v>
      </c>
      <c r="H7" s="153"/>
    </row>
    <row r="8" spans="1:8" ht="16.5" customHeight="1" x14ac:dyDescent="0.25">
      <c r="A8" s="222" t="s">
        <v>366</v>
      </c>
      <c r="B8" s="223"/>
      <c r="C8" s="70">
        <f>C9+C19+C28+C39</f>
        <v>20885184</v>
      </c>
      <c r="D8" s="70">
        <f t="shared" ref="D8:H8" si="0">D9+D19+D28+D39</f>
        <v>0</v>
      </c>
      <c r="E8" s="70">
        <f t="shared" si="0"/>
        <v>20885184</v>
      </c>
      <c r="F8" s="70">
        <f>F9+F19+F28+F39</f>
        <v>3925765</v>
      </c>
      <c r="G8" s="70">
        <f t="shared" si="0"/>
        <v>3895419</v>
      </c>
      <c r="H8" s="70">
        <f t="shared" si="0"/>
        <v>16959419</v>
      </c>
    </row>
    <row r="9" spans="1:8" x14ac:dyDescent="0.25">
      <c r="A9" s="194" t="s">
        <v>367</v>
      </c>
      <c r="B9" s="196"/>
      <c r="C9" s="74">
        <f>SUM(C10:C17)</f>
        <v>20885184</v>
      </c>
      <c r="D9" s="74">
        <f t="shared" ref="D9:H9" si="1">SUM(D10:D17)</f>
        <v>0</v>
      </c>
      <c r="E9" s="74">
        <f t="shared" si="1"/>
        <v>20885184</v>
      </c>
      <c r="F9" s="74">
        <f t="shared" si="1"/>
        <v>3925765</v>
      </c>
      <c r="G9" s="74">
        <f t="shared" si="1"/>
        <v>3895419</v>
      </c>
      <c r="H9" s="74">
        <f t="shared" si="1"/>
        <v>16959419</v>
      </c>
    </row>
    <row r="10" spans="1:8" x14ac:dyDescent="0.25">
      <c r="A10" s="41"/>
      <c r="B10" s="48" t="s">
        <v>368</v>
      </c>
      <c r="C10" s="74">
        <v>0</v>
      </c>
      <c r="D10" s="74">
        <v>0</v>
      </c>
      <c r="E10" s="74">
        <f>C10+D10</f>
        <v>0</v>
      </c>
      <c r="F10" s="74">
        <v>0</v>
      </c>
      <c r="G10" s="74">
        <v>0</v>
      </c>
      <c r="H10" s="74">
        <f>E10-F10</f>
        <v>0</v>
      </c>
    </row>
    <row r="11" spans="1:8" x14ac:dyDescent="0.25">
      <c r="A11" s="41"/>
      <c r="B11" s="48" t="s">
        <v>369</v>
      </c>
      <c r="C11" s="74">
        <v>20885184</v>
      </c>
      <c r="D11" s="74">
        <v>0</v>
      </c>
      <c r="E11" s="74">
        <f t="shared" ref="E11:E17" si="2">C11+D11</f>
        <v>20885184</v>
      </c>
      <c r="F11" s="74">
        <v>3925765</v>
      </c>
      <c r="G11" s="74">
        <v>3895419</v>
      </c>
      <c r="H11" s="74">
        <f>E11-F11</f>
        <v>16959419</v>
      </c>
    </row>
    <row r="12" spans="1:8" x14ac:dyDescent="0.25">
      <c r="A12" s="41"/>
      <c r="B12" s="48" t="s">
        <v>370</v>
      </c>
      <c r="C12" s="74">
        <v>0</v>
      </c>
      <c r="D12" s="74">
        <v>0</v>
      </c>
      <c r="E12" s="74">
        <f t="shared" si="2"/>
        <v>0</v>
      </c>
      <c r="F12" s="74">
        <v>0</v>
      </c>
      <c r="G12" s="74">
        <v>0</v>
      </c>
      <c r="H12" s="74">
        <f t="shared" ref="H12:H17" si="3">E12-F12</f>
        <v>0</v>
      </c>
    </row>
    <row r="13" spans="1:8" x14ac:dyDescent="0.25">
      <c r="A13" s="41"/>
      <c r="B13" s="48" t="s">
        <v>371</v>
      </c>
      <c r="C13" s="74">
        <v>0</v>
      </c>
      <c r="D13" s="74">
        <v>0</v>
      </c>
      <c r="E13" s="74">
        <f t="shared" si="2"/>
        <v>0</v>
      </c>
      <c r="F13" s="74">
        <v>0</v>
      </c>
      <c r="G13" s="74">
        <v>0</v>
      </c>
      <c r="H13" s="74">
        <f t="shared" si="3"/>
        <v>0</v>
      </c>
    </row>
    <row r="14" spans="1:8" x14ac:dyDescent="0.25">
      <c r="A14" s="41"/>
      <c r="B14" s="48" t="s">
        <v>372</v>
      </c>
      <c r="C14" s="74">
        <v>0</v>
      </c>
      <c r="D14" s="74">
        <v>0</v>
      </c>
      <c r="E14" s="74">
        <f t="shared" si="2"/>
        <v>0</v>
      </c>
      <c r="F14" s="74">
        <v>0</v>
      </c>
      <c r="G14" s="74">
        <v>0</v>
      </c>
      <c r="H14" s="74">
        <f t="shared" si="3"/>
        <v>0</v>
      </c>
    </row>
    <row r="15" spans="1:8" x14ac:dyDescent="0.25">
      <c r="A15" s="41"/>
      <c r="B15" s="48" t="s">
        <v>373</v>
      </c>
      <c r="C15" s="74">
        <v>0</v>
      </c>
      <c r="D15" s="74">
        <v>0</v>
      </c>
      <c r="E15" s="74">
        <f t="shared" si="2"/>
        <v>0</v>
      </c>
      <c r="F15" s="74">
        <v>0</v>
      </c>
      <c r="G15" s="74">
        <v>0</v>
      </c>
      <c r="H15" s="74">
        <f t="shared" si="3"/>
        <v>0</v>
      </c>
    </row>
    <row r="16" spans="1:8" x14ac:dyDescent="0.25">
      <c r="A16" s="41"/>
      <c r="B16" s="48" t="s">
        <v>374</v>
      </c>
      <c r="C16" s="74">
        <v>0</v>
      </c>
      <c r="D16" s="74">
        <v>0</v>
      </c>
      <c r="E16" s="74">
        <f t="shared" si="2"/>
        <v>0</v>
      </c>
      <c r="F16" s="74">
        <v>0</v>
      </c>
      <c r="G16" s="74">
        <v>0</v>
      </c>
      <c r="H16" s="74">
        <f t="shared" si="3"/>
        <v>0</v>
      </c>
    </row>
    <row r="17" spans="1:8" x14ac:dyDescent="0.25">
      <c r="A17" s="41"/>
      <c r="B17" s="48" t="s">
        <v>375</v>
      </c>
      <c r="C17" s="74">
        <v>0</v>
      </c>
      <c r="D17" s="74">
        <v>0</v>
      </c>
      <c r="E17" s="74">
        <f t="shared" si="2"/>
        <v>0</v>
      </c>
      <c r="F17" s="74">
        <v>0</v>
      </c>
      <c r="G17" s="74">
        <v>0</v>
      </c>
      <c r="H17" s="74">
        <f t="shared" si="3"/>
        <v>0</v>
      </c>
    </row>
    <row r="18" spans="1:8" ht="7.5" customHeight="1" x14ac:dyDescent="0.25">
      <c r="A18" s="51"/>
      <c r="B18" s="52"/>
      <c r="C18" s="75"/>
      <c r="D18" s="75"/>
      <c r="E18" s="75"/>
      <c r="F18" s="75"/>
      <c r="G18" s="75"/>
      <c r="H18" s="75"/>
    </row>
    <row r="19" spans="1:8" x14ac:dyDescent="0.25">
      <c r="A19" s="194" t="s">
        <v>376</v>
      </c>
      <c r="B19" s="196"/>
      <c r="C19" s="74">
        <f>SUM(C20:C26)</f>
        <v>0</v>
      </c>
      <c r="D19" s="74">
        <f t="shared" ref="D19:H19" si="4">SUM(D20:D26)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</row>
    <row r="20" spans="1:8" x14ac:dyDescent="0.25">
      <c r="A20" s="41"/>
      <c r="B20" s="48" t="s">
        <v>377</v>
      </c>
      <c r="C20" s="74">
        <v>0</v>
      </c>
      <c r="D20" s="74">
        <v>0</v>
      </c>
      <c r="E20" s="74">
        <f t="shared" ref="E20:E26" si="5">C20+D20</f>
        <v>0</v>
      </c>
      <c r="F20" s="74">
        <v>0</v>
      </c>
      <c r="G20" s="74">
        <v>0</v>
      </c>
      <c r="H20" s="74">
        <f t="shared" ref="H20:H26" si="6">E20-F20</f>
        <v>0</v>
      </c>
    </row>
    <row r="21" spans="1:8" x14ac:dyDescent="0.25">
      <c r="A21" s="41"/>
      <c r="B21" s="48" t="s">
        <v>378</v>
      </c>
      <c r="C21" s="74">
        <v>0</v>
      </c>
      <c r="D21" s="74">
        <v>0</v>
      </c>
      <c r="E21" s="74">
        <f t="shared" si="5"/>
        <v>0</v>
      </c>
      <c r="F21" s="74">
        <v>0</v>
      </c>
      <c r="G21" s="74">
        <v>0</v>
      </c>
      <c r="H21" s="74">
        <f t="shared" si="6"/>
        <v>0</v>
      </c>
    </row>
    <row r="22" spans="1:8" x14ac:dyDescent="0.25">
      <c r="A22" s="41"/>
      <c r="B22" s="48" t="s">
        <v>379</v>
      </c>
      <c r="C22" s="74">
        <v>0</v>
      </c>
      <c r="D22" s="74">
        <v>0</v>
      </c>
      <c r="E22" s="74">
        <f t="shared" si="5"/>
        <v>0</v>
      </c>
      <c r="F22" s="74">
        <v>0</v>
      </c>
      <c r="G22" s="74">
        <v>0</v>
      </c>
      <c r="H22" s="74">
        <f t="shared" si="6"/>
        <v>0</v>
      </c>
    </row>
    <row r="23" spans="1:8" x14ac:dyDescent="0.25">
      <c r="A23" s="41"/>
      <c r="B23" s="48" t="s">
        <v>380</v>
      </c>
      <c r="C23" s="74">
        <v>0</v>
      </c>
      <c r="D23" s="74">
        <v>0</v>
      </c>
      <c r="E23" s="74">
        <f t="shared" si="5"/>
        <v>0</v>
      </c>
      <c r="F23" s="74">
        <v>0</v>
      </c>
      <c r="G23" s="74">
        <v>0</v>
      </c>
      <c r="H23" s="74">
        <f t="shared" si="6"/>
        <v>0</v>
      </c>
    </row>
    <row r="24" spans="1:8" x14ac:dyDescent="0.25">
      <c r="A24" s="41"/>
      <c r="B24" s="48" t="s">
        <v>381</v>
      </c>
      <c r="C24" s="74">
        <v>0</v>
      </c>
      <c r="D24" s="74">
        <v>0</v>
      </c>
      <c r="E24" s="74">
        <f t="shared" si="5"/>
        <v>0</v>
      </c>
      <c r="F24" s="74">
        <v>0</v>
      </c>
      <c r="G24" s="74">
        <v>0</v>
      </c>
      <c r="H24" s="74">
        <f t="shared" si="6"/>
        <v>0</v>
      </c>
    </row>
    <row r="25" spans="1:8" x14ac:dyDescent="0.25">
      <c r="A25" s="41"/>
      <c r="B25" s="48" t="s">
        <v>382</v>
      </c>
      <c r="C25" s="74">
        <v>0</v>
      </c>
      <c r="D25" s="74">
        <v>0</v>
      </c>
      <c r="E25" s="74">
        <f t="shared" si="5"/>
        <v>0</v>
      </c>
      <c r="F25" s="74">
        <v>0</v>
      </c>
      <c r="G25" s="74">
        <v>0</v>
      </c>
      <c r="H25" s="74">
        <f t="shared" si="6"/>
        <v>0</v>
      </c>
    </row>
    <row r="26" spans="1:8" x14ac:dyDescent="0.25">
      <c r="A26" s="41"/>
      <c r="B26" s="48" t="s">
        <v>383</v>
      </c>
      <c r="C26" s="74">
        <v>0</v>
      </c>
      <c r="D26" s="74">
        <v>0</v>
      </c>
      <c r="E26" s="74">
        <f t="shared" si="5"/>
        <v>0</v>
      </c>
      <c r="F26" s="74">
        <v>0</v>
      </c>
      <c r="G26" s="74">
        <v>0</v>
      </c>
      <c r="H26" s="74">
        <f t="shared" si="6"/>
        <v>0</v>
      </c>
    </row>
    <row r="27" spans="1:8" ht="6.75" customHeight="1" x14ac:dyDescent="0.25">
      <c r="A27" s="51"/>
      <c r="B27" s="52"/>
      <c r="C27" s="75"/>
      <c r="D27" s="75"/>
      <c r="E27" s="75"/>
      <c r="F27" s="75"/>
      <c r="G27" s="75"/>
      <c r="H27" s="75"/>
    </row>
    <row r="28" spans="1:8" x14ac:dyDescent="0.25">
      <c r="A28" s="194" t="s">
        <v>384</v>
      </c>
      <c r="B28" s="196"/>
      <c r="C28" s="74">
        <f>SUM(C29:C37)</f>
        <v>0</v>
      </c>
      <c r="D28" s="74">
        <f t="shared" ref="D28:H28" si="7">SUM(D29:D37)</f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  <c r="H28" s="74">
        <f t="shared" si="7"/>
        <v>0</v>
      </c>
    </row>
    <row r="29" spans="1:8" x14ac:dyDescent="0.25">
      <c r="A29" s="41"/>
      <c r="B29" s="48" t="s">
        <v>385</v>
      </c>
      <c r="C29" s="74">
        <v>0</v>
      </c>
      <c r="D29" s="74">
        <v>0</v>
      </c>
      <c r="E29" s="74">
        <f t="shared" ref="E29:E37" si="8">C29+D29</f>
        <v>0</v>
      </c>
      <c r="F29" s="74">
        <v>0</v>
      </c>
      <c r="G29" s="74">
        <v>0</v>
      </c>
      <c r="H29" s="74">
        <f t="shared" ref="H29:H37" si="9">E29-F29</f>
        <v>0</v>
      </c>
    </row>
    <row r="30" spans="1:8" x14ac:dyDescent="0.25">
      <c r="A30" s="41"/>
      <c r="B30" s="48" t="s">
        <v>386</v>
      </c>
      <c r="C30" s="74">
        <v>0</v>
      </c>
      <c r="D30" s="74">
        <v>0</v>
      </c>
      <c r="E30" s="74">
        <f t="shared" si="8"/>
        <v>0</v>
      </c>
      <c r="F30" s="74">
        <v>0</v>
      </c>
      <c r="G30" s="74">
        <v>0</v>
      </c>
      <c r="H30" s="74">
        <f t="shared" si="9"/>
        <v>0</v>
      </c>
    </row>
    <row r="31" spans="1:8" x14ac:dyDescent="0.25">
      <c r="A31" s="41"/>
      <c r="B31" s="48" t="s">
        <v>387</v>
      </c>
      <c r="C31" s="74">
        <v>0</v>
      </c>
      <c r="D31" s="74">
        <v>0</v>
      </c>
      <c r="E31" s="74">
        <f t="shared" si="8"/>
        <v>0</v>
      </c>
      <c r="F31" s="74">
        <v>0</v>
      </c>
      <c r="G31" s="74">
        <v>0</v>
      </c>
      <c r="H31" s="74">
        <f t="shared" si="9"/>
        <v>0</v>
      </c>
    </row>
    <row r="32" spans="1:8" x14ac:dyDescent="0.25">
      <c r="A32" s="41"/>
      <c r="B32" s="48" t="s">
        <v>388</v>
      </c>
      <c r="C32" s="74">
        <v>0</v>
      </c>
      <c r="D32" s="74">
        <v>0</v>
      </c>
      <c r="E32" s="74">
        <f t="shared" si="8"/>
        <v>0</v>
      </c>
      <c r="F32" s="74">
        <v>0</v>
      </c>
      <c r="G32" s="74">
        <v>0</v>
      </c>
      <c r="H32" s="74">
        <f t="shared" si="9"/>
        <v>0</v>
      </c>
    </row>
    <row r="33" spans="1:8" x14ac:dyDescent="0.25">
      <c r="A33" s="41"/>
      <c r="B33" s="48" t="s">
        <v>389</v>
      </c>
      <c r="C33" s="74">
        <v>0</v>
      </c>
      <c r="D33" s="74">
        <v>0</v>
      </c>
      <c r="E33" s="74">
        <f t="shared" si="8"/>
        <v>0</v>
      </c>
      <c r="F33" s="74">
        <v>0</v>
      </c>
      <c r="G33" s="74">
        <v>0</v>
      </c>
      <c r="H33" s="74">
        <f t="shared" si="9"/>
        <v>0</v>
      </c>
    </row>
    <row r="34" spans="1:8" x14ac:dyDescent="0.25">
      <c r="A34" s="41"/>
      <c r="B34" s="48" t="s">
        <v>390</v>
      </c>
      <c r="C34" s="74">
        <v>0</v>
      </c>
      <c r="D34" s="74">
        <v>0</v>
      </c>
      <c r="E34" s="74">
        <f t="shared" si="8"/>
        <v>0</v>
      </c>
      <c r="F34" s="74">
        <v>0</v>
      </c>
      <c r="G34" s="74">
        <v>0</v>
      </c>
      <c r="H34" s="74">
        <f t="shared" si="9"/>
        <v>0</v>
      </c>
    </row>
    <row r="35" spans="1:8" x14ac:dyDescent="0.25">
      <c r="A35" s="41"/>
      <c r="B35" s="48" t="s">
        <v>391</v>
      </c>
      <c r="C35" s="74">
        <v>0</v>
      </c>
      <c r="D35" s="74">
        <v>0</v>
      </c>
      <c r="E35" s="74">
        <f t="shared" si="8"/>
        <v>0</v>
      </c>
      <c r="F35" s="74">
        <v>0</v>
      </c>
      <c r="G35" s="74">
        <v>0</v>
      </c>
      <c r="H35" s="74">
        <f t="shared" si="9"/>
        <v>0</v>
      </c>
    </row>
    <row r="36" spans="1:8" x14ac:dyDescent="0.25">
      <c r="A36" s="41"/>
      <c r="B36" s="48" t="s">
        <v>392</v>
      </c>
      <c r="C36" s="74">
        <v>0</v>
      </c>
      <c r="D36" s="74">
        <v>0</v>
      </c>
      <c r="E36" s="74">
        <f t="shared" si="8"/>
        <v>0</v>
      </c>
      <c r="F36" s="74">
        <v>0</v>
      </c>
      <c r="G36" s="74">
        <v>0</v>
      </c>
      <c r="H36" s="74">
        <f t="shared" si="9"/>
        <v>0</v>
      </c>
    </row>
    <row r="37" spans="1:8" ht="15.75" thickBot="1" x14ac:dyDescent="0.3">
      <c r="A37" s="129"/>
      <c r="B37" s="130" t="s">
        <v>393</v>
      </c>
      <c r="C37" s="131">
        <v>0</v>
      </c>
      <c r="D37" s="131">
        <v>0</v>
      </c>
      <c r="E37" s="131">
        <f t="shared" si="8"/>
        <v>0</v>
      </c>
      <c r="F37" s="131">
        <v>0</v>
      </c>
      <c r="G37" s="131">
        <v>0</v>
      </c>
      <c r="H37" s="131">
        <f t="shared" si="9"/>
        <v>0</v>
      </c>
    </row>
    <row r="38" spans="1:8" ht="6" customHeight="1" x14ac:dyDescent="0.25">
      <c r="A38" s="51"/>
      <c r="B38" s="52"/>
      <c r="C38" s="75"/>
      <c r="D38" s="75"/>
      <c r="E38" s="75"/>
      <c r="F38" s="75"/>
      <c r="G38" s="75"/>
      <c r="H38" s="75"/>
    </row>
    <row r="39" spans="1:8" x14ac:dyDescent="0.25">
      <c r="A39" s="194" t="s">
        <v>394</v>
      </c>
      <c r="B39" s="196"/>
      <c r="C39" s="74">
        <f>C40+C41+C42+C43</f>
        <v>0</v>
      </c>
      <c r="D39" s="74">
        <f t="shared" ref="D39:H39" si="10">D40+D41+D42+D43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</row>
    <row r="40" spans="1:8" x14ac:dyDescent="0.25">
      <c r="A40" s="41"/>
      <c r="B40" s="48" t="s">
        <v>395</v>
      </c>
      <c r="C40" s="74">
        <v>0</v>
      </c>
      <c r="D40" s="74">
        <v>0</v>
      </c>
      <c r="E40" s="74">
        <f t="shared" ref="E40:E43" si="11">C40+D40</f>
        <v>0</v>
      </c>
      <c r="F40" s="74">
        <v>0</v>
      </c>
      <c r="G40" s="74">
        <v>0</v>
      </c>
      <c r="H40" s="74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4">
        <v>0</v>
      </c>
      <c r="D41" s="74">
        <v>0</v>
      </c>
      <c r="E41" s="74">
        <f t="shared" si="11"/>
        <v>0</v>
      </c>
      <c r="F41" s="74">
        <v>0</v>
      </c>
      <c r="G41" s="74">
        <v>0</v>
      </c>
      <c r="H41" s="74">
        <f t="shared" si="12"/>
        <v>0</v>
      </c>
    </row>
    <row r="42" spans="1:8" x14ac:dyDescent="0.25">
      <c r="A42" s="41"/>
      <c r="B42" s="48" t="s">
        <v>397</v>
      </c>
      <c r="C42" s="74">
        <v>0</v>
      </c>
      <c r="D42" s="74">
        <v>0</v>
      </c>
      <c r="E42" s="74">
        <f t="shared" si="11"/>
        <v>0</v>
      </c>
      <c r="F42" s="74">
        <v>0</v>
      </c>
      <c r="G42" s="74">
        <v>0</v>
      </c>
      <c r="H42" s="74">
        <f t="shared" si="12"/>
        <v>0</v>
      </c>
    </row>
    <row r="43" spans="1:8" x14ac:dyDescent="0.25">
      <c r="A43" s="41"/>
      <c r="B43" s="48" t="s">
        <v>398</v>
      </c>
      <c r="C43" s="74">
        <v>0</v>
      </c>
      <c r="D43" s="74">
        <v>0</v>
      </c>
      <c r="E43" s="74">
        <f t="shared" si="11"/>
        <v>0</v>
      </c>
      <c r="F43" s="74">
        <v>0</v>
      </c>
      <c r="G43" s="74">
        <v>0</v>
      </c>
      <c r="H43" s="74">
        <f t="shared" si="12"/>
        <v>0</v>
      </c>
    </row>
    <row r="44" spans="1:8" x14ac:dyDescent="0.25">
      <c r="A44" s="51"/>
      <c r="B44" s="52"/>
      <c r="C44" s="75"/>
      <c r="D44" s="75"/>
      <c r="E44" s="75"/>
      <c r="F44" s="75"/>
      <c r="G44" s="75"/>
      <c r="H44" s="75"/>
    </row>
    <row r="45" spans="1:8" x14ac:dyDescent="0.25">
      <c r="A45" s="194" t="s">
        <v>399</v>
      </c>
      <c r="B45" s="196"/>
      <c r="C45" s="74">
        <f>C46+C56+C65+C76</f>
        <v>0</v>
      </c>
      <c r="D45" s="74">
        <f t="shared" ref="D45:H45" si="13">D46+D56+D65+D76</f>
        <v>0</v>
      </c>
      <c r="E45" s="74">
        <f t="shared" si="13"/>
        <v>0</v>
      </c>
      <c r="F45" s="74">
        <f t="shared" si="13"/>
        <v>0</v>
      </c>
      <c r="G45" s="74">
        <f t="shared" si="13"/>
        <v>0</v>
      </c>
      <c r="H45" s="74">
        <f t="shared" si="13"/>
        <v>0</v>
      </c>
    </row>
    <row r="46" spans="1:8" x14ac:dyDescent="0.25">
      <c r="A46" s="194" t="s">
        <v>367</v>
      </c>
      <c r="B46" s="196"/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41"/>
      <c r="B47" s="48" t="s">
        <v>368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41"/>
      <c r="B48" s="48" t="s">
        <v>369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41"/>
      <c r="B49" s="48" t="s">
        <v>370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41"/>
      <c r="B50" s="48" t="s">
        <v>371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</row>
    <row r="51" spans="1:8" x14ac:dyDescent="0.25">
      <c r="A51" s="41"/>
      <c r="B51" s="48" t="s">
        <v>372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</row>
    <row r="52" spans="1:8" x14ac:dyDescent="0.25">
      <c r="A52" s="41"/>
      <c r="B52" s="48" t="s">
        <v>373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41"/>
      <c r="B53" s="48" t="s">
        <v>374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41"/>
      <c r="B54" s="48" t="s">
        <v>375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</row>
    <row r="55" spans="1:8" x14ac:dyDescent="0.25">
      <c r="A55" s="51"/>
      <c r="B55" s="52"/>
      <c r="C55" s="75"/>
      <c r="D55" s="75"/>
      <c r="E55" s="75"/>
      <c r="F55" s="75"/>
      <c r="G55" s="75"/>
      <c r="H55" s="75"/>
    </row>
    <row r="56" spans="1:8" x14ac:dyDescent="0.25">
      <c r="A56" s="194" t="s">
        <v>376</v>
      </c>
      <c r="B56" s="196"/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41"/>
      <c r="B57" s="48" t="s">
        <v>377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41"/>
      <c r="B58" s="48" t="s">
        <v>378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41"/>
      <c r="B59" s="48" t="s">
        <v>379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</row>
    <row r="60" spans="1:8" x14ac:dyDescent="0.25">
      <c r="A60" s="41"/>
      <c r="B60" s="48" t="s">
        <v>380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</row>
    <row r="61" spans="1:8" x14ac:dyDescent="0.25">
      <c r="A61" s="41"/>
      <c r="B61" s="48" t="s">
        <v>381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41"/>
      <c r="B62" s="48" t="s">
        <v>382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</row>
    <row r="63" spans="1:8" x14ac:dyDescent="0.25">
      <c r="A63" s="41"/>
      <c r="B63" s="48" t="s">
        <v>383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1"/>
      <c r="B64" s="52"/>
      <c r="C64" s="75"/>
      <c r="D64" s="75"/>
      <c r="E64" s="75"/>
      <c r="F64" s="75"/>
      <c r="G64" s="75"/>
      <c r="H64" s="75"/>
    </row>
    <row r="65" spans="1:8" x14ac:dyDescent="0.25">
      <c r="A65" s="194" t="s">
        <v>384</v>
      </c>
      <c r="B65" s="196"/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41"/>
      <c r="B66" s="48" t="s">
        <v>385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41"/>
      <c r="B67" s="48" t="s">
        <v>386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41"/>
      <c r="B68" s="48" t="s">
        <v>387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41"/>
      <c r="B69" s="48" t="s">
        <v>388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41"/>
      <c r="B70" s="48" t="s">
        <v>389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41"/>
      <c r="B71" s="48" t="s">
        <v>390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41"/>
      <c r="B72" s="48" t="s">
        <v>391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41"/>
      <c r="B73" s="48" t="s">
        <v>392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ht="15.75" thickBot="1" x14ac:dyDescent="0.3">
      <c r="A74" s="129"/>
      <c r="B74" s="130" t="s">
        <v>393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x14ac:dyDescent="0.25">
      <c r="A75" s="51"/>
      <c r="B75" s="52"/>
      <c r="C75" s="75"/>
      <c r="D75" s="75"/>
      <c r="E75" s="75"/>
      <c r="F75" s="75"/>
      <c r="G75" s="75"/>
      <c r="H75" s="75"/>
    </row>
    <row r="76" spans="1:8" x14ac:dyDescent="0.25">
      <c r="A76" s="194" t="s">
        <v>394</v>
      </c>
      <c r="B76" s="196"/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41"/>
      <c r="B77" s="48" t="s">
        <v>395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ht="33.75" customHeight="1" x14ac:dyDescent="0.25">
      <c r="A78" s="41"/>
      <c r="B78" s="55" t="s">
        <v>396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41"/>
      <c r="B79" s="48" t="s">
        <v>397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41"/>
      <c r="B80" s="48" t="s">
        <v>398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51"/>
      <c r="B81" s="52"/>
      <c r="C81" s="75"/>
      <c r="D81" s="75"/>
      <c r="E81" s="75"/>
      <c r="F81" s="75"/>
      <c r="G81" s="75"/>
      <c r="H81" s="75"/>
    </row>
    <row r="82" spans="1:8" x14ac:dyDescent="0.25">
      <c r="A82" s="194" t="s">
        <v>360</v>
      </c>
      <c r="B82" s="196"/>
      <c r="C82" s="74">
        <f>C8+C45</f>
        <v>20885184</v>
      </c>
      <c r="D82" s="74">
        <f t="shared" ref="D82:H82" si="14">D8+D45</f>
        <v>0</v>
      </c>
      <c r="E82" s="74">
        <f t="shared" si="14"/>
        <v>20885184</v>
      </c>
      <c r="F82" s="74">
        <f t="shared" si="14"/>
        <v>3925765</v>
      </c>
      <c r="G82" s="74">
        <f t="shared" si="14"/>
        <v>3895419</v>
      </c>
      <c r="H82" s="74">
        <f t="shared" si="14"/>
        <v>16959419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zoomScale="130" zoomScaleNormal="130" workbookViewId="0">
      <selection activeCell="C21" sqref="C21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5" t="s">
        <v>415</v>
      </c>
      <c r="B1" s="136"/>
      <c r="C1" s="136"/>
      <c r="D1" s="136"/>
      <c r="E1" s="136"/>
      <c r="F1" s="136"/>
      <c r="G1" s="208"/>
    </row>
    <row r="2" spans="1:7" x14ac:dyDescent="0.25">
      <c r="A2" s="176" t="s">
        <v>279</v>
      </c>
      <c r="B2" s="177"/>
      <c r="C2" s="177"/>
      <c r="D2" s="177"/>
      <c r="E2" s="177"/>
      <c r="F2" s="177"/>
      <c r="G2" s="209"/>
    </row>
    <row r="3" spans="1:7" x14ac:dyDescent="0.25">
      <c r="A3" s="176" t="s">
        <v>400</v>
      </c>
      <c r="B3" s="177"/>
      <c r="C3" s="177"/>
      <c r="D3" s="177"/>
      <c r="E3" s="177"/>
      <c r="F3" s="177"/>
      <c r="G3" s="209"/>
    </row>
    <row r="4" spans="1:7" x14ac:dyDescent="0.25">
      <c r="A4" s="176" t="s">
        <v>438</v>
      </c>
      <c r="B4" s="177"/>
      <c r="C4" s="177"/>
      <c r="D4" s="177"/>
      <c r="E4" s="177"/>
      <c r="F4" s="177"/>
      <c r="G4" s="209"/>
    </row>
    <row r="5" spans="1:7" ht="15.75" thickBot="1" x14ac:dyDescent="0.3">
      <c r="A5" s="185" t="s">
        <v>431</v>
      </c>
      <c r="B5" s="186"/>
      <c r="C5" s="186"/>
      <c r="D5" s="186"/>
      <c r="E5" s="186"/>
      <c r="F5" s="186"/>
      <c r="G5" s="210"/>
    </row>
    <row r="6" spans="1:7" ht="15.75" thickBot="1" x14ac:dyDescent="0.3">
      <c r="A6" s="170" t="s">
        <v>2</v>
      </c>
      <c r="B6" s="147" t="s">
        <v>281</v>
      </c>
      <c r="C6" s="148"/>
      <c r="D6" s="148"/>
      <c r="E6" s="148"/>
      <c r="F6" s="149"/>
      <c r="G6" s="152" t="s">
        <v>282</v>
      </c>
    </row>
    <row r="7" spans="1:7" ht="36.75" thickBot="1" x14ac:dyDescent="0.3">
      <c r="A7" s="171"/>
      <c r="B7" s="90" t="s">
        <v>168</v>
      </c>
      <c r="C7" s="90" t="s">
        <v>283</v>
      </c>
      <c r="D7" s="90" t="s">
        <v>284</v>
      </c>
      <c r="E7" s="90" t="s">
        <v>401</v>
      </c>
      <c r="F7" s="90" t="s">
        <v>186</v>
      </c>
      <c r="G7" s="153"/>
    </row>
    <row r="8" spans="1:7" x14ac:dyDescent="0.25">
      <c r="A8" s="56" t="s">
        <v>402</v>
      </c>
      <c r="B8" s="68">
        <f>B9+B10+B11+B14+B15+B18</f>
        <v>0</v>
      </c>
      <c r="C8" s="68">
        <f t="shared" ref="C8:G8" si="0">C9+C10+C11+C14+C15+C18</f>
        <v>0</v>
      </c>
      <c r="D8" s="68">
        <f t="shared" si="0"/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</row>
    <row r="9" spans="1:7" x14ac:dyDescent="0.25">
      <c r="A9" s="57" t="s">
        <v>403</v>
      </c>
      <c r="B9" s="69">
        <v>0</v>
      </c>
      <c r="C9" s="70">
        <v>0</v>
      </c>
      <c r="D9" s="70">
        <f>B9+C9</f>
        <v>0</v>
      </c>
      <c r="E9" s="70">
        <v>0</v>
      </c>
      <c r="F9" s="70">
        <v>0</v>
      </c>
      <c r="G9" s="70">
        <f>D9-E9</f>
        <v>0</v>
      </c>
    </row>
    <row r="10" spans="1:7" x14ac:dyDescent="0.25">
      <c r="A10" s="57" t="s">
        <v>404</v>
      </c>
      <c r="B10" s="69">
        <v>0</v>
      </c>
      <c r="C10" s="70">
        <v>0</v>
      </c>
      <c r="D10" s="70">
        <f t="shared" ref="D10:D18" si="1">B10+C10</f>
        <v>0</v>
      </c>
      <c r="E10" s="69">
        <v>0</v>
      </c>
      <c r="F10" s="70">
        <v>0</v>
      </c>
      <c r="G10" s="70">
        <f t="shared" ref="G10:G18" si="2">D10-E10</f>
        <v>0</v>
      </c>
    </row>
    <row r="11" spans="1:7" x14ac:dyDescent="0.25">
      <c r="A11" s="57" t="s">
        <v>405</v>
      </c>
      <c r="B11" s="69">
        <v>0</v>
      </c>
      <c r="C11" s="70">
        <v>0</v>
      </c>
      <c r="D11" s="70">
        <f t="shared" si="1"/>
        <v>0</v>
      </c>
      <c r="E11" s="69">
        <v>0</v>
      </c>
      <c r="F11" s="70">
        <v>0</v>
      </c>
      <c r="G11" s="70">
        <f t="shared" si="2"/>
        <v>0</v>
      </c>
    </row>
    <row r="12" spans="1:7" x14ac:dyDescent="0.25">
      <c r="A12" s="57" t="s">
        <v>406</v>
      </c>
      <c r="B12" s="69">
        <v>0</v>
      </c>
      <c r="C12" s="70">
        <v>0</v>
      </c>
      <c r="D12" s="70">
        <f t="shared" si="1"/>
        <v>0</v>
      </c>
      <c r="E12" s="69">
        <v>0</v>
      </c>
      <c r="F12" s="70">
        <v>0</v>
      </c>
      <c r="G12" s="70">
        <f t="shared" si="2"/>
        <v>0</v>
      </c>
    </row>
    <row r="13" spans="1:7" x14ac:dyDescent="0.25">
      <c r="A13" s="57" t="s">
        <v>407</v>
      </c>
      <c r="B13" s="69">
        <v>0</v>
      </c>
      <c r="C13" s="70">
        <v>0</v>
      </c>
      <c r="D13" s="70">
        <f t="shared" si="1"/>
        <v>0</v>
      </c>
      <c r="E13" s="69">
        <v>0</v>
      </c>
      <c r="F13" s="70">
        <v>0</v>
      </c>
      <c r="G13" s="70">
        <f t="shared" si="2"/>
        <v>0</v>
      </c>
    </row>
    <row r="14" spans="1:7" x14ac:dyDescent="0.25">
      <c r="A14" s="57" t="s">
        <v>408</v>
      </c>
      <c r="B14" s="69">
        <v>0</v>
      </c>
      <c r="C14" s="70">
        <v>0</v>
      </c>
      <c r="D14" s="70">
        <f t="shared" si="1"/>
        <v>0</v>
      </c>
      <c r="E14" s="69">
        <v>0</v>
      </c>
      <c r="F14" s="70">
        <v>0</v>
      </c>
      <c r="G14" s="70">
        <f t="shared" si="2"/>
        <v>0</v>
      </c>
    </row>
    <row r="15" spans="1:7" ht="18" x14ac:dyDescent="0.25">
      <c r="A15" s="57" t="s">
        <v>409</v>
      </c>
      <c r="B15" s="69">
        <v>0</v>
      </c>
      <c r="C15" s="70">
        <v>0</v>
      </c>
      <c r="D15" s="70">
        <f t="shared" si="1"/>
        <v>0</v>
      </c>
      <c r="E15" s="69">
        <v>0</v>
      </c>
      <c r="F15" s="70">
        <v>0</v>
      </c>
      <c r="G15" s="70">
        <f t="shared" si="2"/>
        <v>0</v>
      </c>
    </row>
    <row r="16" spans="1:7" x14ac:dyDescent="0.25">
      <c r="A16" s="58" t="s">
        <v>410</v>
      </c>
      <c r="B16" s="69">
        <v>0</v>
      </c>
      <c r="C16" s="70">
        <v>0</v>
      </c>
      <c r="D16" s="70">
        <f t="shared" si="1"/>
        <v>0</v>
      </c>
      <c r="E16" s="69">
        <v>0</v>
      </c>
      <c r="F16" s="70">
        <v>0</v>
      </c>
      <c r="G16" s="70">
        <f t="shared" si="2"/>
        <v>0</v>
      </c>
    </row>
    <row r="17" spans="1:7" x14ac:dyDescent="0.25">
      <c r="A17" s="58" t="s">
        <v>411</v>
      </c>
      <c r="B17" s="69">
        <v>0</v>
      </c>
      <c r="C17" s="70">
        <v>0</v>
      </c>
      <c r="D17" s="70">
        <f t="shared" si="1"/>
        <v>0</v>
      </c>
      <c r="E17" s="69">
        <v>0</v>
      </c>
      <c r="F17" s="70">
        <v>0</v>
      </c>
      <c r="G17" s="70">
        <f t="shared" si="2"/>
        <v>0</v>
      </c>
    </row>
    <row r="18" spans="1:7" x14ac:dyDescent="0.25">
      <c r="A18" s="57" t="s">
        <v>412</v>
      </c>
      <c r="B18" s="69">
        <v>0</v>
      </c>
      <c r="C18" s="70">
        <v>0</v>
      </c>
      <c r="D18" s="70">
        <f t="shared" si="1"/>
        <v>0</v>
      </c>
      <c r="E18" s="69">
        <v>0</v>
      </c>
      <c r="F18" s="70">
        <v>0</v>
      </c>
      <c r="G18" s="70">
        <f t="shared" si="2"/>
        <v>0</v>
      </c>
    </row>
    <row r="19" spans="1:7" x14ac:dyDescent="0.25">
      <c r="A19" s="57"/>
      <c r="B19" s="68"/>
      <c r="C19" s="71"/>
      <c r="D19" s="71"/>
      <c r="E19" s="71"/>
      <c r="F19" s="71"/>
      <c r="G19" s="71"/>
    </row>
    <row r="20" spans="1:7" x14ac:dyDescent="0.25">
      <c r="A20" s="56" t="s">
        <v>413</v>
      </c>
      <c r="B20" s="68">
        <f>B30+B27+B26+B23+B22</f>
        <v>0</v>
      </c>
      <c r="C20" s="68">
        <f t="shared" ref="C20:G20" si="3">C30+C27+C26+C23+C22</f>
        <v>0</v>
      </c>
      <c r="D20" s="68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</row>
    <row r="21" spans="1:7" x14ac:dyDescent="0.25">
      <c r="A21" s="57" t="s">
        <v>403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404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405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406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407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408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18" x14ac:dyDescent="0.25">
      <c r="A27" s="57" t="s">
        <v>409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8" t="s">
        <v>410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58" t="s">
        <v>411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7" t="s">
        <v>412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56" t="s">
        <v>414</v>
      </c>
      <c r="B31" s="68">
        <f>B20+B8</f>
        <v>0</v>
      </c>
      <c r="C31" s="68">
        <f t="shared" ref="C31:G31" si="4">C20+C8</f>
        <v>0</v>
      </c>
      <c r="D31" s="68">
        <f t="shared" si="4"/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</row>
    <row r="32" spans="1:7" ht="15.75" thickBot="1" x14ac:dyDescent="0.3">
      <c r="A32" s="59"/>
      <c r="B32" s="72"/>
      <c r="C32" s="73"/>
      <c r="D32" s="73"/>
      <c r="E32" s="73"/>
      <c r="F32" s="73"/>
      <c r="G32" s="7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 O</cp:lastModifiedBy>
  <cp:lastPrinted>2024-01-15T14:59:30Z</cp:lastPrinted>
  <dcterms:created xsi:type="dcterms:W3CDTF">2016-12-23T19:11:27Z</dcterms:created>
  <dcterms:modified xsi:type="dcterms:W3CDTF">2025-04-22T17:51:33Z</dcterms:modified>
</cp:coreProperties>
</file>