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CECYTE\"/>
    </mc:Choice>
  </mc:AlternateContent>
  <xr:revisionPtr revIDLastSave="0" documentId="13_ncr:1_{CCDC2BF6-F30F-4A3C-A8F1-9C03915B3F49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FORMATO01SITFIN" sheetId="11" state="hidden" r:id="rId1"/>
    <sheet name="FORMATO02INF. AN DEUDA" sheetId="12" state="hidden" r:id="rId2"/>
    <sheet name="FORMATO03INF FINANC" sheetId="13" state="hidden" r:id="rId3"/>
    <sheet name="FORMATO 1" sheetId="18" r:id="rId4"/>
    <sheet name="FORMATO 2" sheetId="17" r:id="rId5"/>
    <sheet name="FORMATO 3" sheetId="16" r:id="rId6"/>
    <sheet name="FORMATO 4" sheetId="19" r:id="rId7"/>
    <sheet name="FORMATO 5" sheetId="20" r:id="rId8"/>
    <sheet name="FORMATO 6A" sheetId="21" r:id="rId9"/>
    <sheet name="FORMATO 6B" sheetId="22" r:id="rId10"/>
    <sheet name="FORMATO 6C" sheetId="23" r:id="rId11"/>
    <sheet name="FORMATO 6D" sheetId="24" r:id="rId12"/>
    <sheet name="Hoja8" sheetId="8" state="hidden" r:id="rId13"/>
  </sheets>
  <externalReferences>
    <externalReference r:id="rId14"/>
  </externalReferences>
  <definedNames>
    <definedName name="_xlnm.Print_Area" localSheetId="3">'FORMATO 1'!$A$1:$F$78</definedName>
    <definedName name="_xlnm.Print_Area" localSheetId="4">'FORMATO 2'!$A$1:$H$42</definedName>
    <definedName name="_xlnm.Print_Area" localSheetId="5">'FORMATO 3'!$A$1:$K$17</definedName>
    <definedName name="_xlnm.Print_Area" localSheetId="6">'FORMATO 4'!$A$1:$E$89</definedName>
    <definedName name="_xlnm.Print_Area" localSheetId="7">'FORMATO 5'!$A$1:$I$105</definedName>
    <definedName name="_xlnm.Print_Area" localSheetId="8">'FORMATO 6A'!$A$1:$H$179</definedName>
    <definedName name="_xlnm.Print_Area" localSheetId="9">'FORMATO 6B'!$A$1:$G$42</definedName>
    <definedName name="_xlnm.Print_Area" localSheetId="10">'FORMATO 6C'!$A$1:$H$104</definedName>
    <definedName name="_xlnm.Print_Area" localSheetId="11">'FORMATO 6D'!$A$1:$G$47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4" l="1"/>
  <c r="D25" i="24"/>
  <c r="G25" i="24" s="1"/>
  <c r="F23" i="24"/>
  <c r="E23" i="24"/>
  <c r="C23" i="24"/>
  <c r="B23" i="24"/>
  <c r="B16" i="24"/>
  <c r="B9" i="24" s="1"/>
  <c r="B36" i="24" s="1"/>
  <c r="B50" i="24" s="1"/>
  <c r="F11" i="24"/>
  <c r="F9" i="24" s="1"/>
  <c r="F36" i="24" s="1"/>
  <c r="F50" i="24" s="1"/>
  <c r="E11" i="24"/>
  <c r="E9" i="24" s="1"/>
  <c r="E36" i="24" s="1"/>
  <c r="E50" i="24" s="1"/>
  <c r="C11" i="24"/>
  <c r="D11" i="24" s="1"/>
  <c r="B11" i="24"/>
  <c r="A4" i="24"/>
  <c r="A1" i="24"/>
  <c r="H87" i="23"/>
  <c r="G87" i="23"/>
  <c r="F87" i="23"/>
  <c r="E87" i="23"/>
  <c r="D87" i="23"/>
  <c r="C87" i="23"/>
  <c r="H74" i="23"/>
  <c r="G74" i="23"/>
  <c r="F74" i="23"/>
  <c r="E74" i="23"/>
  <c r="D74" i="23"/>
  <c r="C74" i="23"/>
  <c r="G70" i="23"/>
  <c r="G64" i="23" s="1"/>
  <c r="G53" i="23" s="1"/>
  <c r="F70" i="23"/>
  <c r="F64" i="23" s="1"/>
  <c r="F53" i="23" s="1"/>
  <c r="D70" i="23"/>
  <c r="E70" i="23" s="1"/>
  <c r="D64" i="23"/>
  <c r="D53" i="23" s="1"/>
  <c r="C64" i="23"/>
  <c r="C54" i="23"/>
  <c r="C53" i="23" s="1"/>
  <c r="H44" i="23"/>
  <c r="G44" i="23"/>
  <c r="F44" i="23"/>
  <c r="E44" i="23"/>
  <c r="D44" i="23"/>
  <c r="C44" i="23"/>
  <c r="H31" i="23"/>
  <c r="G31" i="23"/>
  <c r="F31" i="23"/>
  <c r="E31" i="23"/>
  <c r="D31" i="23"/>
  <c r="C31" i="23"/>
  <c r="G27" i="23"/>
  <c r="F27" i="23"/>
  <c r="D27" i="23"/>
  <c r="D21" i="23" s="1"/>
  <c r="C27" i="23"/>
  <c r="C21" i="23" s="1"/>
  <c r="G21" i="23"/>
  <c r="F21" i="23"/>
  <c r="H11" i="23"/>
  <c r="G11" i="23"/>
  <c r="G10" i="23" s="1"/>
  <c r="G96" i="23" s="1"/>
  <c r="G105" i="23" s="1"/>
  <c r="F11" i="23"/>
  <c r="E11" i="23"/>
  <c r="D11" i="23"/>
  <c r="C11" i="23"/>
  <c r="F10" i="23"/>
  <c r="A4" i="23"/>
  <c r="A1" i="23"/>
  <c r="D27" i="22"/>
  <c r="G27" i="22" s="1"/>
  <c r="D26" i="22"/>
  <c r="G26" i="22" s="1"/>
  <c r="G25" i="22"/>
  <c r="D25" i="22"/>
  <c r="F24" i="22"/>
  <c r="E24" i="22"/>
  <c r="E20" i="22" s="1"/>
  <c r="C24" i="22"/>
  <c r="C20" i="22" s="1"/>
  <c r="C31" i="22" s="1"/>
  <c r="C45" i="22" s="1"/>
  <c r="G23" i="22"/>
  <c r="D23" i="22"/>
  <c r="D22" i="22"/>
  <c r="G22" i="22" s="1"/>
  <c r="F20" i="22"/>
  <c r="B20" i="22"/>
  <c r="D16" i="22"/>
  <c r="G16" i="22" s="1"/>
  <c r="G15" i="22"/>
  <c r="D15" i="22"/>
  <c r="D14" i="22"/>
  <c r="G14" i="22" s="1"/>
  <c r="G13" i="22"/>
  <c r="D13" i="22"/>
  <c r="G12" i="22"/>
  <c r="D12" i="22"/>
  <c r="G11" i="22"/>
  <c r="D11" i="22"/>
  <c r="D9" i="22" s="1"/>
  <c r="F9" i="22"/>
  <c r="F31" i="22" s="1"/>
  <c r="F45" i="22" s="1"/>
  <c r="E9" i="22"/>
  <c r="E31" i="22" s="1"/>
  <c r="E45" i="22" s="1"/>
  <c r="C9" i="22"/>
  <c r="B9" i="22"/>
  <c r="B31" i="22" s="1"/>
  <c r="B45" i="22" s="1"/>
  <c r="A4" i="22"/>
  <c r="A1" i="22"/>
  <c r="H161" i="21"/>
  <c r="G161" i="21"/>
  <c r="F161" i="21"/>
  <c r="E161" i="21"/>
  <c r="D161" i="21"/>
  <c r="C161" i="21"/>
  <c r="H157" i="21"/>
  <c r="G157" i="21"/>
  <c r="F157" i="21"/>
  <c r="E157" i="21"/>
  <c r="D157" i="21"/>
  <c r="C157" i="21"/>
  <c r="H147" i="21"/>
  <c r="G147" i="21"/>
  <c r="F147" i="21"/>
  <c r="E147" i="21"/>
  <c r="D147" i="21"/>
  <c r="C147" i="21"/>
  <c r="H143" i="21"/>
  <c r="G143" i="21"/>
  <c r="F143" i="21"/>
  <c r="E143" i="21"/>
  <c r="D143" i="21"/>
  <c r="C143" i="21"/>
  <c r="E139" i="21"/>
  <c r="H139" i="21" s="1"/>
  <c r="H138" i="21"/>
  <c r="H137" i="21"/>
  <c r="H136" i="21"/>
  <c r="H135" i="21"/>
  <c r="E134" i="21"/>
  <c r="E132" i="21" s="1"/>
  <c r="H132" i="21" s="1"/>
  <c r="H133" i="21"/>
  <c r="G132" i="21"/>
  <c r="F132" i="21"/>
  <c r="D132" i="21"/>
  <c r="C132" i="21"/>
  <c r="H121" i="21"/>
  <c r="G121" i="21"/>
  <c r="F121" i="21"/>
  <c r="E121" i="21"/>
  <c r="D121" i="21"/>
  <c r="C121" i="21"/>
  <c r="E120" i="21"/>
  <c r="E119" i="21"/>
  <c r="E118" i="21"/>
  <c r="E117" i="21"/>
  <c r="H117" i="21" s="1"/>
  <c r="E115" i="21"/>
  <c r="H115" i="21" s="1"/>
  <c r="H114" i="21"/>
  <c r="E114" i="21"/>
  <c r="G113" i="21"/>
  <c r="E113" i="21"/>
  <c r="H113" i="21" s="1"/>
  <c r="H112" i="21"/>
  <c r="G112" i="21"/>
  <c r="G110" i="21" s="1"/>
  <c r="E112" i="21"/>
  <c r="G111" i="21"/>
  <c r="E111" i="21"/>
  <c r="H111" i="21" s="1"/>
  <c r="F110" i="21"/>
  <c r="D110" i="21"/>
  <c r="C110" i="21"/>
  <c r="E109" i="21"/>
  <c r="H109" i="21" s="1"/>
  <c r="E108" i="21"/>
  <c r="H108" i="21" s="1"/>
  <c r="E107" i="21"/>
  <c r="H107" i="21" s="1"/>
  <c r="H106" i="21"/>
  <c r="H105" i="21"/>
  <c r="E105" i="21"/>
  <c r="E104" i="21"/>
  <c r="H104" i="21" s="1"/>
  <c r="E103" i="21"/>
  <c r="H103" i="21" s="1"/>
  <c r="H102" i="21"/>
  <c r="E102" i="21"/>
  <c r="E100" i="21"/>
  <c r="G99" i="21"/>
  <c r="F99" i="21"/>
  <c r="D99" i="21"/>
  <c r="C99" i="21"/>
  <c r="E96" i="21"/>
  <c r="H96" i="21" s="1"/>
  <c r="E95" i="21"/>
  <c r="H95" i="21" s="1"/>
  <c r="E94" i="21"/>
  <c r="H94" i="21" s="1"/>
  <c r="E93" i="21"/>
  <c r="H93" i="21" s="1"/>
  <c r="E92" i="21"/>
  <c r="E91" i="21" s="1"/>
  <c r="G91" i="21"/>
  <c r="F91" i="21"/>
  <c r="F90" i="21" s="1"/>
  <c r="D91" i="21"/>
  <c r="D90" i="21" s="1"/>
  <c r="C91" i="21"/>
  <c r="C90" i="21" s="1"/>
  <c r="H80" i="21"/>
  <c r="G80" i="21"/>
  <c r="F80" i="21"/>
  <c r="E80" i="21"/>
  <c r="D80" i="21"/>
  <c r="C80" i="21"/>
  <c r="H76" i="21"/>
  <c r="G76" i="21"/>
  <c r="F76" i="21"/>
  <c r="E76" i="21"/>
  <c r="D76" i="21"/>
  <c r="C76" i="21"/>
  <c r="G66" i="21"/>
  <c r="F66" i="21"/>
  <c r="E66" i="21"/>
  <c r="H66" i="21" s="1"/>
  <c r="D66" i="21"/>
  <c r="C66" i="21"/>
  <c r="H65" i="21"/>
  <c r="E64" i="21"/>
  <c r="H64" i="21" s="1"/>
  <c r="H63" i="21"/>
  <c r="H62" i="21"/>
  <c r="G62" i="21"/>
  <c r="F62" i="21"/>
  <c r="E62" i="21"/>
  <c r="D62" i="21"/>
  <c r="C62" i="21"/>
  <c r="E61" i="21"/>
  <c r="H61" i="21" s="1"/>
  <c r="E60" i="21"/>
  <c r="H60" i="21" s="1"/>
  <c r="E59" i="21"/>
  <c r="H59" i="21" s="1"/>
  <c r="E58" i="21"/>
  <c r="H58" i="21" s="1"/>
  <c r="E57" i="21"/>
  <c r="H57" i="21" s="1"/>
  <c r="E56" i="21"/>
  <c r="H56" i="21" s="1"/>
  <c r="E55" i="21"/>
  <c r="H55" i="21" s="1"/>
  <c r="E54" i="21"/>
  <c r="H54" i="21" s="1"/>
  <c r="E53" i="21"/>
  <c r="H53" i="21" s="1"/>
  <c r="G51" i="21"/>
  <c r="F51" i="21"/>
  <c r="D51" i="21"/>
  <c r="C51" i="21"/>
  <c r="H40" i="21"/>
  <c r="G40" i="21"/>
  <c r="F40" i="21"/>
  <c r="E39" i="21"/>
  <c r="H39" i="21" s="1"/>
  <c r="E38" i="21"/>
  <c r="H38" i="21" s="1"/>
  <c r="H37" i="21"/>
  <c r="E37" i="21"/>
  <c r="E36" i="21"/>
  <c r="H36" i="21" s="1"/>
  <c r="E34" i="21"/>
  <c r="H34" i="21" s="1"/>
  <c r="H33" i="21"/>
  <c r="E33" i="21"/>
  <c r="E32" i="21"/>
  <c r="H32" i="21" s="1"/>
  <c r="E31" i="21"/>
  <c r="H31" i="21" s="1"/>
  <c r="H30" i="21"/>
  <c r="E30" i="21"/>
  <c r="G29" i="21"/>
  <c r="F29" i="21"/>
  <c r="E29" i="21"/>
  <c r="D29" i="21"/>
  <c r="C29" i="21"/>
  <c r="E28" i="21"/>
  <c r="H28" i="21" s="1"/>
  <c r="E27" i="21"/>
  <c r="H27" i="21" s="1"/>
  <c r="H26" i="21"/>
  <c r="E26" i="21"/>
  <c r="E25" i="21"/>
  <c r="H25" i="21" s="1"/>
  <c r="E24" i="21"/>
  <c r="H24" i="21" s="1"/>
  <c r="H23" i="21"/>
  <c r="E23" i="21"/>
  <c r="E22" i="21"/>
  <c r="H22" i="21" s="1"/>
  <c r="E21" i="21"/>
  <c r="H21" i="21" s="1"/>
  <c r="H20" i="21"/>
  <c r="E19" i="21"/>
  <c r="H19" i="21" s="1"/>
  <c r="G18" i="21"/>
  <c r="F18" i="21"/>
  <c r="E18" i="21"/>
  <c r="D18" i="21"/>
  <c r="C18" i="21"/>
  <c r="E17" i="21"/>
  <c r="H17" i="21" s="1"/>
  <c r="E16" i="21"/>
  <c r="H16" i="21" s="1"/>
  <c r="E15" i="21"/>
  <c r="H15" i="21" s="1"/>
  <c r="E14" i="21"/>
  <c r="H14" i="21" s="1"/>
  <c r="E13" i="21"/>
  <c r="H13" i="21" s="1"/>
  <c r="E12" i="21"/>
  <c r="H12" i="21" s="1"/>
  <c r="E11" i="21"/>
  <c r="H11" i="21" s="1"/>
  <c r="G10" i="21"/>
  <c r="F10" i="21"/>
  <c r="F9" i="21" s="1"/>
  <c r="D10" i="21"/>
  <c r="D9" i="21" s="1"/>
  <c r="D170" i="21" s="1"/>
  <c r="C10" i="21"/>
  <c r="C9" i="21" s="1"/>
  <c r="G9" i="21"/>
  <c r="A4" i="21"/>
  <c r="A1" i="21"/>
  <c r="I98" i="20"/>
  <c r="H98" i="20"/>
  <c r="G98" i="20"/>
  <c r="F98" i="20"/>
  <c r="E98" i="20"/>
  <c r="D98" i="20"/>
  <c r="D87" i="20"/>
  <c r="I85" i="20"/>
  <c r="H84" i="20"/>
  <c r="G84" i="20"/>
  <c r="D76" i="20"/>
  <c r="D71" i="20"/>
  <c r="D84" i="20" s="1"/>
  <c r="I64" i="20"/>
  <c r="I54" i="20" s="1"/>
  <c r="F64" i="20"/>
  <c r="H54" i="20"/>
  <c r="G54" i="20"/>
  <c r="F54" i="20"/>
  <c r="F84" i="20" s="1"/>
  <c r="E54" i="20"/>
  <c r="E84" i="20" s="1"/>
  <c r="D54" i="20"/>
  <c r="I44" i="20"/>
  <c r="H44" i="20"/>
  <c r="G44" i="20"/>
  <c r="F44" i="20"/>
  <c r="E44" i="20"/>
  <c r="D44" i="20"/>
  <c r="F43" i="20"/>
  <c r="I43" i="20" s="1"/>
  <c r="H42" i="20"/>
  <c r="G42" i="20"/>
  <c r="E42" i="20"/>
  <c r="D42" i="20"/>
  <c r="H41" i="20"/>
  <c r="I41" i="20" s="1"/>
  <c r="F41" i="20"/>
  <c r="I33" i="20"/>
  <c r="H33" i="20"/>
  <c r="G33" i="20"/>
  <c r="F33" i="20"/>
  <c r="E33" i="20"/>
  <c r="D33" i="20"/>
  <c r="H17" i="20"/>
  <c r="G17" i="20"/>
  <c r="F17" i="20"/>
  <c r="E17" i="20"/>
  <c r="E48" i="20" s="1"/>
  <c r="E90" i="20" s="1"/>
  <c r="D17" i="20"/>
  <c r="D48" i="20" s="1"/>
  <c r="G16" i="20"/>
  <c r="H16" i="20" s="1"/>
  <c r="I16" i="20" s="1"/>
  <c r="F16" i="20"/>
  <c r="H15" i="20"/>
  <c r="I15" i="20" s="1"/>
  <c r="G15" i="20"/>
  <c r="G14" i="20"/>
  <c r="H14" i="20" s="1"/>
  <c r="F14" i="20"/>
  <c r="A3" i="20"/>
  <c r="A1" i="20"/>
  <c r="E74" i="19"/>
  <c r="D74" i="19"/>
  <c r="C74" i="19"/>
  <c r="E68" i="19"/>
  <c r="D68" i="19"/>
  <c r="C68" i="19"/>
  <c r="D66" i="19"/>
  <c r="D78" i="19" s="1"/>
  <c r="D79" i="19" s="1"/>
  <c r="C66" i="19"/>
  <c r="C78" i="19" s="1"/>
  <c r="C79" i="19" s="1"/>
  <c r="E57" i="19"/>
  <c r="D57" i="19"/>
  <c r="C53" i="19"/>
  <c r="E51" i="19"/>
  <c r="E62" i="19" s="1"/>
  <c r="D51" i="19"/>
  <c r="D62" i="19" s="1"/>
  <c r="E44" i="19"/>
  <c r="D44" i="19"/>
  <c r="C44" i="19"/>
  <c r="E40" i="19"/>
  <c r="E48" i="19" s="1"/>
  <c r="D40" i="19"/>
  <c r="D48" i="19" s="1"/>
  <c r="C40" i="19"/>
  <c r="C48" i="19" s="1"/>
  <c r="C32" i="19"/>
  <c r="E16" i="19"/>
  <c r="E14" i="19" s="1"/>
  <c r="D16" i="19"/>
  <c r="E15" i="19"/>
  <c r="D15" i="19"/>
  <c r="C15" i="19"/>
  <c r="C57" i="19" s="1"/>
  <c r="D14" i="19"/>
  <c r="C14" i="19"/>
  <c r="E11" i="19"/>
  <c r="E66" i="19" s="1"/>
  <c r="E78" i="19" s="1"/>
  <c r="E79" i="19" s="1"/>
  <c r="D11" i="19"/>
  <c r="E10" i="19"/>
  <c r="E9" i="19" s="1"/>
  <c r="D10" i="19"/>
  <c r="D9" i="19" s="1"/>
  <c r="D23" i="19" s="1"/>
  <c r="D24" i="19" s="1"/>
  <c r="D26" i="19" s="1"/>
  <c r="D36" i="19" s="1"/>
  <c r="C10" i="19"/>
  <c r="C51" i="19" s="1"/>
  <c r="B8" i="18"/>
  <c r="G11" i="24" l="1"/>
  <c r="D9" i="24"/>
  <c r="C9" i="24"/>
  <c r="C36" i="24" s="1"/>
  <c r="C50" i="24" s="1"/>
  <c r="D23" i="24"/>
  <c r="G23" i="24" s="1"/>
  <c r="H70" i="23"/>
  <c r="E64" i="23"/>
  <c r="E53" i="23" s="1"/>
  <c r="H53" i="23" s="1"/>
  <c r="F96" i="23"/>
  <c r="F105" i="23" s="1"/>
  <c r="C10" i="23"/>
  <c r="C96" i="23" s="1"/>
  <c r="C105" i="23" s="1"/>
  <c r="D10" i="23"/>
  <c r="D96" i="23" s="1"/>
  <c r="D105" i="23" s="1"/>
  <c r="E27" i="23"/>
  <c r="G9" i="22"/>
  <c r="D24" i="22"/>
  <c r="G24" i="22" s="1"/>
  <c r="D20" i="22"/>
  <c r="G20" i="22" s="1"/>
  <c r="F170" i="21"/>
  <c r="H10" i="21"/>
  <c r="H110" i="21"/>
  <c r="H51" i="21"/>
  <c r="H18" i="21"/>
  <c r="G90" i="21"/>
  <c r="H29" i="21"/>
  <c r="G170" i="21"/>
  <c r="C170" i="21"/>
  <c r="H99" i="21"/>
  <c r="E10" i="21"/>
  <c r="E51" i="21"/>
  <c r="E110" i="21"/>
  <c r="H134" i="21"/>
  <c r="H91" i="21"/>
  <c r="H90" i="21" s="1"/>
  <c r="H92" i="21"/>
  <c r="E99" i="21"/>
  <c r="E90" i="21" s="1"/>
  <c r="D90" i="20"/>
  <c r="I84" i="20"/>
  <c r="I14" i="20"/>
  <c r="I48" i="20" s="1"/>
  <c r="H48" i="20"/>
  <c r="H90" i="20" s="1"/>
  <c r="I17" i="20"/>
  <c r="F42" i="20"/>
  <c r="I42" i="20" s="1"/>
  <c r="G48" i="20"/>
  <c r="G90" i="20" s="1"/>
  <c r="C62" i="19"/>
  <c r="C61" i="19"/>
  <c r="E23" i="19"/>
  <c r="E24" i="19" s="1"/>
  <c r="E26" i="19" s="1"/>
  <c r="E36" i="19" s="1"/>
  <c r="E61" i="19"/>
  <c r="C9" i="19"/>
  <c r="C23" i="19" s="1"/>
  <c r="C24" i="19" s="1"/>
  <c r="C26" i="19" s="1"/>
  <c r="C36" i="19" s="1"/>
  <c r="D61" i="19"/>
  <c r="E62" i="18"/>
  <c r="E8" i="18"/>
  <c r="B16" i="18"/>
  <c r="E68" i="18"/>
  <c r="F62" i="18"/>
  <c r="F71" i="18" s="1"/>
  <c r="F58" i="18"/>
  <c r="E58" i="18"/>
  <c r="C57" i="18"/>
  <c r="B57" i="18"/>
  <c r="F55" i="18"/>
  <c r="E55" i="18"/>
  <c r="E41" i="18"/>
  <c r="E37" i="18"/>
  <c r="E30" i="18"/>
  <c r="C30" i="18"/>
  <c r="B30" i="18"/>
  <c r="E26" i="18"/>
  <c r="C24" i="18"/>
  <c r="B24" i="18"/>
  <c r="E22" i="18"/>
  <c r="E18" i="18"/>
  <c r="C16" i="18"/>
  <c r="F8" i="18"/>
  <c r="F45" i="18" s="1"/>
  <c r="C8" i="18"/>
  <c r="F15" i="17"/>
  <c r="A3" i="11"/>
  <c r="A3" i="13"/>
  <c r="C24" i="11"/>
  <c r="F15" i="12"/>
  <c r="F68" i="11"/>
  <c r="E68" i="11"/>
  <c r="F62" i="11"/>
  <c r="E62" i="11"/>
  <c r="F58" i="11"/>
  <c r="F71" i="11" s="1"/>
  <c r="E58" i="11"/>
  <c r="E71" i="11" s="1"/>
  <c r="C57" i="11"/>
  <c r="B57" i="11"/>
  <c r="F55" i="11"/>
  <c r="E55" i="11"/>
  <c r="F41" i="11"/>
  <c r="E41" i="11"/>
  <c r="C40" i="11"/>
  <c r="F37" i="11"/>
  <c r="E37" i="11"/>
  <c r="F30" i="11"/>
  <c r="E30" i="11"/>
  <c r="C30" i="11"/>
  <c r="B30" i="11"/>
  <c r="F26" i="11"/>
  <c r="F45" i="11" s="1"/>
  <c r="F56" i="11" s="1"/>
  <c r="E26" i="11"/>
  <c r="B24" i="11"/>
  <c r="F22" i="11"/>
  <c r="E22" i="11"/>
  <c r="F18" i="11"/>
  <c r="E18" i="11"/>
  <c r="C16" i="11"/>
  <c r="B16" i="11"/>
  <c r="B45" i="11" s="1"/>
  <c r="B58" i="11" s="1"/>
  <c r="F8" i="11"/>
  <c r="E8" i="11"/>
  <c r="E45" i="11" s="1"/>
  <c r="E56" i="11" s="1"/>
  <c r="E72" i="11" s="1"/>
  <c r="C8" i="11"/>
  <c r="C45" i="11" s="1"/>
  <c r="C58" i="11" s="1"/>
  <c r="B8" i="11"/>
  <c r="D36" i="24" l="1"/>
  <c r="D50" i="24" s="1"/>
  <c r="G9" i="24"/>
  <c r="G36" i="24" s="1"/>
  <c r="G50" i="24" s="1"/>
  <c r="H64" i="23"/>
  <c r="E21" i="23"/>
  <c r="E10" i="23" s="1"/>
  <c r="E96" i="23" s="1"/>
  <c r="E105" i="23" s="1"/>
  <c r="H27" i="23"/>
  <c r="H21" i="23" s="1"/>
  <c r="H10" i="23" s="1"/>
  <c r="H96" i="23" s="1"/>
  <c r="H105" i="23" s="1"/>
  <c r="G31" i="22"/>
  <c r="G45" i="22" s="1"/>
  <c r="D31" i="22"/>
  <c r="D45" i="22" s="1"/>
  <c r="E9" i="21"/>
  <c r="E170" i="21" s="1"/>
  <c r="H9" i="21"/>
  <c r="H170" i="21" s="1"/>
  <c r="I90" i="20"/>
  <c r="F48" i="20"/>
  <c r="F90" i="20" s="1"/>
  <c r="F72" i="11"/>
  <c r="F56" i="18"/>
  <c r="F72" i="18" s="1"/>
  <c r="B45" i="18"/>
  <c r="E45" i="18"/>
  <c r="E56" i="18" s="1"/>
  <c r="E72" i="18" s="1"/>
  <c r="E71" i="18"/>
  <c r="C45" i="18"/>
  <c r="C58" i="18" s="1"/>
  <c r="B58" i="18"/>
  <c r="I72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Planeación1</author>
  </authors>
  <commentList>
    <comment ref="B48" authorId="0" shapeId="0" xr:uid="{3AF53D96-BF95-481D-A7F8-3F0174A92ED6}">
      <text>
        <r>
          <rPr>
            <b/>
            <sz val="9"/>
            <color indexed="8"/>
            <rFont val="Tahoma"/>
            <family val="2"/>
          </rPr>
          <t>Planeación1: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 xml:space="preserve">CHECAR FORMULA
</t>
        </r>
      </text>
    </comment>
  </commentList>
</comments>
</file>

<file path=xl/sharedStrings.xml><?xml version="1.0" encoding="utf-8"?>
<sst xmlns="http://schemas.openxmlformats.org/spreadsheetml/2006/main" count="878" uniqueCount="487">
  <si>
    <t>(PESOS)</t>
  </si>
  <si>
    <t>Concepto (c)</t>
  </si>
  <si>
    <t xml:space="preserve">Ingresos Libre Disposición: Son los ingresos propios </t>
  </si>
  <si>
    <t>Gasto etiquetado: Recurso Federal</t>
  </si>
  <si>
    <t>Gasto no etiquetado: Ing. Propios y Recurso Estatal</t>
  </si>
  <si>
    <t>COLEGIO DE ESTUDIOS CIENTIFICOS Y TECNOLOGICOS DEL ESTADO DE TLAXCALA</t>
  </si>
  <si>
    <t>Estado de Situación Financiera Detallado - LDF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</si>
  <si>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</si>
  <si>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</si>
  <si>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</si>
  <si>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</si>
  <si>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</si>
  <si>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</si>
  <si>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</si>
  <si>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</si>
  <si>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</si>
  <si>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</si>
  <si>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</si>
  <si>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</si>
  <si>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</si>
  <si>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</si>
  <si>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</si>
  <si>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</si>
  <si>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</si>
  <si>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</si>
  <si>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</si>
  <si>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</si>
  <si>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</si>
  <si>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</si>
  <si>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</si>
  <si>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</si>
  <si>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</si>
  <si>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</si>
  <si>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</si>
  <si>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</si>
  <si>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</si>
  <si>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</si>
  <si>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</si>
  <si>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</si>
  <si>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</si>
  <si>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</si>
  <si>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</si>
  <si>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</si>
  <si>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</si>
  <si>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</si>
  <si>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</si>
  <si>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</si>
  <si>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</si>
  <si>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</si>
  <si>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</si>
  <si>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</si>
  <si>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</si>
  <si>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</si>
  <si>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</si>
  <si>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</si>
  <si>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</si>
  <si>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   Fondos    y    Bienes    de    Terceros    en    Garantía    y/o    Administración    a    Corto   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</si>
  <si>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</si>
  <si>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</si>
  <si>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</si>
  <si>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</si>
  <si>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</si>
  <si>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</si>
  <si>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</si>
  <si>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</si>
  <si>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</si>
  <si>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</si>
  <si>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</si>
  <si>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</si>
  <si>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</si>
  <si>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</si>
  <si>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</si>
  <si>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</si>
  <si>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</si>
  <si>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</si>
  <si>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</si>
  <si>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</si>
  <si>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</si>
  <si>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</si>
  <si>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</si>
  <si>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</si>
  <si>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</si>
  <si>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</si>
  <si>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</si>
  <si>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</si>
  <si>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</si>
  <si>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</si>
  <si>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</si>
  <si>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</si>
  <si>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</si>
  <si>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</si>
  <si>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</si>
  <si>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</si>
  <si>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</si>
  <si>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</si>
  <si>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</si>
  <si>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</si>
  <si>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</si>
  <si>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</si>
  <si>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</si>
  <si>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</si>
  <si>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</si>
  <si>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</si>
  <si>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</si>
  <si>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</si>
  <si>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</si>
  <si>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</si>
  <si>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</si>
  <si>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</si>
  <si>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</si>
  <si>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</si>
  <si>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</si>
  <si>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</si>
  <si>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</si>
  <si>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</si>
  <si>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</si>
  <si>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</si>
  <si>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</si>
  <si>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</si>
  <si>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</si>
  <si>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</si>
  <si>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</si>
  <si>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</si>
  <si>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</si>
  <si>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</si>
  <si>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</si>
  <si>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</si>
  <si>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</si>
  <si>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</si>
  <si>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</si>
  <si>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</si>
  <si>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</si>
  <si>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</si>
  <si>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</si>
  <si>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</si>
  <si>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</si>
  <si>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</si>
  <si>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</si>
  <si>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</si>
  <si>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</si>
  <si>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</si>
  <si>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</si>
  <si>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</si>
  <si>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</si>
  <si>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</si>
  <si>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</si>
  <si>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</si>
  <si>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</si>
  <si>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</si>
  <si>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</si>
  <si>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      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</si>
  <si>
    <t>2           Se refiere al valor del Bono Cupón Cero que respalda el pago de los créditos asociados al mismo (Activo).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</si>
  <si>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</si>
  <si>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</si>
  <si>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</si>
  <si>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</si>
  <si>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</si>
  <si>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</si>
  <si>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</si>
  <si>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</si>
  <si>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</si>
  <si>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</si>
  <si>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ESTE COLEGIO NO TIENE CONTRATADO OTRAS OBLIGACIONES DIFERENTES DE FINANCIAMIENTOS</t>
  </si>
  <si>
    <r>
      <t xml:space="preserve">A. Asociaciones Público Privadas (APP’s) (A=a+b+c+d)
</t>
    </r>
    <r>
      <rPr>
        <sz val="8"/>
        <color indexed="8"/>
        <rFont val="Arial"/>
        <family val="1"/>
        <charset val="204"/>
      </rPr>
      <t xml:space="preserve">a) APP 1
b) APP 2
c) APP 3
d) APP XX
</t>
    </r>
    <r>
      <rPr>
        <b/>
        <sz val="8"/>
        <color indexed="8"/>
        <rFont val="Arial"/>
        <family val="1"/>
        <charset val="204"/>
      </rPr>
      <t xml:space="preserve">B. Otros Instrumentos (B=a+b+c+d)
</t>
    </r>
    <r>
      <rPr>
        <sz val="8"/>
        <color indexed="8"/>
        <rFont val="Arial"/>
        <family val="1"/>
        <charset val="204"/>
      </rPr>
      <t xml:space="preserve">a) Otro Instrumento 1
b) Otro Instrumento 2
c) Otro Instrumento 3
d) Otro Instrumento XX
</t>
    </r>
    <r>
      <rPr>
        <b/>
        <sz val="8"/>
        <color indexed="8"/>
        <rFont val="Arial"/>
        <family val="1"/>
        <charset val="204"/>
      </rPr>
      <t>C. Total de Obligaciones Diferentes de Financiamiento (C=A+B)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</si>
  <si>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</si>
  <si>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</si>
  <si>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</si>
  <si>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</si>
  <si>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</si>
  <si>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</si>
  <si>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</si>
  <si>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</si>
  <si>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Informe Analítico de Obligaciones Diferentes de Financiamientos – LDF</t>
  </si>
  <si>
    <t>Al 31 de marzo de 2017 y al 31 de diciembre de 2016</t>
  </si>
  <si>
    <t>31 de marzo 2017</t>
  </si>
  <si>
    <t>31 de diciembre de 2016</t>
  </si>
  <si>
    <t>Monto pagado de la inversión al 31 de marzo de 2017 K)</t>
  </si>
  <si>
    <t>Monto pagado de la inversión actualizado al 31 de marzo de 2017 (l)</t>
  </si>
  <si>
    <t>Saldo pendiente por pagar de la inversión al 31 de marzo de 2017 (m = g – l)</t>
  </si>
  <si>
    <t>31 de diciembre 2023</t>
  </si>
  <si>
    <t>30 de junio 2024</t>
  </si>
  <si>
    <t>31 de marzo 2025</t>
  </si>
  <si>
    <t>31 de diciembre de 2024</t>
  </si>
  <si>
    <t>Al 01 de enero al 31 de marzo de 2025</t>
  </si>
  <si>
    <t>Al 31 de marzo de 2025 y al 31 de diciembre de 2024</t>
  </si>
  <si>
    <t>Del 1 de enero al 31 de marzo de 2025</t>
  </si>
  <si>
    <t>COLEGIO DE ESTUDIOS CIENTÍFICOS Y TECNOLÓGICOS DEL ESTADO DE TLAXCALA</t>
  </si>
  <si>
    <t>Balance Presupuestario - LDF</t>
  </si>
  <si>
    <t>Estimado/</t>
  </si>
  <si>
    <t>Devengado</t>
  </si>
  <si>
    <t>Recaudado/</t>
  </si>
  <si>
    <t>Aprobado (d)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</si>
  <si>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</si>
  <si>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</si>
  <si>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</si>
  <si>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</si>
  <si>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</si>
  <si>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</si>
  <si>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</si>
  <si>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</si>
  <si>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</si>
  <si>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</si>
  <si>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</si>
  <si>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</si>
  <si>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I. Balance Presupuestario (I = A-B + C)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</si>
  <si>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</si>
  <si>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</si>
  <si>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</si>
  <si>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</si>
  <si>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</si>
  <si>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</si>
  <si>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</si>
  <si>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</si>
  <si>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</si>
  <si>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</si>
  <si>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</si>
  <si>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</si>
  <si>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</si>
  <si>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</si>
  <si>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</si>
  <si>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</si>
  <si>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</si>
  <si>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</si>
  <si>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</si>
  <si>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</si>
  <si>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</si>
  <si>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</si>
  <si>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</si>
  <si>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(A3.2 = F2 G2)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</si>
  <si>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</si>
  <si>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</si>
  <si>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A3.2 -B2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</si>
  <si>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</si>
  <si>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</si>
  <si>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</si>
  <si>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</si>
  <si>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</si>
  <si>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Estimado (d)</t>
  </si>
  <si>
    <t>Ampliaciones/</t>
  </si>
  <si>
    <t>Modificado</t>
  </si>
  <si>
    <t>Recaudado</t>
  </si>
  <si>
    <t>(c)</t>
  </si>
  <si>
    <t>(Reducciones)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</si>
  <si>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</si>
  <si>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</si>
  <si>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</si>
  <si>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</si>
  <si>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</si>
  <si>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</si>
  <si>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</si>
  <si>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</si>
  <si>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</si>
  <si>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</si>
  <si>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</si>
  <si>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</si>
  <si>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</si>
  <si>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</si>
  <si>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</si>
  <si>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</si>
  <si>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</si>
  <si>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</si>
  <si>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</si>
  <si>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</si>
  <si>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</si>
  <si>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</si>
  <si>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</si>
  <si>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</si>
  <si>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</si>
  <si>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</si>
  <si>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</si>
  <si>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</si>
  <si>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</si>
  <si>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</si>
  <si>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</si>
  <si>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</si>
  <si>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</si>
  <si>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</si>
  <si>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</si>
  <si>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</si>
  <si>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</si>
  <si>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</si>
  <si>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</si>
  <si>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</si>
  <si>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</si>
  <si>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</si>
  <si>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</si>
  <si>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</si>
  <si>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</si>
  <si>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</si>
  <si>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</si>
  <si>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</si>
  <si>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</si>
  <si>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</si>
  <si>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</si>
  <si>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</si>
  <si>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</si>
  <si>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</si>
  <si>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</si>
  <si>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</si>
  <si>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</si>
  <si>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</si>
  <si>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</si>
  <si>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</si>
  <si>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</si>
  <si>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</si>
  <si>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</si>
  <si>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</si>
  <si>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</si>
  <si>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</si>
  <si>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</si>
  <si>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</si>
  <si>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</si>
  <si>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</si>
  <si>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</si>
  <si>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</si>
  <si>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</si>
  <si>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</si>
  <si>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</si>
  <si>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</si>
  <si>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</si>
  <si>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</si>
  <si>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</si>
  <si>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</si>
  <si>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</si>
  <si>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</si>
  <si>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</si>
  <si>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</si>
  <si>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</si>
  <si>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</si>
  <si>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</si>
  <si>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</si>
  <si>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</si>
  <si>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</si>
  <si>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</si>
  <si>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</si>
  <si>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</si>
  <si>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</si>
  <si>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</si>
  <si>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</si>
  <si>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</si>
  <si>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</si>
  <si>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</si>
  <si>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</si>
  <si>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</si>
  <si>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</si>
  <si>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</si>
  <si>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</si>
  <si>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</si>
  <si>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</si>
  <si>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</si>
  <si>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</si>
  <si>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</si>
  <si>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</si>
  <si>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</si>
  <si>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</si>
  <si>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</si>
  <si>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</si>
  <si>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</si>
  <si>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</si>
  <si>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</si>
  <si>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</si>
  <si>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</si>
  <si>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</si>
  <si>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</si>
  <si>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</si>
  <si>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</si>
  <si>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</si>
  <si>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</si>
  <si>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</si>
  <si>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</si>
  <si>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</si>
  <si>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</si>
  <si>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</si>
  <si>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</si>
  <si>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</si>
  <si>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</si>
  <si>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</si>
  <si>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</si>
  <si>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</si>
  <si>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</si>
  <si>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 xml:space="preserve"> 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</si>
  <si>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</si>
  <si>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</si>
  <si>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</si>
  <si>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</si>
  <si>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</si>
  <si>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</si>
  <si>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</si>
  <si>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</si>
  <si>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</si>
  <si>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</si>
  <si>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</si>
  <si>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</si>
  <si>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</si>
  <si>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</si>
  <si>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</si>
  <si>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</si>
  <si>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</si>
  <si>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</si>
  <si>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</si>
  <si>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</si>
  <si>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</si>
  <si>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</si>
  <si>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</si>
  <si>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</si>
  <si>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</si>
  <si>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</si>
  <si>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</si>
  <si>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</si>
  <si>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</si>
  <si>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</si>
  <si>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</si>
  <si>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</si>
  <si>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</si>
  <si>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</si>
  <si>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</si>
  <si>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</si>
  <si>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</si>
  <si>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DIRECCION ADMINISTRATIVA</t>
  </si>
  <si>
    <t>DIRECCION ACADEMICA</t>
  </si>
  <si>
    <t>DIRECCION DE PLANEACION</t>
  </si>
  <si>
    <t>DIRECCION DE VINCULACION</t>
  </si>
  <si>
    <t>DIRECCION DE INFORMATICA</t>
  </si>
  <si>
    <t>EMSAD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</si>
  <si>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</si>
  <si>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</si>
  <si>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</si>
  <si>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</si>
  <si>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</si>
  <si>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</si>
  <si>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</si>
  <si>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</si>
  <si>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</si>
  <si>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</si>
  <si>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</si>
  <si>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</si>
  <si>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</si>
  <si>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</si>
  <si>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</si>
  <si>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</si>
  <si>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</si>
  <si>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</si>
  <si>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</si>
  <si>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</si>
  <si>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</si>
  <si>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</si>
  <si>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</si>
  <si>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</si>
  <si>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</si>
  <si>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</si>
  <si>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</si>
  <si>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</si>
  <si>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</si>
  <si>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</si>
  <si>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</si>
  <si>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</si>
  <si>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</si>
  <si>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</si>
  <si>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</si>
  <si>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</si>
  <si>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</si>
  <si>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</si>
  <si>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</si>
  <si>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</si>
  <si>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</si>
  <si>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</si>
  <si>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</si>
  <si>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</si>
  <si>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</si>
  <si>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</si>
  <si>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</si>
  <si>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</si>
  <si>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</si>
  <si>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</si>
  <si>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</si>
  <si>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</si>
  <si>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</si>
  <si>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</si>
  <si>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</si>
  <si>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</si>
  <si>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</si>
  <si>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</si>
  <si>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</si>
  <si>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</si>
  <si>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Monto pagado de la inversión al 31 de marzo de 2025 K)</t>
  </si>
  <si>
    <t>Monto pagado de la inversión actualizado al 31 de marzo de 2025 (l)</t>
  </si>
  <si>
    <t>Saldo pendiente por pagar de la inversión al 31 de marzo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</si>
</sst>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#,##0.00_ ;[Red]\-#,##0.00\ "/>
    <numFmt numFmtId="166" formatCode="#,##0.00000000000000"/>
    <numFmt numFmtId="167" formatCode="#,##0_ ;\-#,##0\ "/>
    <numFmt numFmtId="168" formatCode="#,##0.00_ ;\-#,##0.00\ "/>
    <numFmt numFmtId="169" formatCode="#,##0.000000_ ;\-#,##0.00000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Times New Roman"/>
      <family val="1"/>
      <charset val="204"/>
    </font>
    <font>
      <b/>
      <sz val="8"/>
      <color indexed="8"/>
      <name val="Arial"/>
      <family val="1"/>
      <charset val="204"/>
    </font>
    <font>
      <sz val="8"/>
      <color indexed="8"/>
      <name val="Arial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10"/>
      <color theme="1"/>
      <name val="Arial Narrow"/>
      <family val="2"/>
    </font>
    <font>
      <sz val="6"/>
      <color theme="1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6"/>
      <color rgb="FF000000"/>
      <name val="Arial"/>
      <family val="2"/>
    </font>
    <font>
      <sz val="9"/>
      <color rgb="FF000000"/>
      <name val="Arial"/>
      <family val="2"/>
    </font>
    <font>
      <sz val="6"/>
      <color rgb="FF000000"/>
      <name val="Arial"/>
      <family val="2"/>
    </font>
    <font>
      <sz val="6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2F2F2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43" fontId="9" fillId="0" borderId="0" applyFont="0" applyFill="0" applyBorder="0" applyAlignment="0" applyProtection="0"/>
  </cellStyleXfs>
  <cellXfs count="453">
    <xf numFmtId="0" fontId="0" fillId="0" borderId="0" xfId="0"/>
    <xf numFmtId="0" fontId="10" fillId="0" borderId="0" xfId="0" applyFont="1"/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left" vertical="top" wrapText="1" inden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3" xfId="0" applyFont="1" applyBorder="1" applyAlignment="1">
      <alignment horizontal="left" vertical="top" wrapText="1" indent="1"/>
    </xf>
    <xf numFmtId="4" fontId="4" fillId="0" borderId="22" xfId="0" applyNumberFormat="1" applyFont="1" applyBorder="1" applyAlignment="1">
      <alignment vertical="top" wrapText="1"/>
    </xf>
    <xf numFmtId="4" fontId="4" fillId="0" borderId="24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4" fontId="4" fillId="0" borderId="2" xfId="0" applyNumberFormat="1" applyFont="1" applyBorder="1" applyAlignment="1">
      <alignment vertical="top" wrapText="1"/>
    </xf>
    <xf numFmtId="4" fontId="4" fillId="0" borderId="5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1"/>
    </xf>
    <xf numFmtId="3" fontId="5" fillId="0" borderId="5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 indent="1"/>
    </xf>
    <xf numFmtId="3" fontId="5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2"/>
    </xf>
    <xf numFmtId="3" fontId="4" fillId="0" borderId="2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2"/>
    </xf>
    <xf numFmtId="0" fontId="2" fillId="0" borderId="5" xfId="0" applyFont="1" applyBorder="1" applyAlignment="1">
      <alignment horizontal="left" vertical="top" wrapText="1" indent="1"/>
    </xf>
    <xf numFmtId="3" fontId="5" fillId="0" borderId="6" xfId="0" applyNumberFormat="1" applyFont="1" applyBorder="1" applyAlignment="1">
      <alignment vertical="top" wrapText="1"/>
    </xf>
    <xf numFmtId="3" fontId="4" fillId="0" borderId="25" xfId="0" applyNumberFormat="1" applyFont="1" applyBorder="1" applyAlignment="1">
      <alignment vertical="top" wrapText="1"/>
    </xf>
    <xf numFmtId="3" fontId="4" fillId="0" borderId="26" xfId="0" applyNumberFormat="1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 indent="1"/>
    </xf>
    <xf numFmtId="3" fontId="4" fillId="0" borderId="14" xfId="0" applyNumberFormat="1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/>
    </xf>
    <xf numFmtId="3" fontId="5" fillId="0" borderId="14" xfId="0" applyNumberFormat="1" applyFont="1" applyBorder="1" applyAlignment="1">
      <alignment vertical="top" wrapText="1"/>
    </xf>
    <xf numFmtId="3" fontId="5" fillId="0" borderId="26" xfId="0" applyNumberFormat="1" applyFont="1" applyBorder="1" applyAlignment="1">
      <alignment vertical="top" wrapText="1"/>
    </xf>
    <xf numFmtId="0" fontId="3" fillId="0" borderId="1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top" wrapText="1"/>
    </xf>
    <xf numFmtId="4" fontId="4" fillId="0" borderId="25" xfId="0" applyNumberFormat="1" applyFont="1" applyBorder="1" applyAlignment="1">
      <alignment vertical="top" wrapText="1"/>
    </xf>
    <xf numFmtId="4" fontId="4" fillId="0" borderId="26" xfId="0" applyNumberFormat="1" applyFont="1" applyBorder="1" applyAlignment="1">
      <alignment vertical="top" wrapText="1"/>
    </xf>
    <xf numFmtId="4" fontId="6" fillId="0" borderId="25" xfId="0" applyNumberFormat="1" applyFont="1" applyBorder="1" applyAlignment="1">
      <alignment vertical="top" wrapText="1"/>
    </xf>
    <xf numFmtId="4" fontId="6" fillId="0" borderId="26" xfId="0" applyNumberFormat="1" applyFont="1" applyBorder="1" applyAlignment="1">
      <alignment vertical="top" wrapText="1"/>
    </xf>
    <xf numFmtId="3" fontId="6" fillId="0" borderId="25" xfId="0" applyNumberFormat="1" applyFont="1" applyBorder="1" applyAlignment="1">
      <alignment vertical="top" wrapText="1"/>
    </xf>
    <xf numFmtId="0" fontId="6" fillId="0" borderId="26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3" fillId="0" borderId="18" xfId="0" applyFont="1" applyBorder="1" applyAlignment="1">
      <alignment horizontal="left" vertical="top" wrapText="1" indent="1"/>
    </xf>
    <xf numFmtId="3" fontId="5" fillId="0" borderId="29" xfId="0" applyNumberFormat="1" applyFont="1" applyBorder="1" applyAlignment="1">
      <alignment vertical="top" wrapText="1"/>
    </xf>
    <xf numFmtId="3" fontId="5" fillId="0" borderId="28" xfId="0" applyNumberFormat="1" applyFont="1" applyBorder="1" applyAlignment="1">
      <alignment vertical="top" wrapText="1"/>
    </xf>
    <xf numFmtId="0" fontId="3" fillId="2" borderId="30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0" borderId="3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3" fillId="0" borderId="25" xfId="0" applyFont="1" applyBorder="1" applyAlignment="1">
      <alignment horizontal="left" vertical="top" wrapText="1" indent="1"/>
    </xf>
    <xf numFmtId="0" fontId="2" fillId="0" borderId="25" xfId="0" applyFont="1" applyBorder="1" applyAlignment="1">
      <alignment horizontal="left" vertical="top" wrapText="1" indent="2"/>
    </xf>
    <xf numFmtId="0" fontId="3" fillId="0" borderId="2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top" wrapText="1" indent="1"/>
    </xf>
    <xf numFmtId="0" fontId="2" fillId="0" borderId="27" xfId="0" applyFont="1" applyBorder="1" applyAlignment="1">
      <alignment horizontal="left" vertical="top" wrapText="1" indent="1"/>
    </xf>
    <xf numFmtId="3" fontId="6" fillId="0" borderId="29" xfId="0" applyNumberFormat="1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3" fontId="10" fillId="0" borderId="0" xfId="0" applyNumberFormat="1" applyFont="1"/>
    <xf numFmtId="0" fontId="8" fillId="0" borderId="0" xfId="0" applyFont="1" applyAlignment="1">
      <alignment horizontal="left" vertical="top"/>
    </xf>
    <xf numFmtId="3" fontId="6" fillId="3" borderId="0" xfId="0" applyNumberFormat="1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center" wrapText="1" indent="2"/>
    </xf>
    <xf numFmtId="3" fontId="3" fillId="3" borderId="0" xfId="0" applyNumberFormat="1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3" fontId="3" fillId="3" borderId="0" xfId="0" applyNumberFormat="1" applyFont="1" applyFill="1" applyAlignment="1">
      <alignment horizontal="left" vertical="top" wrapText="1" indent="1"/>
    </xf>
    <xf numFmtId="0" fontId="3" fillId="3" borderId="0" xfId="0" applyFont="1" applyFill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 wrapText="1" indent="2"/>
    </xf>
    <xf numFmtId="3" fontId="3" fillId="2" borderId="31" xfId="0" applyNumberFormat="1" applyFont="1" applyFill="1" applyBorder="1" applyAlignment="1">
      <alignment horizontal="left" vertical="top" wrapText="1" indent="1"/>
    </xf>
    <xf numFmtId="3" fontId="3" fillId="2" borderId="31" xfId="0" applyNumberFormat="1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left" vertical="top" wrapText="1" indent="1"/>
    </xf>
    <xf numFmtId="0" fontId="3" fillId="3" borderId="0" xfId="0" applyFont="1" applyFill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3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2" fillId="0" borderId="14" xfId="0" applyFont="1" applyBorder="1" applyAlignment="1">
      <alignment horizontal="left" vertical="top" wrapText="1" indent="1"/>
    </xf>
    <xf numFmtId="3" fontId="6" fillId="0" borderId="14" xfId="0" applyNumberFormat="1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 indent="1"/>
    </xf>
    <xf numFmtId="3" fontId="6" fillId="0" borderId="17" xfId="0" applyNumberFormat="1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2" fillId="3" borderId="0" xfId="0" applyFont="1" applyFill="1" applyAlignment="1">
      <alignment horizontal="left" vertical="top" wrapText="1" indent="2"/>
    </xf>
    <xf numFmtId="3" fontId="0" fillId="0" borderId="0" xfId="0" applyNumberFormat="1"/>
    <xf numFmtId="0" fontId="6" fillId="0" borderId="31" xfId="0" applyFont="1" applyBorder="1" applyAlignment="1">
      <alignment horizontal="right" vertical="top" wrapText="1"/>
    </xf>
    <xf numFmtId="0" fontId="6" fillId="0" borderId="31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3" fontId="5" fillId="0" borderId="0" xfId="0" applyNumberFormat="1" applyFont="1" applyAlignment="1">
      <alignment vertical="top" wrapText="1"/>
    </xf>
    <xf numFmtId="3" fontId="5" fillId="0" borderId="8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 indent="1"/>
    </xf>
    <xf numFmtId="3" fontId="4" fillId="0" borderId="30" xfId="0" applyNumberFormat="1" applyFont="1" applyBorder="1" applyAlignment="1">
      <alignment vertical="top" wrapText="1"/>
    </xf>
    <xf numFmtId="3" fontId="4" fillId="0" borderId="21" xfId="0" applyNumberFormat="1" applyFont="1" applyBorder="1" applyAlignment="1">
      <alignment vertical="top" wrapText="1"/>
    </xf>
    <xf numFmtId="0" fontId="3" fillId="0" borderId="15" xfId="0" applyFont="1" applyBorder="1" applyAlignment="1">
      <alignment horizontal="left" vertical="top" wrapText="1" indent="1"/>
    </xf>
    <xf numFmtId="3" fontId="4" fillId="0" borderId="20" xfId="0" applyNumberFormat="1" applyFont="1" applyBorder="1" applyAlignment="1">
      <alignment vertical="top" wrapText="1"/>
    </xf>
    <xf numFmtId="3" fontId="11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12" fillId="0" borderId="0" xfId="0" applyFont="1"/>
    <xf numFmtId="0" fontId="3" fillId="0" borderId="32" xfId="0" applyFont="1" applyBorder="1" applyAlignment="1">
      <alignment horizontal="center" vertical="top" wrapText="1"/>
    </xf>
    <xf numFmtId="3" fontId="4" fillId="0" borderId="0" xfId="0" applyNumberFormat="1" applyFont="1" applyAlignment="1">
      <alignment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4" fontId="4" fillId="0" borderId="3" xfId="0" applyNumberFormat="1" applyFont="1" applyBorder="1" applyAlignment="1">
      <alignment vertical="top" wrapText="1"/>
    </xf>
    <xf numFmtId="4" fontId="4" fillId="0" borderId="4" xfId="0" applyNumberFormat="1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 indent="2"/>
    </xf>
    <xf numFmtId="0" fontId="2" fillId="0" borderId="8" xfId="0" applyFont="1" applyBorder="1" applyAlignment="1">
      <alignment horizontal="left" vertical="top" wrapText="1" indent="1"/>
    </xf>
    <xf numFmtId="3" fontId="5" fillId="0" borderId="7" xfId="0" applyNumberFormat="1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 indent="1"/>
    </xf>
    <xf numFmtId="0" fontId="3" fillId="0" borderId="10" xfId="0" applyFont="1" applyBorder="1" applyAlignment="1">
      <alignment horizontal="left" vertical="top" wrapText="1" indent="1"/>
    </xf>
    <xf numFmtId="3" fontId="5" fillId="0" borderId="10" xfId="0" applyNumberFormat="1" applyFont="1" applyBorder="1" applyAlignment="1">
      <alignment vertical="top" wrapText="1"/>
    </xf>
    <xf numFmtId="3" fontId="5" fillId="0" borderId="11" xfId="0" applyNumberFormat="1" applyFont="1" applyBorder="1" applyAlignment="1">
      <alignment vertical="top" wrapText="1"/>
    </xf>
    <xf numFmtId="3" fontId="4" fillId="3" borderId="14" xfId="0" applyNumberFormat="1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vertical="center"/>
    </xf>
    <xf numFmtId="3" fontId="15" fillId="4" borderId="41" xfId="8" applyNumberFormat="1" applyFont="1" applyFill="1" applyBorder="1" applyAlignment="1">
      <alignment vertical="center"/>
    </xf>
    <xf numFmtId="3" fontId="13" fillId="2" borderId="16" xfId="8" applyNumberFormat="1" applyFont="1" applyFill="1" applyBorder="1" applyAlignment="1">
      <alignment horizontal="center" vertical="center"/>
    </xf>
    <xf numFmtId="3" fontId="13" fillId="2" borderId="17" xfId="8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vertical="top"/>
    </xf>
    <xf numFmtId="0" fontId="14" fillId="4" borderId="38" xfId="0" applyFont="1" applyFill="1" applyBorder="1" applyAlignment="1">
      <alignment vertical="top"/>
    </xf>
    <xf numFmtId="3" fontId="15" fillId="4" borderId="16" xfId="8" applyNumberFormat="1" applyFont="1" applyFill="1" applyBorder="1" applyAlignment="1">
      <alignment vertical="top"/>
    </xf>
    <xf numFmtId="0" fontId="14" fillId="4" borderId="39" xfId="0" applyFont="1" applyFill="1" applyBorder="1" applyAlignment="1">
      <alignment vertical="top"/>
    </xf>
    <xf numFmtId="0" fontId="13" fillId="4" borderId="12" xfId="0" applyFont="1" applyFill="1" applyBorder="1" applyAlignment="1">
      <alignment vertical="top"/>
    </xf>
    <xf numFmtId="3" fontId="13" fillId="0" borderId="14" xfId="8" applyNumberFormat="1" applyFont="1" applyFill="1" applyBorder="1" applyAlignment="1">
      <alignment vertical="top"/>
    </xf>
    <xf numFmtId="43" fontId="9" fillId="0" borderId="0" xfId="8" applyFont="1"/>
    <xf numFmtId="43" fontId="0" fillId="0" borderId="0" xfId="0" applyNumberFormat="1"/>
    <xf numFmtId="0" fontId="15" fillId="4" borderId="12" xfId="0" applyFont="1" applyFill="1" applyBorder="1" applyAlignment="1">
      <alignment horizontal="left" vertical="top" indent="5"/>
    </xf>
    <xf numFmtId="3" fontId="15" fillId="0" borderId="14" xfId="8" applyNumberFormat="1" applyFont="1" applyFill="1" applyBorder="1" applyAlignment="1">
      <alignment vertical="top"/>
    </xf>
    <xf numFmtId="0" fontId="14" fillId="4" borderId="12" xfId="0" applyFont="1" applyFill="1" applyBorder="1" applyAlignment="1">
      <alignment vertical="top"/>
    </xf>
    <xf numFmtId="164" fontId="0" fillId="0" borderId="0" xfId="0" applyNumberFormat="1"/>
    <xf numFmtId="3" fontId="15" fillId="0" borderId="14" xfId="8" applyNumberFormat="1" applyFont="1" applyFill="1" applyBorder="1" applyAlignment="1">
      <alignment horizontal="right" vertical="top"/>
    </xf>
    <xf numFmtId="0" fontId="13" fillId="4" borderId="0" xfId="0" applyFont="1" applyFill="1" applyAlignment="1">
      <alignment vertical="top"/>
    </xf>
    <xf numFmtId="3" fontId="13" fillId="0" borderId="5" xfId="0" applyNumberFormat="1" applyFont="1" applyBorder="1" applyAlignment="1">
      <alignment vertical="center"/>
    </xf>
    <xf numFmtId="3" fontId="15" fillId="0" borderId="12" xfId="8" applyNumberFormat="1" applyFont="1" applyFill="1" applyBorder="1" applyAlignment="1">
      <alignment vertical="top"/>
    </xf>
    <xf numFmtId="0" fontId="15" fillId="4" borderId="0" xfId="0" applyFont="1" applyFill="1" applyAlignment="1">
      <alignment horizontal="left" vertical="top" indent="5"/>
    </xf>
    <xf numFmtId="0" fontId="13" fillId="0" borderId="12" xfId="0" applyFont="1" applyBorder="1" applyAlignment="1">
      <alignment vertical="top"/>
    </xf>
    <xf numFmtId="3" fontId="4" fillId="0" borderId="14" xfId="8" applyNumberFormat="1" applyFont="1" applyFill="1" applyBorder="1" applyAlignment="1">
      <alignment vertical="top"/>
    </xf>
    <xf numFmtId="3" fontId="15" fillId="4" borderId="14" xfId="8" applyNumberFormat="1" applyFont="1" applyFill="1" applyBorder="1" applyAlignment="1">
      <alignment vertical="top"/>
    </xf>
    <xf numFmtId="0" fontId="14" fillId="4" borderId="43" xfId="0" applyFont="1" applyFill="1" applyBorder="1" applyAlignment="1">
      <alignment vertical="top"/>
    </xf>
    <xf numFmtId="0" fontId="13" fillId="4" borderId="18" xfId="0" applyFont="1" applyFill="1" applyBorder="1" applyAlignment="1">
      <alignment vertical="top"/>
    </xf>
    <xf numFmtId="3" fontId="15" fillId="4" borderId="29" xfId="8" applyNumberFormat="1" applyFont="1" applyFill="1" applyBorder="1" applyAlignment="1">
      <alignment vertical="top"/>
    </xf>
    <xf numFmtId="0" fontId="14" fillId="4" borderId="44" xfId="0" applyFont="1" applyFill="1" applyBorder="1" applyAlignment="1">
      <alignment vertical="top"/>
    </xf>
    <xf numFmtId="0" fontId="13" fillId="4" borderId="44" xfId="0" applyFont="1" applyFill="1" applyBorder="1" applyAlignment="1">
      <alignment vertical="top"/>
    </xf>
    <xf numFmtId="3" fontId="15" fillId="4" borderId="44" xfId="8" applyNumberFormat="1" applyFont="1" applyFill="1" applyBorder="1" applyAlignment="1">
      <alignment vertical="top"/>
    </xf>
    <xf numFmtId="3" fontId="13" fillId="2" borderId="46" xfId="8" applyNumberFormat="1" applyFont="1" applyFill="1" applyBorder="1" applyAlignment="1">
      <alignment horizontal="center" vertical="center"/>
    </xf>
    <xf numFmtId="3" fontId="13" fillId="2" borderId="47" xfId="8" applyNumberFormat="1" applyFont="1" applyFill="1" applyBorder="1" applyAlignment="1">
      <alignment horizontal="center" vertical="center"/>
    </xf>
    <xf numFmtId="3" fontId="13" fillId="4" borderId="14" xfId="8" applyNumberFormat="1" applyFont="1" applyFill="1" applyBorder="1" applyAlignment="1">
      <alignment vertical="top"/>
    </xf>
    <xf numFmtId="3" fontId="5" fillId="4" borderId="14" xfId="8" applyNumberFormat="1" applyFont="1" applyFill="1" applyBorder="1" applyAlignment="1">
      <alignment vertical="top"/>
    </xf>
    <xf numFmtId="0" fontId="15" fillId="4" borderId="12" xfId="0" applyFont="1" applyFill="1" applyBorder="1" applyAlignment="1">
      <alignment horizontal="left" vertical="center" indent="1"/>
    </xf>
    <xf numFmtId="0" fontId="15" fillId="4" borderId="12" xfId="0" applyFont="1" applyFill="1" applyBorder="1" applyAlignment="1">
      <alignment horizontal="justify" vertical="center" wrapText="1"/>
    </xf>
    <xf numFmtId="0" fontId="15" fillId="4" borderId="12" xfId="0" applyFont="1" applyFill="1" applyBorder="1" applyAlignment="1">
      <alignment horizontal="left" vertical="center" indent="5"/>
    </xf>
    <xf numFmtId="0" fontId="14" fillId="4" borderId="12" xfId="0" applyFont="1" applyFill="1" applyBorder="1" applyAlignment="1">
      <alignment horizontal="left" vertical="center" indent="1"/>
    </xf>
    <xf numFmtId="0" fontId="15" fillId="4" borderId="12" xfId="0" applyFont="1" applyFill="1" applyBorder="1" applyAlignment="1">
      <alignment horizontal="left" vertical="top" indent="1"/>
    </xf>
    <xf numFmtId="0" fontId="14" fillId="4" borderId="12" xfId="0" applyFont="1" applyFill="1" applyBorder="1" applyAlignment="1">
      <alignment horizontal="left" vertical="top" indent="1"/>
    </xf>
    <xf numFmtId="3" fontId="16" fillId="5" borderId="48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horizontal="left" vertical="top" indent="1"/>
    </xf>
    <xf numFmtId="3" fontId="4" fillId="4" borderId="14" xfId="8" applyNumberFormat="1" applyFont="1" applyFill="1" applyBorder="1" applyAlignment="1">
      <alignment vertical="top"/>
    </xf>
    <xf numFmtId="0" fontId="15" fillId="4" borderId="12" xfId="0" applyFont="1" applyFill="1" applyBorder="1" applyAlignment="1">
      <alignment vertical="center"/>
    </xf>
    <xf numFmtId="0" fontId="14" fillId="4" borderId="42" xfId="0" applyFont="1" applyFill="1" applyBorder="1" applyAlignment="1">
      <alignment horizontal="left" vertical="top" indent="1"/>
    </xf>
    <xf numFmtId="3" fontId="15" fillId="4" borderId="17" xfId="8" applyNumberFormat="1" applyFont="1" applyFill="1" applyBorder="1" applyAlignment="1">
      <alignment vertical="top"/>
    </xf>
    <xf numFmtId="0" fontId="14" fillId="4" borderId="0" xfId="0" applyFont="1" applyFill="1" applyAlignment="1">
      <alignment vertical="top"/>
    </xf>
    <xf numFmtId="0" fontId="14" fillId="4" borderId="0" xfId="0" applyFont="1" applyFill="1" applyAlignment="1">
      <alignment horizontal="left" vertical="top" indent="1"/>
    </xf>
    <xf numFmtId="3" fontId="15" fillId="4" borderId="0" xfId="8" applyNumberFormat="1" applyFont="1" applyFill="1" applyBorder="1" applyAlignment="1">
      <alignment vertical="top"/>
    </xf>
    <xf numFmtId="3" fontId="17" fillId="0" borderId="0" xfId="8" applyNumberFormat="1" applyFont="1"/>
    <xf numFmtId="3" fontId="20" fillId="2" borderId="16" xfId="8" applyNumberFormat="1" applyFont="1" applyFill="1" applyBorder="1" applyAlignment="1">
      <alignment horizontal="center"/>
    </xf>
    <xf numFmtId="3" fontId="20" fillId="2" borderId="17" xfId="8" applyNumberFormat="1" applyFont="1" applyFill="1" applyBorder="1" applyAlignment="1">
      <alignment horizontal="center"/>
    </xf>
    <xf numFmtId="3" fontId="22" fillId="4" borderId="38" xfId="8" applyNumberFormat="1" applyFont="1" applyFill="1" applyBorder="1" applyAlignment="1">
      <alignment horizontal="right" vertical="center"/>
    </xf>
    <xf numFmtId="3" fontId="22" fillId="4" borderId="12" xfId="8" applyNumberFormat="1" applyFont="1" applyFill="1" applyBorder="1" applyAlignment="1">
      <alignment horizontal="right" vertical="center"/>
    </xf>
    <xf numFmtId="0" fontId="21" fillId="4" borderId="39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left" vertical="center"/>
    </xf>
    <xf numFmtId="3" fontId="22" fillId="4" borderId="14" xfId="8" applyNumberFormat="1" applyFont="1" applyFill="1" applyBorder="1" applyAlignment="1">
      <alignment horizontal="right" vertical="center"/>
    </xf>
    <xf numFmtId="4" fontId="0" fillId="0" borderId="0" xfId="0" applyNumberFormat="1"/>
    <xf numFmtId="0" fontId="21" fillId="4" borderId="0" xfId="0" applyFont="1" applyFill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3" fontId="22" fillId="0" borderId="12" xfId="8" applyNumberFormat="1" applyFont="1" applyFill="1" applyBorder="1" applyAlignment="1">
      <alignment horizontal="right" vertical="center"/>
    </xf>
    <xf numFmtId="0" fontId="21" fillId="4" borderId="40" xfId="0" applyFont="1" applyFill="1" applyBorder="1" applyAlignment="1">
      <alignment horizontal="left" vertical="center"/>
    </xf>
    <xf numFmtId="3" fontId="22" fillId="4" borderId="42" xfId="8" applyNumberFormat="1" applyFont="1" applyFill="1" applyBorder="1" applyAlignment="1">
      <alignment horizontal="right" vertical="center"/>
    </xf>
    <xf numFmtId="0" fontId="21" fillId="4" borderId="13" xfId="0" applyFont="1" applyFill="1" applyBorder="1" applyAlignment="1">
      <alignment horizontal="left" vertical="center"/>
    </xf>
    <xf numFmtId="3" fontId="20" fillId="0" borderId="38" xfId="8" applyNumberFormat="1" applyFont="1" applyFill="1" applyBorder="1" applyAlignment="1">
      <alignment horizontal="right" vertical="center"/>
    </xf>
    <xf numFmtId="3" fontId="20" fillId="4" borderId="38" xfId="8" applyNumberFormat="1" applyFont="1" applyFill="1" applyBorder="1" applyAlignment="1">
      <alignment horizontal="right" vertical="center"/>
    </xf>
    <xf numFmtId="0" fontId="21" fillId="4" borderId="12" xfId="0" applyFont="1" applyFill="1" applyBorder="1" applyAlignment="1">
      <alignment horizontal="left" vertical="center"/>
    </xf>
    <xf numFmtId="3" fontId="22" fillId="6" borderId="14" xfId="8" applyNumberFormat="1" applyFont="1" applyFill="1" applyBorder="1" applyAlignment="1">
      <alignment horizontal="right" vertical="center"/>
    </xf>
    <xf numFmtId="3" fontId="22" fillId="4" borderId="12" xfId="8" applyNumberFormat="1" applyFont="1" applyFill="1" applyBorder="1" applyAlignment="1">
      <alignment horizontal="right" vertical="center" wrapText="1"/>
    </xf>
    <xf numFmtId="3" fontId="20" fillId="4" borderId="12" xfId="8" applyNumberFormat="1" applyFont="1" applyFill="1" applyBorder="1" applyAlignment="1">
      <alignment horizontal="right" vertical="center"/>
    </xf>
    <xf numFmtId="0" fontId="21" fillId="4" borderId="43" xfId="0" applyFont="1" applyFill="1" applyBorder="1" applyAlignment="1">
      <alignment horizontal="left" vertical="center"/>
    </xf>
    <xf numFmtId="3" fontId="22" fillId="4" borderId="18" xfId="8" applyNumberFormat="1" applyFont="1" applyFill="1" applyBorder="1" applyAlignment="1">
      <alignment horizontal="right" vertical="center"/>
    </xf>
    <xf numFmtId="0" fontId="21" fillId="4" borderId="49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2" fillId="4" borderId="15" xfId="0" applyFont="1" applyFill="1" applyBorder="1" applyAlignment="1">
      <alignment horizontal="left" vertical="center"/>
    </xf>
    <xf numFmtId="3" fontId="22" fillId="4" borderId="15" xfId="8" applyNumberFormat="1" applyFont="1" applyFill="1" applyBorder="1" applyAlignment="1">
      <alignment horizontal="right" vertical="center"/>
    </xf>
    <xf numFmtId="3" fontId="24" fillId="4" borderId="28" xfId="8" applyNumberFormat="1" applyFont="1" applyFill="1" applyBorder="1" applyAlignment="1">
      <alignment horizontal="right"/>
    </xf>
    <xf numFmtId="3" fontId="9" fillId="0" borderId="0" xfId="8" applyNumberFormat="1" applyFont="1" applyAlignment="1">
      <alignment horizontal="right"/>
    </xf>
    <xf numFmtId="3" fontId="13" fillId="2" borderId="16" xfId="0" applyNumberFormat="1" applyFont="1" applyFill="1" applyBorder="1" applyAlignment="1">
      <alignment horizontal="center" vertical="center"/>
    </xf>
    <xf numFmtId="3" fontId="13" fillId="2" borderId="38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3" fontId="13" fillId="2" borderId="42" xfId="0" applyNumberFormat="1" applyFont="1" applyFill="1" applyBorder="1" applyAlignment="1">
      <alignment horizontal="center" vertical="center"/>
    </xf>
    <xf numFmtId="3" fontId="15" fillId="2" borderId="17" xfId="0" applyNumberFormat="1" applyFont="1" applyFill="1" applyBorder="1" applyAlignment="1">
      <alignment vertical="center" wrapText="1"/>
    </xf>
    <xf numFmtId="0" fontId="13" fillId="4" borderId="13" xfId="0" applyFont="1" applyFill="1" applyBorder="1" applyAlignment="1">
      <alignment horizontal="left" vertical="top"/>
    </xf>
    <xf numFmtId="3" fontId="13" fillId="4" borderId="50" xfId="0" applyNumberFormat="1" applyFont="1" applyFill="1" applyBorder="1" applyAlignment="1">
      <alignment horizontal="right" vertical="top"/>
    </xf>
    <xf numFmtId="3" fontId="13" fillId="4" borderId="16" xfId="0" applyNumberFormat="1" applyFont="1" applyFill="1" applyBorder="1" applyAlignment="1">
      <alignment horizontal="right" vertical="top"/>
    </xf>
    <xf numFmtId="3" fontId="13" fillId="4" borderId="51" xfId="0" applyNumberFormat="1" applyFont="1" applyFill="1" applyBorder="1" applyAlignment="1">
      <alignment horizontal="right" vertical="top"/>
    </xf>
    <xf numFmtId="3" fontId="13" fillId="4" borderId="33" xfId="0" applyNumberFormat="1" applyFont="1" applyFill="1" applyBorder="1" applyAlignment="1">
      <alignment horizontal="right" vertical="top"/>
    </xf>
    <xf numFmtId="3" fontId="13" fillId="4" borderId="24" xfId="0" applyNumberFormat="1" applyFont="1" applyFill="1" applyBorder="1" applyAlignment="1">
      <alignment horizontal="right" vertical="top"/>
    </xf>
    <xf numFmtId="0" fontId="15" fillId="4" borderId="39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3" fontId="13" fillId="4" borderId="25" xfId="0" applyNumberFormat="1" applyFont="1" applyFill="1" applyBorder="1" applyAlignment="1">
      <alignment horizontal="right" vertical="top"/>
    </xf>
    <xf numFmtId="3" fontId="13" fillId="4" borderId="14" xfId="0" applyNumberFormat="1" applyFont="1" applyFill="1" applyBorder="1" applyAlignment="1">
      <alignment horizontal="right" vertical="top"/>
    </xf>
    <xf numFmtId="3" fontId="13" fillId="4" borderId="26" xfId="0" applyNumberFormat="1" applyFont="1" applyFill="1" applyBorder="1" applyAlignment="1">
      <alignment horizontal="right" vertical="top"/>
    </xf>
    <xf numFmtId="3" fontId="13" fillId="4" borderId="8" xfId="8" applyNumberFormat="1" applyFont="1" applyFill="1" applyBorder="1" applyAlignment="1">
      <alignment horizontal="right" vertical="top"/>
    </xf>
    <xf numFmtId="3" fontId="13" fillId="4" borderId="5" xfId="8" applyNumberFormat="1" applyFont="1" applyFill="1" applyBorder="1" applyAlignment="1">
      <alignment horizontal="right" vertical="top"/>
    </xf>
    <xf numFmtId="3" fontId="13" fillId="4" borderId="8" xfId="0" applyNumberFormat="1" applyFont="1" applyFill="1" applyBorder="1" applyAlignment="1">
      <alignment horizontal="right" vertical="top"/>
    </xf>
    <xf numFmtId="164" fontId="0" fillId="7" borderId="0" xfId="0" applyNumberFormat="1" applyFill="1"/>
    <xf numFmtId="3" fontId="15" fillId="4" borderId="25" xfId="0" applyNumberFormat="1" applyFont="1" applyFill="1" applyBorder="1" applyAlignment="1">
      <alignment horizontal="right" vertical="top"/>
    </xf>
    <xf numFmtId="3" fontId="15" fillId="4" borderId="8" xfId="0" applyNumberFormat="1" applyFont="1" applyFill="1" applyBorder="1" applyAlignment="1">
      <alignment horizontal="right" vertical="center"/>
    </xf>
    <xf numFmtId="3" fontId="15" fillId="4" borderId="8" xfId="0" applyNumberFormat="1" applyFont="1" applyFill="1" applyBorder="1" applyAlignment="1">
      <alignment horizontal="right" vertical="top"/>
    </xf>
    <xf numFmtId="3" fontId="15" fillId="4" borderId="26" xfId="0" applyNumberFormat="1" applyFont="1" applyFill="1" applyBorder="1" applyAlignment="1">
      <alignment horizontal="right" vertical="top"/>
    </xf>
    <xf numFmtId="3" fontId="13" fillId="4" borderId="14" xfId="8" applyNumberFormat="1" applyFont="1" applyFill="1" applyBorder="1" applyAlignment="1">
      <alignment horizontal="right" vertical="top"/>
    </xf>
    <xf numFmtId="3" fontId="13" fillId="4" borderId="26" xfId="8" applyNumberFormat="1" applyFont="1" applyFill="1" applyBorder="1" applyAlignment="1">
      <alignment horizontal="right" vertical="top"/>
    </xf>
    <xf numFmtId="3" fontId="25" fillId="3" borderId="5" xfId="8" applyNumberFormat="1" applyFont="1" applyFill="1" applyBorder="1" applyAlignment="1">
      <alignment horizontal="right" vertical="center" wrapText="1"/>
    </xf>
    <xf numFmtId="3" fontId="15" fillId="4" borderId="25" xfId="8" applyNumberFormat="1" applyFont="1" applyFill="1" applyBorder="1" applyAlignment="1">
      <alignment vertical="top"/>
    </xf>
    <xf numFmtId="3" fontId="15" fillId="4" borderId="25" xfId="8" applyNumberFormat="1" applyFont="1" applyFill="1" applyBorder="1" applyAlignment="1">
      <alignment horizontal="right" vertical="top"/>
    </xf>
    <xf numFmtId="3" fontId="13" fillId="4" borderId="25" xfId="8" applyNumberFormat="1" applyFont="1" applyFill="1" applyBorder="1" applyAlignment="1">
      <alignment horizontal="right" vertical="top"/>
    </xf>
    <xf numFmtId="3" fontId="5" fillId="4" borderId="14" xfId="8" applyNumberFormat="1" applyFont="1" applyFill="1" applyBorder="1" applyAlignment="1">
      <alignment horizontal="right" vertical="top"/>
    </xf>
    <xf numFmtId="3" fontId="15" fillId="4" borderId="25" xfId="8" applyNumberFormat="1" applyFont="1" applyFill="1" applyBorder="1" applyAlignment="1">
      <alignment vertical="center"/>
    </xf>
    <xf numFmtId="3" fontId="15" fillId="4" borderId="12" xfId="0" applyNumberFormat="1" applyFont="1" applyFill="1" applyBorder="1" applyAlignment="1">
      <alignment horizontal="right" vertical="top"/>
    </xf>
    <xf numFmtId="3" fontId="15" fillId="4" borderId="39" xfId="0" applyNumberFormat="1" applyFont="1" applyFill="1" applyBorder="1" applyAlignment="1">
      <alignment horizontal="left" vertical="top"/>
    </xf>
    <xf numFmtId="3" fontId="15" fillId="4" borderId="12" xfId="8" applyNumberFormat="1" applyFont="1" applyFill="1" applyBorder="1" applyAlignment="1">
      <alignment horizontal="right" vertical="top"/>
    </xf>
    <xf numFmtId="0" fontId="15" fillId="4" borderId="2" xfId="0" applyFont="1" applyFill="1" applyBorder="1" applyAlignment="1">
      <alignment vertical="top"/>
    </xf>
    <xf numFmtId="0" fontId="15" fillId="4" borderId="0" xfId="0" applyFont="1" applyFill="1" applyAlignment="1">
      <alignment vertical="top"/>
    </xf>
    <xf numFmtId="3" fontId="15" fillId="4" borderId="14" xfId="0" applyNumberFormat="1" applyFont="1" applyFill="1" applyBorder="1" applyAlignment="1">
      <alignment horizontal="right" vertical="top"/>
    </xf>
    <xf numFmtId="0" fontId="15" fillId="4" borderId="39" xfId="0" applyFont="1" applyFill="1" applyBorder="1" applyAlignment="1">
      <alignment vertical="top"/>
    </xf>
    <xf numFmtId="0" fontId="15" fillId="4" borderId="2" xfId="0" applyFont="1" applyFill="1" applyBorder="1" applyAlignment="1">
      <alignment horizontal="left" vertical="top"/>
    </xf>
    <xf numFmtId="3" fontId="15" fillId="4" borderId="5" xfId="0" applyNumberFormat="1" applyFont="1" applyFill="1" applyBorder="1" applyAlignment="1">
      <alignment horizontal="right" vertical="top"/>
    </xf>
    <xf numFmtId="0" fontId="15" fillId="4" borderId="40" xfId="0" applyFont="1" applyFill="1" applyBorder="1" applyAlignment="1">
      <alignment horizontal="left" vertical="top"/>
    </xf>
    <xf numFmtId="0" fontId="15" fillId="4" borderId="41" xfId="0" applyFont="1" applyFill="1" applyBorder="1" applyAlignment="1">
      <alignment horizontal="left" vertical="top"/>
    </xf>
    <xf numFmtId="3" fontId="15" fillId="4" borderId="52" xfId="0" applyNumberFormat="1" applyFont="1" applyFill="1" applyBorder="1" applyAlignment="1">
      <alignment horizontal="right" vertical="top"/>
    </xf>
    <xf numFmtId="3" fontId="15" fillId="4" borderId="42" xfId="0" applyNumberFormat="1" applyFont="1" applyFill="1" applyBorder="1" applyAlignment="1">
      <alignment horizontal="right" vertical="top"/>
    </xf>
    <xf numFmtId="3" fontId="15" fillId="4" borderId="53" xfId="0" applyNumberFormat="1" applyFont="1" applyFill="1" applyBorder="1" applyAlignment="1">
      <alignment horizontal="right" vertical="top"/>
    </xf>
    <xf numFmtId="0" fontId="26" fillId="0" borderId="0" xfId="0" applyFont="1" applyAlignment="1">
      <alignment horizontal="justify"/>
    </xf>
    <xf numFmtId="3" fontId="10" fillId="0" borderId="0" xfId="0" applyNumberFormat="1" applyFont="1" applyAlignment="1">
      <alignment horizontal="right"/>
    </xf>
    <xf numFmtId="3" fontId="13" fillId="4" borderId="20" xfId="0" applyNumberFormat="1" applyFont="1" applyFill="1" applyBorder="1" applyAlignment="1">
      <alignment horizontal="right" vertical="top"/>
    </xf>
    <xf numFmtId="3" fontId="13" fillId="0" borderId="20" xfId="8" applyNumberFormat="1" applyFont="1" applyFill="1" applyBorder="1" applyAlignment="1">
      <alignment horizontal="right" vertical="top"/>
    </xf>
    <xf numFmtId="3" fontId="13" fillId="4" borderId="20" xfId="8" applyNumberFormat="1" applyFont="1" applyFill="1" applyBorder="1" applyAlignment="1">
      <alignment horizontal="right" vertical="top"/>
    </xf>
    <xf numFmtId="3" fontId="13" fillId="4" borderId="12" xfId="0" applyNumberFormat="1" applyFont="1" applyFill="1" applyBorder="1" applyAlignment="1">
      <alignment horizontal="right" vertical="top"/>
    </xf>
    <xf numFmtId="3" fontId="15" fillId="4" borderId="14" xfId="8" applyNumberFormat="1" applyFont="1" applyFill="1" applyBorder="1" applyAlignment="1">
      <alignment horizontal="right" vertical="top"/>
    </xf>
    <xf numFmtId="3" fontId="13" fillId="4" borderId="12" xfId="8" applyNumberFormat="1" applyFont="1" applyFill="1" applyBorder="1" applyAlignment="1">
      <alignment horizontal="right" vertical="top"/>
    </xf>
    <xf numFmtId="0" fontId="15" fillId="4" borderId="2" xfId="0" applyFont="1" applyFill="1" applyBorder="1"/>
    <xf numFmtId="0" fontId="15" fillId="4" borderId="0" xfId="0" applyFont="1" applyFill="1"/>
    <xf numFmtId="3" fontId="4" fillId="4" borderId="14" xfId="8" applyNumberFormat="1" applyFont="1" applyFill="1" applyBorder="1" applyAlignment="1">
      <alignment horizontal="right" vertical="top"/>
    </xf>
    <xf numFmtId="0" fontId="15" fillId="4" borderId="39" xfId="0" applyFont="1" applyFill="1" applyBorder="1"/>
    <xf numFmtId="0" fontId="15" fillId="4" borderId="12" xfId="0" applyFont="1" applyFill="1" applyBorder="1"/>
    <xf numFmtId="3" fontId="15" fillId="4" borderId="26" xfId="8" applyNumberFormat="1" applyFont="1" applyFill="1" applyBorder="1" applyAlignment="1">
      <alignment horizontal="right" vertical="top"/>
    </xf>
    <xf numFmtId="3" fontId="15" fillId="4" borderId="8" xfId="8" applyNumberFormat="1" applyFont="1" applyFill="1" applyBorder="1" applyAlignment="1">
      <alignment horizontal="right" vertical="top"/>
    </xf>
    <xf numFmtId="165" fontId="0" fillId="0" borderId="0" xfId="0" applyNumberFormat="1"/>
    <xf numFmtId="3" fontId="16" fillId="0" borderId="26" xfId="0" applyNumberFormat="1" applyFont="1" applyBorder="1" applyAlignment="1">
      <alignment horizontal="right" vertical="center"/>
    </xf>
    <xf numFmtId="3" fontId="15" fillId="4" borderId="14" xfId="8" applyNumberFormat="1" applyFont="1" applyFill="1" applyBorder="1" applyAlignment="1">
      <alignment horizontal="center" vertical="top"/>
    </xf>
    <xf numFmtId="3" fontId="15" fillId="4" borderId="12" xfId="8" applyNumberFormat="1" applyFont="1" applyFill="1" applyBorder="1" applyAlignment="1">
      <alignment horizontal="center" vertical="top"/>
    </xf>
    <xf numFmtId="166" fontId="0" fillId="0" borderId="0" xfId="0" applyNumberFormat="1"/>
    <xf numFmtId="0" fontId="13" fillId="4" borderId="39" xfId="0" applyFont="1" applyFill="1" applyBorder="1" applyAlignment="1">
      <alignment horizontal="left" vertical="top"/>
    </xf>
    <xf numFmtId="3" fontId="15" fillId="4" borderId="17" xfId="8" applyNumberFormat="1" applyFont="1" applyFill="1" applyBorder="1" applyAlignment="1">
      <alignment horizontal="center" vertical="top"/>
    </xf>
    <xf numFmtId="3" fontId="15" fillId="4" borderId="42" xfId="8" applyNumberFormat="1" applyFont="1" applyFill="1" applyBorder="1" applyAlignment="1">
      <alignment horizontal="center" vertical="top"/>
    </xf>
    <xf numFmtId="3" fontId="15" fillId="4" borderId="0" xfId="8" applyNumberFormat="1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justify" vertical="top" wrapText="1"/>
    </xf>
    <xf numFmtId="0" fontId="13" fillId="4" borderId="14" xfId="0" applyFont="1" applyFill="1" applyBorder="1" applyAlignment="1">
      <alignment horizontal="justify" vertical="top" wrapText="1"/>
    </xf>
    <xf numFmtId="167" fontId="13" fillId="4" borderId="14" xfId="8" applyNumberFormat="1" applyFont="1" applyFill="1" applyBorder="1" applyAlignment="1">
      <alignment horizontal="right" vertical="top"/>
    </xf>
    <xf numFmtId="0" fontId="15" fillId="4" borderId="14" xfId="0" applyFont="1" applyFill="1" applyBorder="1" applyAlignment="1">
      <alignment horizontal="left" vertical="center"/>
    </xf>
    <xf numFmtId="167" fontId="15" fillId="0" borderId="14" xfId="8" applyNumberFormat="1" applyFont="1" applyFill="1" applyBorder="1" applyAlignment="1">
      <alignment horizontal="right" vertical="top"/>
    </xf>
    <xf numFmtId="167" fontId="15" fillId="4" borderId="5" xfId="8" applyNumberFormat="1" applyFont="1" applyFill="1" applyBorder="1" applyAlignment="1">
      <alignment vertical="top"/>
    </xf>
    <xf numFmtId="168" fontId="0" fillId="0" borderId="0" xfId="0" applyNumberFormat="1"/>
    <xf numFmtId="167" fontId="15" fillId="4" borderId="14" xfId="8" applyNumberFormat="1" applyFont="1" applyFill="1" applyBorder="1" applyAlignment="1">
      <alignment horizontal="right" vertical="top"/>
    </xf>
    <xf numFmtId="167" fontId="0" fillId="0" borderId="0" xfId="0" applyNumberFormat="1"/>
    <xf numFmtId="167" fontId="15" fillId="4" borderId="39" xfId="8" applyNumberFormat="1" applyFont="1" applyFill="1" applyBorder="1" applyAlignment="1">
      <alignment horizontal="right" vertical="top"/>
    </xf>
    <xf numFmtId="0" fontId="13" fillId="4" borderId="14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justify" vertical="center" wrapText="1"/>
    </xf>
    <xf numFmtId="0" fontId="13" fillId="4" borderId="14" xfId="0" applyFont="1" applyFill="1" applyBorder="1" applyAlignment="1">
      <alignment horizontal="justify" vertical="center" wrapText="1"/>
    </xf>
    <xf numFmtId="0" fontId="15" fillId="4" borderId="17" xfId="0" applyFont="1" applyFill="1" applyBorder="1" applyAlignment="1">
      <alignment horizontal="justify" vertical="top" wrapText="1"/>
    </xf>
    <xf numFmtId="164" fontId="15" fillId="4" borderId="17" xfId="8" applyNumberFormat="1" applyFont="1" applyFill="1" applyBorder="1" applyAlignment="1">
      <alignment horizontal="center" vertical="top"/>
    </xf>
    <xf numFmtId="0" fontId="15" fillId="4" borderId="0" xfId="0" applyFont="1" applyFill="1" applyAlignment="1">
      <alignment horizontal="justify" vertical="top" wrapText="1"/>
    </xf>
    <xf numFmtId="164" fontId="15" fillId="4" borderId="0" xfId="8" applyNumberFormat="1" applyFont="1" applyFill="1" applyBorder="1" applyAlignment="1">
      <alignment horizontal="center" vertical="top"/>
    </xf>
    <xf numFmtId="169" fontId="0" fillId="0" borderId="0" xfId="0" applyNumberFormat="1"/>
    <xf numFmtId="3" fontId="13" fillId="2" borderId="12" xfId="0" applyNumberFormat="1" applyFont="1" applyFill="1" applyBorder="1" applyAlignment="1">
      <alignment horizontal="center" vertical="center"/>
    </xf>
    <xf numFmtId="3" fontId="15" fillId="4" borderId="12" xfId="0" applyNumberFormat="1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left" vertical="center"/>
    </xf>
    <xf numFmtId="3" fontId="13" fillId="4" borderId="12" xfId="8" applyNumberFormat="1" applyFont="1" applyFill="1" applyBorder="1" applyAlignment="1">
      <alignment horizontal="right" vertical="center"/>
    </xf>
    <xf numFmtId="3" fontId="15" fillId="4" borderId="12" xfId="8" applyNumberFormat="1" applyFont="1" applyFill="1" applyBorder="1" applyAlignment="1">
      <alignment horizontal="right" vertical="center"/>
    </xf>
    <xf numFmtId="0" fontId="15" fillId="4" borderId="39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3" fontId="15" fillId="4" borderId="25" xfId="8" applyNumberFormat="1" applyFont="1" applyFill="1" applyBorder="1" applyAlignment="1">
      <alignment horizontal="right" vertical="center"/>
    </xf>
    <xf numFmtId="0" fontId="15" fillId="4" borderId="40" xfId="0" applyFont="1" applyFill="1" applyBorder="1" applyAlignment="1">
      <alignment horizontal="left" vertical="center"/>
    </xf>
    <xf numFmtId="0" fontId="15" fillId="4" borderId="42" xfId="0" applyFont="1" applyFill="1" applyBorder="1" applyAlignment="1">
      <alignment horizontal="left" vertical="center"/>
    </xf>
    <xf numFmtId="3" fontId="10" fillId="0" borderId="28" xfId="0" applyNumberFormat="1" applyFont="1" applyBorder="1" applyAlignment="1">
      <alignment horizontal="right"/>
    </xf>
    <xf numFmtId="164" fontId="13" fillId="4" borderId="14" xfId="8" applyNumberFormat="1" applyFont="1" applyFill="1" applyBorder="1" applyAlignment="1">
      <alignment horizontal="center" vertical="top"/>
    </xf>
    <xf numFmtId="164" fontId="15" fillId="4" borderId="14" xfId="8" applyNumberFormat="1" applyFont="1" applyFill="1" applyBorder="1" applyAlignment="1">
      <alignment horizontal="center" vertical="top"/>
    </xf>
    <xf numFmtId="164" fontId="15" fillId="4" borderId="12" xfId="8" applyNumberFormat="1" applyFont="1" applyFill="1" applyBorder="1" applyAlignment="1">
      <alignment horizontal="center" vertical="top"/>
    </xf>
    <xf numFmtId="0" fontId="15" fillId="4" borderId="39" xfId="0" applyFont="1" applyFill="1" applyBorder="1" applyAlignment="1">
      <alignment horizontal="left" vertical="center" indent="1"/>
    </xf>
    <xf numFmtId="164" fontId="15" fillId="4" borderId="42" xfId="8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3" fontId="8" fillId="0" borderId="0" xfId="0" applyNumberFormat="1" applyFont="1" applyAlignment="1">
      <alignment horizontal="justify" vertical="top" wrapText="1"/>
    </xf>
    <xf numFmtId="0" fontId="3" fillId="2" borderId="34" xfId="0" applyFont="1" applyFill="1" applyBorder="1" applyAlignment="1">
      <alignment horizontal="center" vertical="top" wrapText="1"/>
    </xf>
    <xf numFmtId="0" fontId="3" fillId="2" borderId="35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14" fillId="4" borderId="39" xfId="0" applyFont="1" applyFill="1" applyBorder="1" applyAlignment="1">
      <alignment vertical="top"/>
    </xf>
    <xf numFmtId="0" fontId="14" fillId="4" borderId="40" xfId="0" applyFont="1" applyFill="1" applyBorder="1" applyAlignment="1">
      <alignment vertical="top"/>
    </xf>
    <xf numFmtId="3" fontId="15" fillId="4" borderId="20" xfId="8" applyNumberFormat="1" applyFont="1" applyFill="1" applyBorder="1" applyAlignment="1">
      <alignment horizontal="right" vertical="center"/>
    </xf>
    <xf numFmtId="3" fontId="15" fillId="4" borderId="14" xfId="8" applyNumberFormat="1" applyFont="1" applyFill="1" applyBorder="1" applyAlignment="1">
      <alignment horizontal="right" vertical="center"/>
    </xf>
    <xf numFmtId="0" fontId="13" fillId="2" borderId="45" xfId="0" applyFont="1" applyFill="1" applyBorder="1" applyAlignment="1">
      <alignment vertical="center"/>
    </xf>
    <xf numFmtId="0" fontId="13" fillId="2" borderId="44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left" vertical="center" indent="1"/>
    </xf>
    <xf numFmtId="3" fontId="15" fillId="4" borderId="14" xfId="8" applyNumberFormat="1" applyFont="1" applyFill="1" applyBorder="1" applyAlignment="1">
      <alignment vertical="top"/>
    </xf>
    <xf numFmtId="3" fontId="15" fillId="0" borderId="12" xfId="8" applyNumberFormat="1" applyFont="1" applyFill="1" applyBorder="1" applyAlignment="1">
      <alignment vertical="top"/>
    </xf>
    <xf numFmtId="3" fontId="15" fillId="0" borderId="14" xfId="8" applyNumberFormat="1" applyFont="1" applyFill="1" applyBorder="1" applyAlignment="1">
      <alignment vertical="top"/>
    </xf>
    <xf numFmtId="3" fontId="4" fillId="0" borderId="14" xfId="8" applyNumberFormat="1" applyFont="1" applyFill="1" applyBorder="1" applyAlignment="1">
      <alignment vertical="top"/>
    </xf>
    <xf numFmtId="0" fontId="13" fillId="2" borderId="1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3" fontId="13" fillId="2" borderId="16" xfId="8" applyNumberFormat="1" applyFont="1" applyFill="1" applyBorder="1" applyAlignment="1">
      <alignment horizontal="center" vertical="center"/>
    </xf>
    <xf numFmtId="3" fontId="13" fillId="2" borderId="17" xfId="8" applyNumberFormat="1" applyFont="1" applyFill="1" applyBorder="1" applyAlignment="1">
      <alignment horizontal="center" vertical="center"/>
    </xf>
    <xf numFmtId="3" fontId="20" fillId="4" borderId="14" xfId="8" applyNumberFormat="1" applyFont="1" applyFill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12" xfId="0" applyFont="1" applyFill="1" applyBorder="1" applyAlignment="1">
      <alignment horizontal="left" vertical="center"/>
    </xf>
    <xf numFmtId="0" fontId="21" fillId="4" borderId="10" xfId="0" applyFont="1" applyFill="1" applyBorder="1" applyAlignment="1">
      <alignment horizontal="left" vertical="center"/>
    </xf>
    <xf numFmtId="0" fontId="21" fillId="4" borderId="18" xfId="0" applyFont="1" applyFill="1" applyBorder="1" applyAlignment="1">
      <alignment horizontal="left" vertical="center"/>
    </xf>
    <xf numFmtId="3" fontId="22" fillId="4" borderId="14" xfId="8" applyNumberFormat="1" applyFont="1" applyFill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12" xfId="0" applyFont="1" applyFill="1" applyBorder="1" applyAlignment="1">
      <alignment horizontal="left" vertical="center"/>
    </xf>
    <xf numFmtId="0" fontId="21" fillId="4" borderId="39" xfId="0" applyFont="1" applyFill="1" applyBorder="1" applyAlignment="1">
      <alignment horizontal="left" vertical="center"/>
    </xf>
    <xf numFmtId="0" fontId="21" fillId="4" borderId="0" xfId="0" applyFont="1" applyFill="1" applyAlignment="1">
      <alignment horizontal="left" vertical="center"/>
    </xf>
    <xf numFmtId="0" fontId="21" fillId="4" borderId="12" xfId="0" applyFont="1" applyFill="1" applyBorder="1" applyAlignment="1">
      <alignment horizontal="left" vertical="center"/>
    </xf>
    <xf numFmtId="0" fontId="20" fillId="4" borderId="39" xfId="0" applyFont="1" applyFill="1" applyBorder="1" applyAlignment="1">
      <alignment horizontal="left" vertical="center"/>
    </xf>
    <xf numFmtId="3" fontId="20" fillId="4" borderId="14" xfId="8" applyNumberFormat="1" applyFont="1" applyFill="1" applyBorder="1" applyAlignment="1">
      <alignment horizontal="right" vertical="center" wrapText="1"/>
    </xf>
    <xf numFmtId="0" fontId="22" fillId="4" borderId="10" xfId="0" applyFont="1" applyFill="1" applyBorder="1" applyAlignment="1">
      <alignment horizontal="left" vertical="center"/>
    </xf>
    <xf numFmtId="0" fontId="22" fillId="4" borderId="18" xfId="0" applyFont="1" applyFill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0" fontId="22" fillId="4" borderId="23" xfId="0" applyFont="1" applyFill="1" applyBorder="1" applyAlignment="1">
      <alignment horizontal="left" vertical="center"/>
    </xf>
    <xf numFmtId="0" fontId="22" fillId="4" borderId="38" xfId="0" applyFont="1" applyFill="1" applyBorder="1" applyAlignment="1">
      <alignment horizontal="left" vertical="center"/>
    </xf>
    <xf numFmtId="3" fontId="23" fillId="4" borderId="14" xfId="8" applyNumberFormat="1" applyFont="1" applyFill="1" applyBorder="1" applyAlignment="1">
      <alignment horizontal="right" vertical="center"/>
    </xf>
    <xf numFmtId="3" fontId="20" fillId="0" borderId="14" xfId="8" applyNumberFormat="1" applyFont="1" applyFill="1" applyBorder="1" applyAlignment="1">
      <alignment horizontal="right" vertical="center"/>
    </xf>
    <xf numFmtId="3" fontId="20" fillId="2" borderId="16" xfId="8" applyNumberFormat="1" applyFont="1" applyFill="1" applyBorder="1" applyAlignment="1">
      <alignment horizontal="center"/>
    </xf>
    <xf numFmtId="3" fontId="20" fillId="2" borderId="17" xfId="8" applyNumberFormat="1" applyFont="1" applyFill="1" applyBorder="1" applyAlignment="1">
      <alignment horizontal="center"/>
    </xf>
    <xf numFmtId="0" fontId="20" fillId="2" borderId="40" xfId="0" applyFont="1" applyFill="1" applyBorder="1" applyAlignment="1">
      <alignment horizontal="center"/>
    </xf>
    <xf numFmtId="0" fontId="20" fillId="2" borderId="41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justify" vertical="center" wrapText="1"/>
    </xf>
    <xf numFmtId="0" fontId="21" fillId="4" borderId="23" xfId="0" applyFont="1" applyFill="1" applyBorder="1" applyAlignment="1">
      <alignment horizontal="justify" vertical="center" wrapText="1"/>
    </xf>
    <xf numFmtId="0" fontId="21" fillId="4" borderId="38" xfId="0" applyFont="1" applyFill="1" applyBorder="1" applyAlignment="1">
      <alignment horizontal="justify" vertical="center" wrapText="1"/>
    </xf>
    <xf numFmtId="0" fontId="20" fillId="2" borderId="13" xfId="0" applyFont="1" applyFill="1" applyBorder="1" applyAlignment="1">
      <alignment horizontal="center" vertical="top"/>
    </xf>
    <xf numFmtId="0" fontId="20" fillId="2" borderId="23" xfId="0" applyFont="1" applyFill="1" applyBorder="1" applyAlignment="1">
      <alignment horizontal="center" vertical="top"/>
    </xf>
    <xf numFmtId="0" fontId="20" fillId="2" borderId="38" xfId="0" applyFont="1" applyFill="1" applyBorder="1" applyAlignment="1">
      <alignment horizontal="center" vertical="top"/>
    </xf>
    <xf numFmtId="0" fontId="20" fillId="2" borderId="39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center" vertical="top"/>
    </xf>
    <xf numFmtId="0" fontId="20" fillId="2" borderId="12" xfId="0" applyFont="1" applyFill="1" applyBorder="1" applyAlignment="1">
      <alignment horizontal="center" vertical="top"/>
    </xf>
    <xf numFmtId="0" fontId="20" fillId="2" borderId="40" xfId="0" applyFont="1" applyFill="1" applyBorder="1" applyAlignment="1">
      <alignment horizontal="center" vertical="top"/>
    </xf>
    <xf numFmtId="0" fontId="20" fillId="2" borderId="41" xfId="0" applyFont="1" applyFill="1" applyBorder="1" applyAlignment="1">
      <alignment horizontal="center" vertical="top"/>
    </xf>
    <xf numFmtId="0" fontId="20" fillId="2" borderId="42" xfId="0" applyFont="1" applyFill="1" applyBorder="1" applyAlignment="1">
      <alignment horizontal="center" vertical="top"/>
    </xf>
    <xf numFmtId="0" fontId="21" fillId="2" borderId="13" xfId="0" applyFont="1" applyFill="1" applyBorder="1" applyAlignment="1">
      <alignment horizontal="center"/>
    </xf>
    <xf numFmtId="0" fontId="21" fillId="2" borderId="23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3" fontId="20" fillId="2" borderId="34" xfId="8" applyNumberFormat="1" applyFont="1" applyFill="1" applyBorder="1" applyAlignment="1">
      <alignment horizontal="center"/>
    </xf>
    <xf numFmtId="3" fontId="20" fillId="2" borderId="35" xfId="8" applyNumberFormat="1" applyFont="1" applyFill="1" applyBorder="1" applyAlignment="1">
      <alignment horizontal="center"/>
    </xf>
    <xf numFmtId="3" fontId="20" fillId="2" borderId="37" xfId="8" applyNumberFormat="1" applyFont="1" applyFill="1" applyBorder="1" applyAlignment="1">
      <alignment horizontal="center"/>
    </xf>
    <xf numFmtId="3" fontId="20" fillId="2" borderId="14" xfId="8" applyNumberFormat="1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left"/>
    </xf>
    <xf numFmtId="0" fontId="15" fillId="4" borderId="12" xfId="0" applyFont="1" applyFill="1" applyBorder="1" applyAlignment="1">
      <alignment horizontal="left"/>
    </xf>
    <xf numFmtId="0" fontId="13" fillId="4" borderId="39" xfId="0" applyFont="1" applyFill="1" applyBorder="1" applyAlignment="1">
      <alignment horizontal="left" vertical="top"/>
    </xf>
    <xf numFmtId="0" fontId="13" fillId="4" borderId="12" xfId="0" applyFont="1" applyFill="1" applyBorder="1" applyAlignment="1">
      <alignment horizontal="left" vertical="top"/>
    </xf>
    <xf numFmtId="0" fontId="15" fillId="4" borderId="39" xfId="0" applyFont="1" applyFill="1" applyBorder="1" applyAlignment="1">
      <alignment horizontal="left" vertical="top"/>
    </xf>
    <xf numFmtId="0" fontId="15" fillId="4" borderId="12" xfId="0" applyFont="1" applyFill="1" applyBorder="1" applyAlignment="1">
      <alignment horizontal="left" vertical="top"/>
    </xf>
    <xf numFmtId="3" fontId="15" fillId="4" borderId="14" xfId="8" applyNumberFormat="1" applyFont="1" applyFill="1" applyBorder="1" applyAlignment="1">
      <alignment horizontal="right" vertical="top"/>
    </xf>
    <xf numFmtId="0" fontId="15" fillId="4" borderId="0" xfId="0" applyFont="1" applyFill="1" applyAlignment="1">
      <alignment horizontal="left" vertical="top"/>
    </xf>
    <xf numFmtId="0" fontId="15" fillId="4" borderId="40" xfId="0" applyFont="1" applyFill="1" applyBorder="1" applyAlignment="1">
      <alignment horizontal="left" vertical="top"/>
    </xf>
    <xf numFmtId="0" fontId="15" fillId="4" borderId="41" xfId="0" applyFont="1" applyFill="1" applyBorder="1" applyAlignment="1">
      <alignment horizontal="left" vertical="top"/>
    </xf>
    <xf numFmtId="0" fontId="13" fillId="4" borderId="49" xfId="0" applyFont="1" applyFill="1" applyBorder="1" applyAlignment="1">
      <alignment horizontal="left" vertical="top"/>
    </xf>
    <xf numFmtId="0" fontId="13" fillId="4" borderId="15" xfId="0" applyFont="1" applyFill="1" applyBorder="1" applyAlignment="1">
      <alignment horizontal="left" vertical="top"/>
    </xf>
    <xf numFmtId="3" fontId="13" fillId="4" borderId="26" xfId="0" applyNumberFormat="1" applyFont="1" applyFill="1" applyBorder="1" applyAlignment="1">
      <alignment horizontal="right" vertical="top"/>
    </xf>
    <xf numFmtId="3" fontId="13" fillId="4" borderId="25" xfId="0" applyNumberFormat="1" applyFont="1" applyFill="1" applyBorder="1" applyAlignment="1">
      <alignment horizontal="right" vertical="top"/>
    </xf>
    <xf numFmtId="3" fontId="13" fillId="4" borderId="14" xfId="0" applyNumberFormat="1" applyFont="1" applyFill="1" applyBorder="1" applyAlignment="1">
      <alignment horizontal="right" vertical="top"/>
    </xf>
    <xf numFmtId="0" fontId="13" fillId="4" borderId="13" xfId="0" applyFont="1" applyFill="1" applyBorder="1" applyAlignment="1">
      <alignment horizontal="left" vertical="top"/>
    </xf>
    <xf numFmtId="0" fontId="13" fillId="4" borderId="23" xfId="0" applyFont="1" applyFill="1" applyBorder="1" applyAlignment="1">
      <alignment horizontal="left" vertical="top"/>
    </xf>
    <xf numFmtId="0" fontId="13" fillId="2" borderId="13" xfId="0" applyFont="1" applyFill="1" applyBorder="1" applyAlignment="1">
      <alignment horizontal="center" vertical="top"/>
    </xf>
    <xf numFmtId="0" fontId="13" fillId="2" borderId="23" xfId="0" applyFont="1" applyFill="1" applyBorder="1" applyAlignment="1">
      <alignment horizontal="center" vertical="top"/>
    </xf>
    <xf numFmtId="0" fontId="13" fillId="2" borderId="38" xfId="0" applyFont="1" applyFill="1" applyBorder="1" applyAlignment="1">
      <alignment horizontal="center" vertical="top"/>
    </xf>
    <xf numFmtId="0" fontId="13" fillId="2" borderId="39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13" fillId="2" borderId="40" xfId="0" applyFont="1" applyFill="1" applyBorder="1" applyAlignment="1">
      <alignment horizontal="center" vertical="top"/>
    </xf>
    <xf numFmtId="0" fontId="13" fillId="2" borderId="41" xfId="0" applyFont="1" applyFill="1" applyBorder="1" applyAlignment="1">
      <alignment horizontal="center" vertical="top"/>
    </xf>
    <xf numFmtId="0" fontId="13" fillId="2" borderId="42" xfId="0" applyFont="1" applyFill="1" applyBorder="1" applyAlignment="1">
      <alignment horizontal="center" vertical="top"/>
    </xf>
    <xf numFmtId="3" fontId="13" fillId="2" borderId="34" xfId="0" applyNumberFormat="1" applyFont="1" applyFill="1" applyBorder="1" applyAlignment="1">
      <alignment horizontal="center" vertical="center"/>
    </xf>
    <xf numFmtId="3" fontId="13" fillId="2" borderId="35" xfId="0" applyNumberFormat="1" applyFont="1" applyFill="1" applyBorder="1" applyAlignment="1">
      <alignment horizontal="center" vertical="center"/>
    </xf>
    <xf numFmtId="3" fontId="13" fillId="2" borderId="37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3" fontId="13" fillId="2" borderId="17" xfId="0" applyNumberFormat="1" applyFont="1" applyFill="1" applyBorder="1" applyAlignment="1">
      <alignment horizontal="center" vertical="center"/>
    </xf>
    <xf numFmtId="167" fontId="13" fillId="4" borderId="16" xfId="8" applyNumberFormat="1" applyFont="1" applyFill="1" applyBorder="1" applyAlignment="1">
      <alignment horizontal="right" vertical="top"/>
    </xf>
    <xf numFmtId="167" fontId="13" fillId="4" borderId="14" xfId="8" applyNumberFormat="1" applyFont="1" applyFill="1" applyBorder="1" applyAlignment="1">
      <alignment horizontal="right" vertical="top"/>
    </xf>
    <xf numFmtId="0" fontId="13" fillId="2" borderId="1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15" fillId="4" borderId="39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5" fillId="4" borderId="39" xfId="0" applyFont="1" applyFill="1" applyBorder="1" applyAlignment="1">
      <alignment horizontal="justify" vertical="center" wrapText="1"/>
    </xf>
    <xf numFmtId="0" fontId="15" fillId="4" borderId="12" xfId="0" applyFont="1" applyFill="1" applyBorder="1" applyAlignment="1">
      <alignment horizontal="justify" vertical="center" wrapText="1"/>
    </xf>
    <xf numFmtId="3" fontId="13" fillId="2" borderId="14" xfId="0" applyNumberFormat="1" applyFont="1" applyFill="1" applyBorder="1" applyAlignment="1">
      <alignment horizontal="center" vertical="center"/>
    </xf>
    <xf numFmtId="164" fontId="13" fillId="4" borderId="14" xfId="8" applyNumberFormat="1" applyFont="1" applyFill="1" applyBorder="1" applyAlignment="1">
      <alignment horizontal="center" vertical="top"/>
    </xf>
    <xf numFmtId="164" fontId="15" fillId="4" borderId="14" xfId="8" applyNumberFormat="1" applyFont="1" applyFill="1" applyBorder="1" applyAlignment="1">
      <alignment horizontal="center" vertical="top"/>
    </xf>
  </cellXfs>
  <cellStyles count="9">
    <cellStyle name="Millares" xfId="8" builtinId="3"/>
    <cellStyle name="Millares 2" xfId="1" xr:uid="{00000000-0005-0000-0000-000001000000}"/>
    <cellStyle name="Millares 2 2" xfId="2" xr:uid="{00000000-0005-0000-0000-000002000000}"/>
    <cellStyle name="Millares 2 3" xfId="3" xr:uid="{00000000-0005-0000-0000-000003000000}"/>
    <cellStyle name="Normal" xfId="0" builtinId="0"/>
    <cellStyle name="Normal 2" xfId="4" xr:uid="{00000000-0005-0000-0000-000005000000}"/>
    <cellStyle name="Normal 2 14" xfId="5" xr:uid="{00000000-0005-0000-0000-000006000000}"/>
    <cellStyle name="Normal 5" xfId="6" xr:uid="{00000000-0005-0000-0000-000007000000}"/>
    <cellStyle name="Normal 5 10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31751</xdr:colOff>
      <xdr:row>77</xdr:row>
      <xdr:rowOff>28575</xdr:rowOff>
    </xdr:from>
    <xdr:ext cx="3118648" cy="5715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2B210534-9CDC-B767-0B51-D93751AA996F}"/>
            </a:ext>
          </a:extLst>
        </xdr:cNvPr>
        <xdr:cNvSpPr txBox="1"/>
      </xdr:nvSpPr>
      <xdr:spPr>
        <a:xfrm>
          <a:off x="38101" y="1588770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latin typeface="Arial" pitchFamily="34" charset="0"/>
              <a:cs typeface="Arial" pitchFamily="34" charset="0"/>
            </a:rPr>
            <a:t>      Ing. José Luis González</a:t>
          </a:r>
          <a:r>
            <a:rPr lang="es-MX" sz="1000" baseline="0">
              <a:latin typeface="Arial" pitchFamily="34" charset="0"/>
              <a:cs typeface="Arial" pitchFamily="34" charset="0"/>
            </a:rPr>
            <a:t> Cuellar</a:t>
          </a:r>
        </a:p>
        <a:p>
          <a:r>
            <a:rPr lang="es-MX" sz="1000" baseline="0">
              <a:latin typeface="Arial" pitchFamily="34" charset="0"/>
              <a:cs typeface="Arial" pitchFamily="34" charset="0"/>
            </a:rPr>
            <a:t>                    Director General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9525</xdr:colOff>
      <xdr:row>76</xdr:row>
      <xdr:rowOff>180975</xdr:rowOff>
    </xdr:from>
    <xdr:to>
      <xdr:col>0</xdr:col>
      <xdr:colOff>2351106</xdr:colOff>
      <xdr:row>77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6FCB801F-DFA2-E44C-34EF-7864127C25CC}"/>
            </a:ext>
          </a:extLst>
        </xdr:cNvPr>
        <xdr:cNvCxnSpPr/>
      </xdr:nvCxnSpPr>
      <xdr:spPr>
        <a:xfrm>
          <a:off x="9525" y="15849600"/>
          <a:ext cx="23526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2060575</xdr:colOff>
      <xdr:row>76</xdr:row>
      <xdr:rowOff>180975</xdr:rowOff>
    </xdr:from>
    <xdr:ext cx="3326767" cy="57150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F9D6B60-5F98-B211-F49D-ED93B687974E}"/>
            </a:ext>
          </a:extLst>
        </xdr:cNvPr>
        <xdr:cNvSpPr txBox="1"/>
      </xdr:nvSpPr>
      <xdr:spPr>
        <a:xfrm>
          <a:off x="7781925" y="1584960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800"/>
            </a:lnSpc>
          </a:pPr>
          <a:r>
            <a:rPr lang="es-MX" sz="1000">
              <a:latin typeface="Arial" pitchFamily="34" charset="0"/>
              <a:cs typeface="Arial" pitchFamily="34" charset="0"/>
            </a:rPr>
            <a:t>                 Lic. Rocio</a:t>
          </a:r>
          <a:r>
            <a:rPr lang="es-MX" sz="1000" baseline="0">
              <a:latin typeface="Arial" pitchFamily="34" charset="0"/>
              <a:cs typeface="Arial" pitchFamily="34" charset="0"/>
            </a:rPr>
            <a:t> Del Carmen del Razo Becerra</a:t>
          </a:r>
        </a:p>
        <a:p>
          <a:pPr>
            <a:lnSpc>
              <a:spcPts val="900"/>
            </a:lnSpc>
          </a:pPr>
          <a:r>
            <a:rPr lang="es-MX" sz="1000" baseline="0">
              <a:latin typeface="Arial" pitchFamily="34" charset="0"/>
              <a:cs typeface="Arial" pitchFamily="34" charset="0"/>
            </a:rPr>
            <a:t>                               Directora Administrativa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3</xdr:col>
      <xdr:colOff>2708275</xdr:colOff>
      <xdr:row>76</xdr:row>
      <xdr:rowOff>161925</xdr:rowOff>
    </xdr:from>
    <xdr:to>
      <xdr:col>5</xdr:col>
      <xdr:colOff>775291</xdr:colOff>
      <xdr:row>76</xdr:row>
      <xdr:rowOff>161925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F1927005-2DD6-CAAE-CA48-11E2906A22F5}"/>
            </a:ext>
          </a:extLst>
        </xdr:cNvPr>
        <xdr:cNvCxnSpPr/>
      </xdr:nvCxnSpPr>
      <xdr:spPr>
        <a:xfrm>
          <a:off x="8410575" y="16402050"/>
          <a:ext cx="2466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261620</xdr:colOff>
      <xdr:row>38</xdr:row>
      <xdr:rowOff>9525</xdr:rowOff>
    </xdr:from>
    <xdr:to>
      <xdr:col>1</xdr:col>
      <xdr:colOff>299763</xdr:colOff>
      <xdr:row>38</xdr:row>
      <xdr:rowOff>9526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1B91F2DA-5457-4A42-BA6E-579D6F223050}"/>
            </a:ext>
          </a:extLst>
        </xdr:cNvPr>
        <xdr:cNvCxnSpPr/>
      </xdr:nvCxnSpPr>
      <xdr:spPr>
        <a:xfrm flipV="1">
          <a:off x="261620" y="7248525"/>
          <a:ext cx="213364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1113155</xdr:colOff>
      <xdr:row>38</xdr:row>
      <xdr:rowOff>9525</xdr:rowOff>
    </xdr:from>
    <xdr:to>
      <xdr:col>6</xdr:col>
      <xdr:colOff>1007964</xdr:colOff>
      <xdr:row>38</xdr:row>
      <xdr:rowOff>14288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3D9DA38B-F6AD-4417-A96C-EC529AF63374}"/>
            </a:ext>
          </a:extLst>
        </xdr:cNvPr>
        <xdr:cNvCxnSpPr/>
      </xdr:nvCxnSpPr>
      <xdr:spPr>
        <a:xfrm flipV="1">
          <a:off x="7018655" y="7248525"/>
          <a:ext cx="2428459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746760</xdr:colOff>
      <xdr:row>38</xdr:row>
      <xdr:rowOff>0</xdr:rowOff>
    </xdr:from>
    <xdr:ext cx="3132721" cy="583924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D81DD64E-864A-40F4-91A8-9EA383226B76}"/>
            </a:ext>
          </a:extLst>
        </xdr:cNvPr>
        <xdr:cNvSpPr txBox="1"/>
      </xdr:nvSpPr>
      <xdr:spPr>
        <a:xfrm>
          <a:off x="6652260" y="7239000"/>
          <a:ext cx="3132721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28575</xdr:colOff>
      <xdr:row>37</xdr:row>
      <xdr:rowOff>123824</xdr:rowOff>
    </xdr:from>
    <xdr:ext cx="2642493" cy="683895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76CA53C1-C934-40CF-B69A-AF7226F10A5D}"/>
            </a:ext>
          </a:extLst>
        </xdr:cNvPr>
        <xdr:cNvSpPr txBox="1"/>
      </xdr:nvSpPr>
      <xdr:spPr>
        <a:xfrm>
          <a:off x="28575" y="7172324"/>
          <a:ext cx="2642493" cy="683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Máximo Oscar Luna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Capilla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196387</xdr:colOff>
      <xdr:row>101</xdr:row>
      <xdr:rowOff>1905</xdr:rowOff>
    </xdr:from>
    <xdr:to>
      <xdr:col>1</xdr:col>
      <xdr:colOff>1556143</xdr:colOff>
      <xdr:row>101</xdr:row>
      <xdr:rowOff>1906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65786284-B81D-4A94-8E0D-2B5E5E3964B8}"/>
            </a:ext>
          </a:extLst>
        </xdr:cNvPr>
        <xdr:cNvCxnSpPr/>
      </xdr:nvCxnSpPr>
      <xdr:spPr>
        <a:xfrm flipV="1">
          <a:off x="196387" y="19242405"/>
          <a:ext cx="212175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452596</xdr:colOff>
      <xdr:row>101</xdr:row>
      <xdr:rowOff>1905</xdr:rowOff>
    </xdr:from>
    <xdr:to>
      <xdr:col>7</xdr:col>
      <xdr:colOff>1022276</xdr:colOff>
      <xdr:row>101</xdr:row>
      <xdr:rowOff>11430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6C5F351F-E5A5-4688-8841-C5CB4F97D5AE}"/>
            </a:ext>
          </a:extLst>
        </xdr:cNvPr>
        <xdr:cNvCxnSpPr/>
      </xdr:nvCxnSpPr>
      <xdr:spPr>
        <a:xfrm flipV="1">
          <a:off x="6272371" y="19242405"/>
          <a:ext cx="242705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111125</xdr:colOff>
      <xdr:row>101</xdr:row>
      <xdr:rowOff>1039</xdr:rowOff>
    </xdr:from>
    <xdr:ext cx="3112221" cy="583924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3DDA2B63-20B2-41E0-A2FE-A9E6A67AC451}"/>
            </a:ext>
          </a:extLst>
        </xdr:cNvPr>
        <xdr:cNvSpPr txBox="1"/>
      </xdr:nvSpPr>
      <xdr:spPr>
        <a:xfrm>
          <a:off x="5930900" y="19241539"/>
          <a:ext cx="3112221" cy="583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114474</xdr:rowOff>
    </xdr:from>
    <xdr:ext cx="2641881" cy="592647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E9351C5E-16BB-4D14-BDA1-2B4C18C71EB2}"/>
            </a:ext>
          </a:extLst>
        </xdr:cNvPr>
        <xdr:cNvSpPr txBox="1"/>
      </xdr:nvSpPr>
      <xdr:spPr>
        <a:xfrm>
          <a:off x="0" y="19164474"/>
          <a:ext cx="2641881" cy="5926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Máximo Oscar Luna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Capilla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190550</xdr:colOff>
      <xdr:row>44</xdr:row>
      <xdr:rowOff>9525</xdr:rowOff>
    </xdr:from>
    <xdr:to>
      <xdr:col>0</xdr:col>
      <xdr:colOff>2327097</xdr:colOff>
      <xdr:row>44</xdr:row>
      <xdr:rowOff>9526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9EC9860A-7AE2-423B-9694-7D1BE75D088D}"/>
            </a:ext>
          </a:extLst>
        </xdr:cNvPr>
        <xdr:cNvCxnSpPr/>
      </xdr:nvCxnSpPr>
      <xdr:spPr>
        <a:xfrm flipV="1">
          <a:off x="190550" y="8391525"/>
          <a:ext cx="2136547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718185</xdr:colOff>
      <xdr:row>44</xdr:row>
      <xdr:rowOff>9525</xdr:rowOff>
    </xdr:from>
    <xdr:to>
      <xdr:col>7</xdr:col>
      <xdr:colOff>34477</xdr:colOff>
      <xdr:row>44</xdr:row>
      <xdr:rowOff>14288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26FEC726-0923-4D95-8970-CE84721FD090}"/>
            </a:ext>
          </a:extLst>
        </xdr:cNvPr>
        <xdr:cNvCxnSpPr/>
      </xdr:nvCxnSpPr>
      <xdr:spPr>
        <a:xfrm flipV="1">
          <a:off x="6318885" y="8391525"/>
          <a:ext cx="2440492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286567</xdr:colOff>
      <xdr:row>44</xdr:row>
      <xdr:rowOff>33111</xdr:rowOff>
    </xdr:from>
    <xdr:ext cx="3087279" cy="580571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86594BDF-53BD-40C4-AD63-16CB5258111E}"/>
            </a:ext>
          </a:extLst>
        </xdr:cNvPr>
        <xdr:cNvSpPr txBox="1"/>
      </xdr:nvSpPr>
      <xdr:spPr>
        <a:xfrm>
          <a:off x="5887267" y="8415111"/>
          <a:ext cx="3087279" cy="5805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43</xdr:row>
      <xdr:rowOff>87629</xdr:rowOff>
    </xdr:from>
    <xdr:ext cx="2703807" cy="602628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146EE680-83DD-4753-A86D-800544FA3E0C}"/>
            </a:ext>
          </a:extLst>
        </xdr:cNvPr>
        <xdr:cNvSpPr txBox="1"/>
      </xdr:nvSpPr>
      <xdr:spPr>
        <a:xfrm>
          <a:off x="0" y="8279129"/>
          <a:ext cx="2703807" cy="6026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Máximo Oscar Luna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Capilla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2971025" cy="5715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3A0A842-0DC5-790F-168D-384861EB8AFA}"/>
            </a:ext>
          </a:extLst>
        </xdr:cNvPr>
        <xdr:cNvSpPr txBox="1"/>
      </xdr:nvSpPr>
      <xdr:spPr>
        <a:xfrm>
          <a:off x="0" y="914400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latin typeface="Arial" pitchFamily="34" charset="0"/>
              <a:cs typeface="Arial" pitchFamily="34" charset="0"/>
            </a:rPr>
            <a:t>      Ing. José Luis González</a:t>
          </a:r>
          <a:r>
            <a:rPr lang="es-MX" sz="1000" baseline="0">
              <a:latin typeface="Arial" pitchFamily="34" charset="0"/>
              <a:cs typeface="Arial" pitchFamily="34" charset="0"/>
            </a:rPr>
            <a:t> Cuellar</a:t>
          </a:r>
        </a:p>
        <a:p>
          <a:r>
            <a:rPr lang="es-MX" sz="1000" baseline="0">
              <a:latin typeface="Arial" pitchFamily="34" charset="0"/>
              <a:cs typeface="Arial" pitchFamily="34" charset="0"/>
            </a:rPr>
            <a:t>                    Director General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5</xdr:col>
      <xdr:colOff>225425</xdr:colOff>
      <xdr:row>40</xdr:row>
      <xdr:rowOff>0</xdr:rowOff>
    </xdr:from>
    <xdr:ext cx="3018272" cy="57150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C4B57589-316D-3424-185F-5ECDABD7848D}"/>
            </a:ext>
          </a:extLst>
        </xdr:cNvPr>
        <xdr:cNvSpPr txBox="1"/>
      </xdr:nvSpPr>
      <xdr:spPr>
        <a:xfrm>
          <a:off x="5829300" y="914400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800"/>
            </a:lnSpc>
          </a:pPr>
          <a:r>
            <a:rPr lang="es-MX" sz="1000">
              <a:latin typeface="Arial" pitchFamily="34" charset="0"/>
              <a:cs typeface="Arial" pitchFamily="34" charset="0"/>
            </a:rPr>
            <a:t>                 Lic. Rocio</a:t>
          </a:r>
          <a:r>
            <a:rPr lang="es-MX" sz="1000" baseline="0">
              <a:latin typeface="Arial" pitchFamily="34" charset="0"/>
              <a:cs typeface="Arial" pitchFamily="34" charset="0"/>
            </a:rPr>
            <a:t> Del Carmen del Razo Becerra</a:t>
          </a:r>
        </a:p>
        <a:p>
          <a:pPr>
            <a:lnSpc>
              <a:spcPts val="900"/>
            </a:lnSpc>
          </a:pPr>
          <a:r>
            <a:rPr lang="es-MX" sz="1000" baseline="0">
              <a:latin typeface="Arial" pitchFamily="34" charset="0"/>
              <a:cs typeface="Arial" pitchFamily="34" charset="0"/>
            </a:rPr>
            <a:t>                               Directora Administrativa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82550</xdr:colOff>
      <xdr:row>40</xdr:row>
      <xdr:rowOff>9525</xdr:rowOff>
    </xdr:from>
    <xdr:to>
      <xdr:col>1</xdr:col>
      <xdr:colOff>377825</xdr:colOff>
      <xdr:row>40</xdr:row>
      <xdr:rowOff>9526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4B2098AC-FCAA-B07F-1731-54A96FD4270C}"/>
            </a:ext>
          </a:extLst>
        </xdr:cNvPr>
        <xdr:cNvCxnSpPr/>
      </xdr:nvCxnSpPr>
      <xdr:spPr>
        <a:xfrm flipV="1">
          <a:off x="85725" y="9153525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920750</xdr:colOff>
      <xdr:row>40</xdr:row>
      <xdr:rowOff>9525</xdr:rowOff>
    </xdr:from>
    <xdr:to>
      <xdr:col>7</xdr:col>
      <xdr:colOff>1218838</xdr:colOff>
      <xdr:row>40</xdr:row>
      <xdr:rowOff>19050</xdr:rowOff>
    </xdr:to>
    <xdr:cxnSp macro="">
      <xdr:nvCxnSpPr>
        <xdr:cNvPr id="8" name="7 Conector recto">
          <a:extLst>
            <a:ext uri="{FF2B5EF4-FFF2-40B4-BE49-F238E27FC236}">
              <a16:creationId xmlns:a16="http://schemas.microsoft.com/office/drawing/2014/main" id="{8DCF2715-FEDA-A3EF-111F-6C60DAC88AB1}"/>
            </a:ext>
          </a:extLst>
        </xdr:cNvPr>
        <xdr:cNvCxnSpPr/>
      </xdr:nvCxnSpPr>
      <xdr:spPr>
        <a:xfrm flipV="1">
          <a:off x="6505575" y="9153525"/>
          <a:ext cx="24479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3195929" cy="57150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B4FB73C4-43DD-9E2D-857B-C726FA711B12}"/>
            </a:ext>
          </a:extLst>
        </xdr:cNvPr>
        <xdr:cNvSpPr txBox="1"/>
      </xdr:nvSpPr>
      <xdr:spPr>
        <a:xfrm>
          <a:off x="0" y="5238750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latin typeface="Arial" pitchFamily="34" charset="0"/>
              <a:cs typeface="Arial" pitchFamily="34" charset="0"/>
            </a:rPr>
            <a:t>      Ing. José Luis González</a:t>
          </a:r>
          <a:r>
            <a:rPr lang="es-MX" sz="1000" baseline="0">
              <a:latin typeface="Arial" pitchFamily="34" charset="0"/>
              <a:cs typeface="Arial" pitchFamily="34" charset="0"/>
            </a:rPr>
            <a:t> Cuellar</a:t>
          </a:r>
        </a:p>
        <a:p>
          <a:r>
            <a:rPr lang="es-MX" sz="1000" baseline="0">
              <a:latin typeface="Arial" pitchFamily="34" charset="0"/>
              <a:cs typeface="Arial" pitchFamily="34" charset="0"/>
            </a:rPr>
            <a:t>                    Director General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7</xdr:col>
      <xdr:colOff>847725</xdr:colOff>
      <xdr:row>14</xdr:row>
      <xdr:rowOff>180975</xdr:rowOff>
    </xdr:from>
    <xdr:ext cx="3160562" cy="57150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3FBDBBB-7CA5-CE7F-B6BC-AE81E931C5B9}"/>
            </a:ext>
          </a:extLst>
        </xdr:cNvPr>
        <xdr:cNvSpPr txBox="1"/>
      </xdr:nvSpPr>
      <xdr:spPr>
        <a:xfrm>
          <a:off x="8248650" y="5229225"/>
          <a:ext cx="31242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800"/>
            </a:lnSpc>
          </a:pPr>
          <a:r>
            <a:rPr lang="es-MX" sz="1000">
              <a:latin typeface="Arial" pitchFamily="34" charset="0"/>
              <a:cs typeface="Arial" pitchFamily="34" charset="0"/>
            </a:rPr>
            <a:t>                 Lic. Rocio</a:t>
          </a:r>
          <a:r>
            <a:rPr lang="es-MX" sz="1000" baseline="0">
              <a:latin typeface="Arial" pitchFamily="34" charset="0"/>
              <a:cs typeface="Arial" pitchFamily="34" charset="0"/>
            </a:rPr>
            <a:t> Del Carmen del Razo Becerra</a:t>
          </a:r>
        </a:p>
        <a:p>
          <a:pPr>
            <a:lnSpc>
              <a:spcPts val="900"/>
            </a:lnSpc>
          </a:pPr>
          <a:r>
            <a:rPr lang="es-MX" sz="1000" baseline="0">
              <a:latin typeface="Arial" pitchFamily="34" charset="0"/>
              <a:cs typeface="Arial" pitchFamily="34" charset="0"/>
            </a:rPr>
            <a:t>                               Directora Administrativa </a:t>
          </a:r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82550</xdr:colOff>
      <xdr:row>15</xdr:row>
      <xdr:rowOff>9525</xdr:rowOff>
    </xdr:from>
    <xdr:to>
      <xdr:col>1</xdr:col>
      <xdr:colOff>552078</xdr:colOff>
      <xdr:row>15</xdr:row>
      <xdr:rowOff>9526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EB60894C-D252-E85B-66BC-261D36AA16E1}"/>
            </a:ext>
          </a:extLst>
        </xdr:cNvPr>
        <xdr:cNvCxnSpPr/>
      </xdr:nvCxnSpPr>
      <xdr:spPr>
        <a:xfrm flipV="1">
          <a:off x="85725" y="5248275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15</xdr:row>
      <xdr:rowOff>0</xdr:rowOff>
    </xdr:from>
    <xdr:to>
      <xdr:col>11</xdr:col>
      <xdr:colOff>174</xdr:colOff>
      <xdr:row>15</xdr:row>
      <xdr:rowOff>9525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4DA0B7E3-A08D-8244-9971-27AC72E23BB7}"/>
            </a:ext>
          </a:extLst>
        </xdr:cNvPr>
        <xdr:cNvCxnSpPr/>
      </xdr:nvCxnSpPr>
      <xdr:spPr>
        <a:xfrm flipV="1">
          <a:off x="8924925" y="5238750"/>
          <a:ext cx="24479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76</xdr:row>
      <xdr:rowOff>22225</xdr:rowOff>
    </xdr:from>
    <xdr:ext cx="3127236" cy="6477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FFA5328B-5F6A-0063-18C2-9F90E868EA29}"/>
            </a:ext>
          </a:extLst>
        </xdr:cNvPr>
        <xdr:cNvSpPr txBox="1"/>
      </xdr:nvSpPr>
      <xdr:spPr>
        <a:xfrm>
          <a:off x="38101" y="16262350"/>
          <a:ext cx="3127236" cy="647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                           Director General</a:t>
          </a:r>
          <a:endParaRPr lang="es-ES" sz="1000">
            <a:effectLst/>
          </a:endParaRPr>
        </a:p>
      </xdr:txBody>
    </xdr:sp>
    <xdr:clientData/>
  </xdr:oneCellAnchor>
  <xdr:twoCellAnchor>
    <xdr:from>
      <xdr:col>0</xdr:col>
      <xdr:colOff>327025</xdr:colOff>
      <xdr:row>76</xdr:row>
      <xdr:rowOff>22225</xdr:rowOff>
    </xdr:from>
    <xdr:to>
      <xdr:col>0</xdr:col>
      <xdr:colOff>2876421</xdr:colOff>
      <xdr:row>76</xdr:row>
      <xdr:rowOff>22225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501D5665-D523-536E-14FF-FFC398785936}"/>
            </a:ext>
          </a:extLst>
        </xdr:cNvPr>
        <xdr:cNvCxnSpPr/>
      </xdr:nvCxnSpPr>
      <xdr:spPr>
        <a:xfrm>
          <a:off x="327025" y="16262350"/>
          <a:ext cx="25493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1963615</xdr:colOff>
      <xdr:row>75</xdr:row>
      <xdr:rowOff>174625</xdr:rowOff>
    </xdr:from>
    <xdr:ext cx="2835520" cy="676010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8639C759-A298-2C5B-90E0-1C222ABD1DE4}"/>
            </a:ext>
          </a:extLst>
        </xdr:cNvPr>
        <xdr:cNvSpPr txBox="1"/>
      </xdr:nvSpPr>
      <xdr:spPr>
        <a:xfrm>
          <a:off x="7678615" y="16227913"/>
          <a:ext cx="2835520" cy="676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     </a:t>
          </a:r>
          <a:r>
            <a:rPr lang="es-MX" sz="1000" baseline="0">
              <a:latin typeface="Arial" pitchFamily="34" charset="0"/>
              <a:cs typeface="Arial" pitchFamily="34" charset="0"/>
            </a:rPr>
            <a:t>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C.P. Máximo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Oscar Luna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Capilla</a:t>
          </a:r>
          <a:endParaRPr lang="es-MX" sz="1000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Director de Administración y Finanzas</a:t>
          </a:r>
          <a:endParaRPr lang="es-MX" sz="1000">
            <a:effectLst/>
          </a:endParaRPr>
        </a:p>
      </xdr:txBody>
    </xdr:sp>
    <xdr:clientData/>
  </xdr:oneCellAnchor>
  <xdr:twoCellAnchor>
    <xdr:from>
      <xdr:col>3</xdr:col>
      <xdr:colOff>2303342</xdr:colOff>
      <xdr:row>75</xdr:row>
      <xdr:rowOff>190500</xdr:rowOff>
    </xdr:from>
    <xdr:to>
      <xdr:col>5</xdr:col>
      <xdr:colOff>385897</xdr:colOff>
      <xdr:row>76</xdr:row>
      <xdr:rowOff>4763</xdr:rowOff>
    </xdr:to>
    <xdr:cxnSp macro="">
      <xdr:nvCxnSpPr>
        <xdr:cNvPr id="5" name="6 Conector recto">
          <a:extLst>
            <a:ext uri="{FF2B5EF4-FFF2-40B4-BE49-F238E27FC236}">
              <a16:creationId xmlns:a16="http://schemas.microsoft.com/office/drawing/2014/main" id="{D79F9ADF-485D-3AD9-E7FF-0302FF888894}"/>
            </a:ext>
          </a:extLst>
        </xdr:cNvPr>
        <xdr:cNvCxnSpPr/>
      </xdr:nvCxnSpPr>
      <xdr:spPr>
        <a:xfrm>
          <a:off x="8018342" y="16243788"/>
          <a:ext cx="2471382" cy="47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40</xdr:row>
      <xdr:rowOff>0</xdr:rowOff>
    </xdr:from>
    <xdr:ext cx="2200275" cy="57150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E21D4795-5BF3-DA67-9257-4399BA664DE0}"/>
            </a:ext>
          </a:extLst>
        </xdr:cNvPr>
        <xdr:cNvSpPr txBox="1"/>
      </xdr:nvSpPr>
      <xdr:spPr>
        <a:xfrm>
          <a:off x="57150" y="9144000"/>
          <a:ext cx="2200275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Director General</a:t>
          </a:r>
          <a:endParaRPr lang="es-ES" sz="1000">
            <a:effectLst/>
          </a:endParaRPr>
        </a:p>
      </xdr:txBody>
    </xdr:sp>
    <xdr:clientData/>
  </xdr:oneCellAnchor>
  <xdr:oneCellAnchor>
    <xdr:from>
      <xdr:col>5</xdr:col>
      <xdr:colOff>123825</xdr:colOff>
      <xdr:row>40</xdr:row>
      <xdr:rowOff>0</xdr:rowOff>
    </xdr:from>
    <xdr:ext cx="3238537" cy="57150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3F085F2-C95F-74D5-9B49-94BF686BA75F}"/>
            </a:ext>
          </a:extLst>
        </xdr:cNvPr>
        <xdr:cNvSpPr txBox="1"/>
      </xdr:nvSpPr>
      <xdr:spPr>
        <a:xfrm>
          <a:off x="5715000" y="9144000"/>
          <a:ext cx="3238537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          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Máximo Oscar Luna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Capilla</a:t>
          </a:r>
          <a:endParaRPr lang="es-MX">
            <a:effectLst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Director de Administración y Finanzas</a:t>
          </a:r>
          <a:endParaRPr lang="es-MX">
            <a:effectLst/>
          </a:endParaRPr>
        </a:p>
      </xdr:txBody>
    </xdr:sp>
    <xdr:clientData/>
  </xdr:oneCellAnchor>
  <xdr:twoCellAnchor>
    <xdr:from>
      <xdr:col>0</xdr:col>
      <xdr:colOff>85725</xdr:colOff>
      <xdr:row>40</xdr:row>
      <xdr:rowOff>3175</xdr:rowOff>
    </xdr:from>
    <xdr:to>
      <xdr:col>1</xdr:col>
      <xdr:colOff>384231</xdr:colOff>
      <xdr:row>40</xdr:row>
      <xdr:rowOff>3176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0193E876-D064-A728-8C6E-12848A4E50F4}"/>
            </a:ext>
          </a:extLst>
        </xdr:cNvPr>
        <xdr:cNvCxnSpPr/>
      </xdr:nvCxnSpPr>
      <xdr:spPr>
        <a:xfrm flipV="1">
          <a:off x="85725" y="9147175"/>
          <a:ext cx="211778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771525</xdr:colOff>
      <xdr:row>39</xdr:row>
      <xdr:rowOff>180975</xdr:rowOff>
    </xdr:from>
    <xdr:to>
      <xdr:col>7</xdr:col>
      <xdr:colOff>1070042</xdr:colOff>
      <xdr:row>39</xdr:row>
      <xdr:rowOff>184150</xdr:rowOff>
    </xdr:to>
    <xdr:cxnSp macro="">
      <xdr:nvCxnSpPr>
        <xdr:cNvPr id="5" name="7 Conector recto">
          <a:extLst>
            <a:ext uri="{FF2B5EF4-FFF2-40B4-BE49-F238E27FC236}">
              <a16:creationId xmlns:a16="http://schemas.microsoft.com/office/drawing/2014/main" id="{140CDAB9-7297-A4D5-439D-5344DF30609A}"/>
            </a:ext>
          </a:extLst>
        </xdr:cNvPr>
        <xdr:cNvCxnSpPr/>
      </xdr:nvCxnSpPr>
      <xdr:spPr>
        <a:xfrm>
          <a:off x="6362700" y="9134475"/>
          <a:ext cx="2432117" cy="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180975</xdr:rowOff>
    </xdr:from>
    <xdr:ext cx="3122679" cy="57150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31E59466-EED5-266F-9526-FF3C15DDF856}"/>
            </a:ext>
          </a:extLst>
        </xdr:cNvPr>
        <xdr:cNvSpPr txBox="1"/>
      </xdr:nvSpPr>
      <xdr:spPr>
        <a:xfrm>
          <a:off x="0" y="5610225"/>
          <a:ext cx="3122679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Director General</a:t>
          </a:r>
          <a:endParaRPr lang="es-MX">
            <a:effectLst/>
          </a:endParaRPr>
        </a:p>
      </xdr:txBody>
    </xdr:sp>
    <xdr:clientData/>
  </xdr:oneCellAnchor>
  <xdr:oneCellAnchor>
    <xdr:from>
      <xdr:col>8</xdr:col>
      <xdr:colOff>149225</xdr:colOff>
      <xdr:row>15</xdr:row>
      <xdr:rowOff>0</xdr:rowOff>
    </xdr:from>
    <xdr:ext cx="3185252" cy="57150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1D248EF1-1293-F492-6095-E123D03F03AC}"/>
            </a:ext>
          </a:extLst>
        </xdr:cNvPr>
        <xdr:cNvSpPr txBox="1"/>
      </xdr:nvSpPr>
      <xdr:spPr>
        <a:xfrm>
          <a:off x="8550275" y="5619750"/>
          <a:ext cx="3185252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C.P. Máximo Oscar Luna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Capilla</a:t>
          </a:r>
          <a:endParaRPr lang="es-MX" sz="1000">
            <a:effectLst/>
          </a:endParaRPr>
        </a:p>
        <a:p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Director de Administración y Finanzas</a:t>
          </a:r>
          <a:endParaRPr lang="es-MX" sz="1000">
            <a:effectLst/>
          </a:endParaRPr>
        </a:p>
        <a:p>
          <a:endParaRPr lang="es-MX" sz="1000">
            <a:effectLst/>
          </a:endParaRPr>
        </a:p>
      </xdr:txBody>
    </xdr:sp>
    <xdr:clientData/>
  </xdr:oneCellAnchor>
  <xdr:twoCellAnchor>
    <xdr:from>
      <xdr:col>0</xdr:col>
      <xdr:colOff>561975</xdr:colOff>
      <xdr:row>15</xdr:row>
      <xdr:rowOff>3175</xdr:rowOff>
    </xdr:from>
    <xdr:to>
      <xdr:col>2</xdr:col>
      <xdr:colOff>47625</xdr:colOff>
      <xdr:row>15</xdr:row>
      <xdr:rowOff>3176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16142A97-14E9-7E5D-4060-D457905A6A18}"/>
            </a:ext>
          </a:extLst>
        </xdr:cNvPr>
        <xdr:cNvCxnSpPr/>
      </xdr:nvCxnSpPr>
      <xdr:spPr>
        <a:xfrm flipV="1">
          <a:off x="561975" y="5622925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307975</xdr:colOff>
      <xdr:row>15</xdr:row>
      <xdr:rowOff>0</xdr:rowOff>
    </xdr:from>
    <xdr:to>
      <xdr:col>10</xdr:col>
      <xdr:colOff>981064</xdr:colOff>
      <xdr:row>15</xdr:row>
      <xdr:rowOff>1</xdr:rowOff>
    </xdr:to>
    <xdr:cxnSp macro="">
      <xdr:nvCxnSpPr>
        <xdr:cNvPr id="5" name="5 Conector recto">
          <a:extLst>
            <a:ext uri="{FF2B5EF4-FFF2-40B4-BE49-F238E27FC236}">
              <a16:creationId xmlns:a16="http://schemas.microsoft.com/office/drawing/2014/main" id="{9255D53C-D9AA-F1D0-3111-A5FD49E64360}"/>
            </a:ext>
          </a:extLst>
        </xdr:cNvPr>
        <xdr:cNvCxnSpPr/>
      </xdr:nvCxnSpPr>
      <xdr:spPr>
        <a:xfrm>
          <a:off x="8709025" y="5619750"/>
          <a:ext cx="266381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4451259</xdr:colOff>
      <xdr:row>85</xdr:row>
      <xdr:rowOff>186056</xdr:rowOff>
    </xdr:from>
    <xdr:ext cx="2902115" cy="57494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E9C7108-24F6-4D7F-99F0-46C6BAC5D76F}"/>
            </a:ext>
          </a:extLst>
        </xdr:cNvPr>
        <xdr:cNvSpPr txBox="1"/>
      </xdr:nvSpPr>
      <xdr:spPr>
        <a:xfrm>
          <a:off x="5213259" y="16026131"/>
          <a:ext cx="2902115" cy="5749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 sz="1000">
            <a:effectLst/>
          </a:endParaRPr>
        </a:p>
      </xdr:txBody>
    </xdr:sp>
    <xdr:clientData/>
  </xdr:oneCellAnchor>
  <xdr:twoCellAnchor>
    <xdr:from>
      <xdr:col>0</xdr:col>
      <xdr:colOff>58709</xdr:colOff>
      <xdr:row>86</xdr:row>
      <xdr:rowOff>306</xdr:rowOff>
    </xdr:from>
    <xdr:to>
      <xdr:col>1</xdr:col>
      <xdr:colOff>1830246</xdr:colOff>
      <xdr:row>86</xdr:row>
      <xdr:rowOff>2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6BBD74EA-3574-434E-B84E-15A4774C6957}"/>
            </a:ext>
          </a:extLst>
        </xdr:cNvPr>
        <xdr:cNvCxnSpPr/>
      </xdr:nvCxnSpPr>
      <xdr:spPr>
        <a:xfrm flipV="1">
          <a:off x="58709" y="16030881"/>
          <a:ext cx="253353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93868</xdr:colOff>
      <xdr:row>86</xdr:row>
      <xdr:rowOff>31750</xdr:rowOff>
    </xdr:from>
    <xdr:to>
      <xdr:col>4</xdr:col>
      <xdr:colOff>594945</xdr:colOff>
      <xdr:row>86</xdr:row>
      <xdr:rowOff>31750</xdr:rowOff>
    </xdr:to>
    <xdr:cxnSp macro="">
      <xdr:nvCxnSpPr>
        <xdr:cNvPr id="4" name="4 Conector recto">
          <a:extLst>
            <a:ext uri="{FF2B5EF4-FFF2-40B4-BE49-F238E27FC236}">
              <a16:creationId xmlns:a16="http://schemas.microsoft.com/office/drawing/2014/main" id="{9232ED87-C513-46BE-9A61-3B9085BC2823}"/>
            </a:ext>
          </a:extLst>
        </xdr:cNvPr>
        <xdr:cNvCxnSpPr/>
      </xdr:nvCxnSpPr>
      <xdr:spPr>
        <a:xfrm flipV="1">
          <a:off x="5504068" y="16062325"/>
          <a:ext cx="246322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86</xdr:row>
      <xdr:rowOff>3752</xdr:rowOff>
    </xdr:from>
    <xdr:ext cx="2641881" cy="503635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E0952A43-EAF6-4393-9F40-379EA8B575B5}"/>
            </a:ext>
          </a:extLst>
        </xdr:cNvPr>
        <xdr:cNvSpPr txBox="1"/>
      </xdr:nvSpPr>
      <xdr:spPr>
        <a:xfrm>
          <a:off x="0" y="16034327"/>
          <a:ext cx="2641881" cy="50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latin typeface="+mn-lt"/>
              <a:cs typeface="Arial" pitchFamily="34" charset="0"/>
            </a:rPr>
            <a:t>C.P.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Máximo </a:t>
          </a:r>
          <a:r>
            <a:rPr lang="es-MX" sz="1100">
              <a:latin typeface="+mn-lt"/>
              <a:cs typeface="Arial" pitchFamily="34" charset="0"/>
            </a:rPr>
            <a:t>Oscar Luna</a:t>
          </a:r>
          <a:r>
            <a:rPr lang="es-MX" sz="1100" baseline="0">
              <a:latin typeface="+mn-lt"/>
              <a:cs typeface="Arial" pitchFamily="34" charset="0"/>
            </a:rPr>
            <a:t> Capilla</a:t>
          </a:r>
          <a:endParaRPr lang="es-MX" sz="1100">
            <a:latin typeface="+mn-lt"/>
            <a:cs typeface="Arial" pitchFamily="34" charset="0"/>
          </a:endParaRP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103</xdr:row>
      <xdr:rowOff>0</xdr:rowOff>
    </xdr:from>
    <xdr:to>
      <xdr:col>2</xdr:col>
      <xdr:colOff>683755</xdr:colOff>
      <xdr:row>103</xdr:row>
      <xdr:rowOff>1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DADFBAFA-466D-472B-934A-56120FAC7505}"/>
            </a:ext>
          </a:extLst>
        </xdr:cNvPr>
        <xdr:cNvCxnSpPr/>
      </xdr:nvCxnSpPr>
      <xdr:spPr>
        <a:xfrm flipV="1">
          <a:off x="83820" y="19440525"/>
          <a:ext cx="212393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767001</xdr:colOff>
      <xdr:row>103</xdr:row>
      <xdr:rowOff>0</xdr:rowOff>
    </xdr:from>
    <xdr:to>
      <xdr:col>9</xdr:col>
      <xdr:colOff>1386</xdr:colOff>
      <xdr:row>103</xdr:row>
      <xdr:rowOff>5953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9A676A7A-336C-4952-B29D-A07A5C6B3C7B}"/>
            </a:ext>
          </a:extLst>
        </xdr:cNvPr>
        <xdr:cNvCxnSpPr/>
      </xdr:nvCxnSpPr>
      <xdr:spPr>
        <a:xfrm flipV="1">
          <a:off x="5691426" y="19440525"/>
          <a:ext cx="2415735" cy="59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354172</xdr:colOff>
      <xdr:row>102</xdr:row>
      <xdr:rowOff>186452</xdr:rowOff>
    </xdr:from>
    <xdr:ext cx="3098866" cy="602019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68421AB3-6690-47F0-9B15-E10AB51E9C06}"/>
            </a:ext>
          </a:extLst>
        </xdr:cNvPr>
        <xdr:cNvSpPr txBox="1"/>
      </xdr:nvSpPr>
      <xdr:spPr>
        <a:xfrm>
          <a:off x="5278597" y="19436477"/>
          <a:ext cx="3098866" cy="6020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     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97449</xdr:rowOff>
    </xdr:from>
    <xdr:ext cx="2577138" cy="569302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C977403-664A-4E28-AA09-D4FD28466EC4}"/>
            </a:ext>
          </a:extLst>
        </xdr:cNvPr>
        <xdr:cNvSpPr txBox="1"/>
      </xdr:nvSpPr>
      <xdr:spPr>
        <a:xfrm>
          <a:off x="0" y="19347474"/>
          <a:ext cx="2577138" cy="5693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Máximo Oscar Luna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Capilla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176</xdr:row>
      <xdr:rowOff>9525</xdr:rowOff>
    </xdr:from>
    <xdr:to>
      <xdr:col>1</xdr:col>
      <xdr:colOff>1623440</xdr:colOff>
      <xdr:row>176</xdr:row>
      <xdr:rowOff>9527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19A77F68-33FA-4A2A-81EF-C4276DAE48E9}"/>
            </a:ext>
          </a:extLst>
        </xdr:cNvPr>
        <xdr:cNvCxnSpPr/>
      </xdr:nvCxnSpPr>
      <xdr:spPr>
        <a:xfrm flipV="1">
          <a:off x="83820" y="33537525"/>
          <a:ext cx="230162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185176</xdr:colOff>
      <xdr:row>175</xdr:row>
      <xdr:rowOff>172622</xdr:rowOff>
    </xdr:from>
    <xdr:to>
      <xdr:col>8</xdr:col>
      <xdr:colOff>21994</xdr:colOff>
      <xdr:row>175</xdr:row>
      <xdr:rowOff>182147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34285D0A-C523-4AB9-8A5F-EE84ADAE93DE}"/>
            </a:ext>
          </a:extLst>
        </xdr:cNvPr>
        <xdr:cNvCxnSpPr/>
      </xdr:nvCxnSpPr>
      <xdr:spPr>
        <a:xfrm flipV="1">
          <a:off x="7005076" y="33510122"/>
          <a:ext cx="2465718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479763</xdr:colOff>
      <xdr:row>176</xdr:row>
      <xdr:rowOff>7327</xdr:rowOff>
    </xdr:from>
    <xdr:ext cx="3082208" cy="576033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F5BE1984-6F1C-4766-964E-EFB4F482AD1F}"/>
            </a:ext>
          </a:extLst>
        </xdr:cNvPr>
        <xdr:cNvSpPr txBox="1"/>
      </xdr:nvSpPr>
      <xdr:spPr>
        <a:xfrm>
          <a:off x="6375738" y="33535327"/>
          <a:ext cx="3082208" cy="576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0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               </a:t>
          </a:r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Mtro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Blas Marvin Mora Olvera</a:t>
          </a:r>
          <a:endParaRPr lang="es-MX">
            <a:effectLst/>
          </a:endParaRPr>
        </a:p>
        <a:p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Director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General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0</xdr:colOff>
      <xdr:row>175</xdr:row>
      <xdr:rowOff>114474</xdr:rowOff>
    </xdr:from>
    <xdr:ext cx="2641881" cy="593497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B885D382-6C45-4A66-8E9C-0A4237CD6A2D}"/>
            </a:ext>
          </a:extLst>
        </xdr:cNvPr>
        <xdr:cNvSpPr txBox="1"/>
      </xdr:nvSpPr>
      <xdr:spPr>
        <a:xfrm>
          <a:off x="0" y="33451974"/>
          <a:ext cx="2641881" cy="5934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Máximo Oscar Luna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Capilla</a:t>
          </a:r>
        </a:p>
        <a:p>
          <a:pPr algn="ctr"/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 sz="1100">
            <a:effectLst/>
            <a:latin typeface="+mn-lt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5\ANASTACIO%20GARC&#205;A%20CANTE\3.%20Formatos%20de%20LDF%20(1).xls" TargetMode="External"/><Relationship Id="rId1" Type="http://schemas.openxmlformats.org/officeDocument/2006/relationships/externalLinkPath" Target="file:///Z:\2025\ANASTACIO%20GARC&#205;A%20CANTE\3.%20Formatos%20de%20LDF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01SITFIN"/>
      <sheetName val="FORMATO02INF. AN DEUDA"/>
      <sheetName val="FORMATO03INF FINANC"/>
      <sheetName val="FORMATO4"/>
      <sheetName val="FORMATO5"/>
      <sheetName val="FORMATO6A"/>
      <sheetName val="FORMATO6B"/>
      <sheetName val="FORMATO6C"/>
      <sheetName val="Hoja8"/>
      <sheetName val="FORMATO6D"/>
      <sheetName val="Guia"/>
    </sheetNames>
    <sheetDataSet>
      <sheetData sheetId="0"/>
      <sheetData sheetId="1"/>
      <sheetData sheetId="2"/>
      <sheetData sheetId="3">
        <row r="1">
          <cell r="A1" t="str">
            <v>COLEGIO DE ESTUDIOS CIENTÍFICOS Y TECNOLÓGICOS DEL ESTADO DE TLAXCALA</v>
          </cell>
        </row>
        <row r="3">
          <cell r="A3" t="str">
            <v>Del 1 de enero al 31 de marzo de 2025</v>
          </cell>
        </row>
      </sheetData>
      <sheetData sheetId="4">
        <row r="1">
          <cell r="A1" t="str">
            <v>COLEGIO DE ESTUDIOS CIENTÍFICOS Y TECNOLÓGICOS DEL ESTADO DE TLAXCALA</v>
          </cell>
        </row>
        <row r="3">
          <cell r="A3" t="str">
            <v>Del 1 de enero al 31 de marzo de 2025</v>
          </cell>
        </row>
        <row r="48">
          <cell r="G48">
            <v>180502808</v>
          </cell>
          <cell r="H48">
            <v>180502808</v>
          </cell>
        </row>
        <row r="54">
          <cell r="G54">
            <v>0</v>
          </cell>
          <cell r="H54">
            <v>0</v>
          </cell>
        </row>
        <row r="90">
          <cell r="D90">
            <v>613107302</v>
          </cell>
        </row>
      </sheetData>
      <sheetData sheetId="5">
        <row r="1">
          <cell r="A1" t="str">
            <v>COLEGIO DE ESTUDIOS CIENTÍFICOS Y TECNOLÓGICOS DEL ESTADO DE TLAXCALA</v>
          </cell>
        </row>
        <row r="4">
          <cell r="A4" t="str">
            <v>Del 1 de enero al 31 de marzo de 2025</v>
          </cell>
        </row>
        <row r="9">
          <cell r="C9">
            <v>613107302</v>
          </cell>
          <cell r="F9">
            <v>160792104.15000001</v>
          </cell>
          <cell r="G9">
            <v>153307942.75</v>
          </cell>
        </row>
        <row r="10">
          <cell r="C10">
            <v>567667787</v>
          </cell>
          <cell r="D10">
            <v>111830794</v>
          </cell>
          <cell r="E10">
            <v>679498581</v>
          </cell>
          <cell r="F10">
            <v>152846936.95000002</v>
          </cell>
          <cell r="G10">
            <v>148078902.99000001</v>
          </cell>
          <cell r="H10">
            <v>526651644.05000001</v>
          </cell>
        </row>
        <row r="90">
          <cell r="D90">
            <v>0</v>
          </cell>
          <cell r="F90">
            <v>0</v>
          </cell>
          <cell r="G90">
            <v>0</v>
          </cell>
        </row>
        <row r="170">
          <cell r="C170">
            <v>613107302</v>
          </cell>
          <cell r="D170">
            <v>114438137</v>
          </cell>
          <cell r="E170">
            <v>727545439</v>
          </cell>
          <cell r="F170">
            <v>160792104.15000001</v>
          </cell>
          <cell r="G170">
            <v>153307942.75</v>
          </cell>
          <cell r="H170">
            <v>566753334.85000002</v>
          </cell>
        </row>
      </sheetData>
      <sheetData sheetId="6">
        <row r="1">
          <cell r="A1" t="str">
            <v>COLEGIO DE ESTUDIOS CIENTÍFICOS Y TECNOLÓGICOS DEL ESTADO DE TLAXCALA</v>
          </cell>
        </row>
        <row r="4">
          <cell r="A4" t="str">
            <v>Del 1 de enero al 31 de marzo de 2025</v>
          </cell>
        </row>
        <row r="9">
          <cell r="C9">
            <v>114438137</v>
          </cell>
          <cell r="E9">
            <v>160792104.15000001</v>
          </cell>
          <cell r="F9">
            <v>153307942.75</v>
          </cell>
        </row>
      </sheetData>
      <sheetData sheetId="7">
        <row r="1">
          <cell r="A1" t="str">
            <v>COLEGIO DE ESTUDIOS CIENTÍFICOS Y TECNOLÓGICOS DEL ESTADO DE TLAXCALA</v>
          </cell>
        </row>
      </sheetData>
      <sheetData sheetId="8"/>
      <sheetData sheetId="9">
        <row r="9">
          <cell r="D9">
            <v>679498581</v>
          </cell>
        </row>
      </sheetData>
      <sheetData sheetId="10">
        <row r="5">
          <cell r="B5" t="str">
            <v>Del 1 de enero al 31 de marzo del 2025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"/>
  <sheetViews>
    <sheetView workbookViewId="0">
      <selection activeCell="A2" sqref="A2:F2"/>
    </sheetView>
  </sheetViews>
  <sheetFormatPr baseColWidth="10" defaultRowHeight="15" x14ac:dyDescent="0.25"/>
  <cols>
    <col min="1" max="1" width="55.85546875" customWidth="1"/>
    <col min="2" max="2" width="14.42578125" customWidth="1"/>
    <col min="3" max="3" width="15.28515625" customWidth="1"/>
    <col min="4" max="4" width="51.140625" customWidth="1"/>
    <col min="5" max="5" width="14.7109375" customWidth="1"/>
    <col min="6" max="6" width="11.85546875" customWidth="1"/>
  </cols>
  <sheetData>
    <row r="1" spans="1:6" x14ac:dyDescent="0.25">
      <c r="A1" s="317" t="s">
        <v>5</v>
      </c>
      <c r="B1" s="318"/>
      <c r="C1" s="318"/>
      <c r="D1" s="318"/>
      <c r="E1" s="318"/>
      <c r="F1" s="319"/>
    </row>
    <row r="2" spans="1:6" x14ac:dyDescent="0.25">
      <c r="A2" s="320" t="s">
        <v>6</v>
      </c>
      <c r="B2" s="321"/>
      <c r="C2" s="321"/>
      <c r="D2" s="321"/>
      <c r="E2" s="321"/>
      <c r="F2" s="322"/>
    </row>
    <row r="3" spans="1:6" x14ac:dyDescent="0.25">
      <c r="A3" s="320" t="e">
        <f>+#REF!</f>
        <v>#REF!</v>
      </c>
      <c r="B3" s="321"/>
      <c r="C3" s="321"/>
      <c r="D3" s="321"/>
      <c r="E3" s="321"/>
      <c r="F3" s="322"/>
    </row>
    <row r="4" spans="1:6" x14ac:dyDescent="0.25">
      <c r="A4" s="320" t="s">
        <v>0</v>
      </c>
      <c r="B4" s="321"/>
      <c r="C4" s="321"/>
      <c r="D4" s="321"/>
      <c r="E4" s="321"/>
      <c r="F4" s="322"/>
    </row>
    <row r="5" spans="1:6" ht="33.75" x14ac:dyDescent="0.25">
      <c r="A5" s="2" t="s">
        <v>1</v>
      </c>
      <c r="B5" s="3" t="s">
        <v>174</v>
      </c>
      <c r="C5" s="3" t="s">
        <v>175</v>
      </c>
      <c r="D5" s="114" t="s">
        <v>1</v>
      </c>
      <c r="E5" s="3" t="s">
        <v>174</v>
      </c>
      <c r="F5" s="4" t="s">
        <v>175</v>
      </c>
    </row>
    <row r="6" spans="1:6" x14ac:dyDescent="0.25">
      <c r="A6" s="5" t="s">
        <v>7</v>
      </c>
      <c r="B6" s="6"/>
      <c r="C6" s="7"/>
      <c r="D6" s="8" t="s">
        <v>8</v>
      </c>
      <c r="E6" s="9"/>
      <c r="F6" s="10"/>
    </row>
    <row r="7" spans="1:6" x14ac:dyDescent="0.25">
      <c r="A7" s="11" t="s">
        <v>9</v>
      </c>
      <c r="B7" s="12"/>
      <c r="C7" s="13"/>
      <c r="D7" s="14" t="s">
        <v>10</v>
      </c>
      <c r="E7" s="15"/>
      <c r="F7" s="16"/>
    </row>
    <row r="8" spans="1:6" ht="22.5" x14ac:dyDescent="0.25">
      <c r="A8" s="17" t="s">
        <v>11</v>
      </c>
      <c r="B8" s="18">
        <f>SUM(B9:B15)</f>
        <v>26052481</v>
      </c>
      <c r="C8" s="18">
        <f>SUM(C9:C15)</f>
        <v>29555774</v>
      </c>
      <c r="D8" s="19" t="s">
        <v>12</v>
      </c>
      <c r="E8" s="20">
        <f>SUM(E9:E17)</f>
        <v>10216427</v>
      </c>
      <c r="F8" s="18">
        <f>SUM(F9:F17)</f>
        <v>33073752</v>
      </c>
    </row>
    <row r="9" spans="1:6" x14ac:dyDescent="0.25">
      <c r="A9" s="21" t="s">
        <v>13</v>
      </c>
      <c r="B9" s="22">
        <v>58000</v>
      </c>
      <c r="C9" s="13">
        <v>0</v>
      </c>
      <c r="D9" s="23" t="s">
        <v>14</v>
      </c>
      <c r="E9" s="22"/>
      <c r="F9" s="13"/>
    </row>
    <row r="10" spans="1:6" x14ac:dyDescent="0.25">
      <c r="A10" s="21" t="s">
        <v>15</v>
      </c>
      <c r="B10" s="22">
        <v>25994481</v>
      </c>
      <c r="C10" s="22">
        <v>29555774</v>
      </c>
      <c r="D10" s="23" t="s">
        <v>16</v>
      </c>
      <c r="E10" s="22">
        <v>1019253</v>
      </c>
      <c r="F10" s="22">
        <v>3028768</v>
      </c>
    </row>
    <row r="11" spans="1:6" x14ac:dyDescent="0.25">
      <c r="A11" s="21" t="s">
        <v>17</v>
      </c>
      <c r="B11" s="22"/>
      <c r="C11" s="13"/>
      <c r="D11" s="23" t="s">
        <v>18</v>
      </c>
      <c r="E11" s="22"/>
      <c r="F11" s="13"/>
    </row>
    <row r="12" spans="1:6" x14ac:dyDescent="0.25">
      <c r="A12" s="21" t="s">
        <v>19</v>
      </c>
      <c r="B12" s="22"/>
      <c r="C12" s="13"/>
      <c r="D12" s="23" t="s">
        <v>20</v>
      </c>
      <c r="E12" s="22"/>
      <c r="F12" s="13"/>
    </row>
    <row r="13" spans="1:6" x14ac:dyDescent="0.25">
      <c r="A13" s="21" t="s">
        <v>21</v>
      </c>
      <c r="B13" s="22"/>
      <c r="C13" s="13"/>
      <c r="D13" s="23" t="s">
        <v>22</v>
      </c>
      <c r="E13" s="22"/>
      <c r="F13" s="13"/>
    </row>
    <row r="14" spans="1:6" ht="22.5" x14ac:dyDescent="0.25">
      <c r="A14" s="21" t="s">
        <v>23</v>
      </c>
      <c r="B14" s="22"/>
      <c r="C14" s="13"/>
      <c r="D14" s="23" t="s">
        <v>24</v>
      </c>
      <c r="E14" s="22"/>
      <c r="F14" s="13"/>
    </row>
    <row r="15" spans="1:6" x14ac:dyDescent="0.25">
      <c r="A15" s="21" t="s">
        <v>25</v>
      </c>
      <c r="B15" s="22"/>
      <c r="C15" s="13"/>
      <c r="D15" s="23" t="s">
        <v>26</v>
      </c>
      <c r="E15" s="22">
        <v>8693630</v>
      </c>
      <c r="F15" s="22">
        <v>30044984</v>
      </c>
    </row>
    <row r="16" spans="1:6" x14ac:dyDescent="0.25">
      <c r="A16" s="17" t="s">
        <v>27</v>
      </c>
      <c r="B16" s="18">
        <f>SUM(B17:B23)</f>
        <v>56312500</v>
      </c>
      <c r="C16" s="18">
        <f>SUM(C17:C23)</f>
        <v>59564390</v>
      </c>
      <c r="D16" s="23" t="s">
        <v>28</v>
      </c>
      <c r="E16" s="22"/>
      <c r="F16" s="22"/>
    </row>
    <row r="17" spans="1:6" x14ac:dyDescent="0.25">
      <c r="A17" s="21" t="s">
        <v>29</v>
      </c>
      <c r="B17" s="22"/>
      <c r="C17" s="13"/>
      <c r="D17" s="23" t="s">
        <v>30</v>
      </c>
      <c r="E17" s="22">
        <v>503544</v>
      </c>
      <c r="F17" s="22">
        <v>0</v>
      </c>
    </row>
    <row r="18" spans="1:6" x14ac:dyDescent="0.25">
      <c r="A18" s="21" t="s">
        <v>31</v>
      </c>
      <c r="B18" s="22"/>
      <c r="C18" s="13"/>
      <c r="D18" s="19" t="s">
        <v>32</v>
      </c>
      <c r="E18" s="20">
        <f>SUM(E19:E21)</f>
        <v>0</v>
      </c>
      <c r="F18" s="18">
        <f>SUM(F19:F21)</f>
        <v>0</v>
      </c>
    </row>
    <row r="19" spans="1:6" x14ac:dyDescent="0.25">
      <c r="A19" s="21" t="s">
        <v>33</v>
      </c>
      <c r="B19" s="22">
        <v>56352184</v>
      </c>
      <c r="C19" s="22">
        <v>59564390</v>
      </c>
      <c r="D19" s="23" t="s">
        <v>34</v>
      </c>
      <c r="E19" s="22"/>
      <c r="F19" s="13"/>
    </row>
    <row r="20" spans="1:6" ht="22.5" x14ac:dyDescent="0.25">
      <c r="A20" s="21" t="s">
        <v>35</v>
      </c>
      <c r="B20" s="22"/>
      <c r="C20" s="13"/>
      <c r="D20" s="23" t="s">
        <v>36</v>
      </c>
      <c r="E20" s="22"/>
      <c r="F20" s="13"/>
    </row>
    <row r="21" spans="1:6" x14ac:dyDescent="0.25">
      <c r="A21" s="21" t="s">
        <v>37</v>
      </c>
      <c r="B21" s="15"/>
      <c r="C21" s="16"/>
      <c r="D21" s="23" t="s">
        <v>38</v>
      </c>
      <c r="E21" s="22"/>
      <c r="F21" s="13"/>
    </row>
    <row r="22" spans="1:6" x14ac:dyDescent="0.25">
      <c r="A22" s="21" t="s">
        <v>39</v>
      </c>
      <c r="B22" s="15"/>
      <c r="C22" s="16"/>
      <c r="D22" s="19" t="s">
        <v>40</v>
      </c>
      <c r="E22" s="20">
        <f>SUM(E23:E24)</f>
        <v>0</v>
      </c>
      <c r="F22" s="18">
        <f>SUM(F23:F24)</f>
        <v>0</v>
      </c>
    </row>
    <row r="23" spans="1:6" x14ac:dyDescent="0.25">
      <c r="A23" s="21" t="s">
        <v>41</v>
      </c>
      <c r="B23" s="22">
        <v>-39684</v>
      </c>
      <c r="C23" s="22">
        <v>0</v>
      </c>
      <c r="D23" s="23" t="s">
        <v>42</v>
      </c>
      <c r="E23" s="22"/>
      <c r="F23" s="13"/>
    </row>
    <row r="24" spans="1:6" x14ac:dyDescent="0.25">
      <c r="A24" s="17" t="s">
        <v>43</v>
      </c>
      <c r="B24" s="18">
        <f>SUM(B25:B29)</f>
        <v>0</v>
      </c>
      <c r="C24" s="18">
        <f>SUM(C25:C29)</f>
        <v>0</v>
      </c>
      <c r="D24" s="23" t="s">
        <v>44</v>
      </c>
      <c r="E24" s="22"/>
      <c r="F24" s="13"/>
    </row>
    <row r="25" spans="1:6" ht="22.5" x14ac:dyDescent="0.25">
      <c r="A25" s="21" t="s">
        <v>45</v>
      </c>
      <c r="B25" s="22">
        <v>0</v>
      </c>
      <c r="C25" s="22">
        <v>0</v>
      </c>
      <c r="D25" s="19" t="s">
        <v>46</v>
      </c>
      <c r="E25" s="22"/>
      <c r="F25" s="13"/>
    </row>
    <row r="26" spans="1:6" ht="22.5" x14ac:dyDescent="0.25">
      <c r="A26" s="21" t="s">
        <v>47</v>
      </c>
      <c r="B26" s="22"/>
      <c r="C26" s="13"/>
      <c r="D26" s="19" t="s">
        <v>48</v>
      </c>
      <c r="E26" s="20">
        <f>SUM(E27:E29)</f>
        <v>0</v>
      </c>
      <c r="F26" s="18">
        <f>SUM(F27:F29)</f>
        <v>0</v>
      </c>
    </row>
    <row r="27" spans="1:6" ht="22.5" x14ac:dyDescent="0.25">
      <c r="A27" s="21" t="s">
        <v>49</v>
      </c>
      <c r="B27" s="22"/>
      <c r="C27" s="13"/>
      <c r="D27" s="23" t="s">
        <v>50</v>
      </c>
      <c r="E27" s="22"/>
      <c r="F27" s="13"/>
    </row>
    <row r="28" spans="1:6" x14ac:dyDescent="0.25">
      <c r="A28" s="21" t="s">
        <v>51</v>
      </c>
      <c r="B28" s="22"/>
      <c r="C28" s="13"/>
      <c r="D28" s="23" t="s">
        <v>52</v>
      </c>
      <c r="E28" s="22"/>
      <c r="F28" s="13"/>
    </row>
    <row r="29" spans="1:6" x14ac:dyDescent="0.25">
      <c r="A29" s="21" t="s">
        <v>53</v>
      </c>
      <c r="B29" s="22"/>
      <c r="C29" s="13"/>
      <c r="D29" s="23" t="s">
        <v>54</v>
      </c>
      <c r="E29" s="22"/>
      <c r="F29" s="13"/>
    </row>
    <row r="30" spans="1:6" ht="22.5" x14ac:dyDescent="0.25">
      <c r="A30" s="17" t="s">
        <v>55</v>
      </c>
      <c r="B30" s="18">
        <f>SUM(B31:B35)</f>
        <v>0</v>
      </c>
      <c r="C30" s="18">
        <f>SUM(C31:C35)</f>
        <v>0</v>
      </c>
      <c r="D30" s="19" t="s">
        <v>56</v>
      </c>
      <c r="E30" s="20">
        <f>SUM(E31:E36)</f>
        <v>0</v>
      </c>
      <c r="F30" s="18">
        <f>SUM(F31:F36)</f>
        <v>0</v>
      </c>
    </row>
    <row r="31" spans="1:6" x14ac:dyDescent="0.25">
      <c r="A31" s="21" t="s">
        <v>57</v>
      </c>
      <c r="B31" s="22"/>
      <c r="C31" s="13"/>
      <c r="D31" s="23" t="s">
        <v>58</v>
      </c>
      <c r="E31" s="22"/>
      <c r="F31" s="13"/>
    </row>
    <row r="32" spans="1:6" x14ac:dyDescent="0.25">
      <c r="A32" s="21" t="s">
        <v>59</v>
      </c>
      <c r="B32" s="22"/>
      <c r="C32" s="13"/>
      <c r="D32" s="23" t="s">
        <v>60</v>
      </c>
      <c r="E32" s="22"/>
      <c r="F32" s="13"/>
    </row>
    <row r="33" spans="1:6" x14ac:dyDescent="0.25">
      <c r="A33" s="21" t="s">
        <v>61</v>
      </c>
      <c r="B33" s="22"/>
      <c r="C33" s="13"/>
      <c r="D33" s="23" t="s">
        <v>62</v>
      </c>
      <c r="E33" s="22"/>
      <c r="F33" s="13"/>
    </row>
    <row r="34" spans="1:6" ht="22.5" x14ac:dyDescent="0.25">
      <c r="A34" s="21" t="s">
        <v>63</v>
      </c>
      <c r="B34" s="22"/>
      <c r="C34" s="13"/>
      <c r="D34" s="23" t="s">
        <v>64</v>
      </c>
      <c r="E34" s="22"/>
      <c r="F34" s="13"/>
    </row>
    <row r="35" spans="1:6" ht="22.5" x14ac:dyDescent="0.25">
      <c r="A35" s="21" t="s">
        <v>65</v>
      </c>
      <c r="B35" s="22"/>
      <c r="C35" s="13"/>
      <c r="D35" s="24" t="s">
        <v>66</v>
      </c>
      <c r="E35" s="22"/>
      <c r="F35" s="13"/>
    </row>
    <row r="36" spans="1:6" x14ac:dyDescent="0.25">
      <c r="A36" s="25" t="s">
        <v>67</v>
      </c>
      <c r="B36" s="18">
        <v>0</v>
      </c>
      <c r="C36" s="18">
        <v>0</v>
      </c>
      <c r="D36" s="24" t="s">
        <v>68</v>
      </c>
      <c r="E36" s="18"/>
      <c r="F36" s="18"/>
    </row>
    <row r="37" spans="1:6" x14ac:dyDescent="0.25">
      <c r="A37" s="25" t="s">
        <v>69</v>
      </c>
      <c r="B37" s="13"/>
      <c r="C37" s="13"/>
      <c r="D37" s="25" t="s">
        <v>70</v>
      </c>
      <c r="E37" s="18">
        <f>SUM(E38:E40)</f>
        <v>0</v>
      </c>
      <c r="F37" s="104">
        <f>SUM(F38:F40)</f>
        <v>0</v>
      </c>
    </row>
    <row r="38" spans="1:6" ht="22.5" x14ac:dyDescent="0.25">
      <c r="A38" s="24" t="s">
        <v>71</v>
      </c>
      <c r="B38" s="22"/>
      <c r="C38" s="13"/>
      <c r="D38" s="23" t="s">
        <v>72</v>
      </c>
      <c r="E38" s="22"/>
      <c r="F38" s="13"/>
    </row>
    <row r="39" spans="1:6" x14ac:dyDescent="0.25">
      <c r="A39" s="21" t="s">
        <v>73</v>
      </c>
      <c r="B39" s="22"/>
      <c r="C39" s="13"/>
      <c r="D39" s="23" t="s">
        <v>74</v>
      </c>
      <c r="E39" s="22"/>
      <c r="F39" s="13"/>
    </row>
    <row r="40" spans="1:6" x14ac:dyDescent="0.25">
      <c r="A40" s="17" t="s">
        <v>75</v>
      </c>
      <c r="B40" s="22"/>
      <c r="C40" s="18">
        <f>SUM(C41:C44)</f>
        <v>0</v>
      </c>
      <c r="D40" s="23" t="s">
        <v>76</v>
      </c>
      <c r="E40" s="22"/>
      <c r="F40" s="13"/>
    </row>
    <row r="41" spans="1:6" x14ac:dyDescent="0.25">
      <c r="A41" s="21" t="s">
        <v>77</v>
      </c>
      <c r="B41" s="22"/>
      <c r="C41" s="13"/>
      <c r="D41" s="19" t="s">
        <v>78</v>
      </c>
      <c r="E41" s="20">
        <f>SUM(E42:E44)</f>
        <v>0</v>
      </c>
      <c r="F41" s="18">
        <f>SUM(F42:F44)</f>
        <v>0</v>
      </c>
    </row>
    <row r="42" spans="1:6" x14ac:dyDescent="0.25">
      <c r="A42" s="21" t="s">
        <v>79</v>
      </c>
      <c r="B42" s="22"/>
      <c r="C42" s="13"/>
      <c r="D42" s="23" t="s">
        <v>80</v>
      </c>
      <c r="E42" s="22"/>
      <c r="F42" s="13"/>
    </row>
    <row r="43" spans="1:6" ht="22.5" x14ac:dyDescent="0.25">
      <c r="A43" s="21" t="s">
        <v>81</v>
      </c>
      <c r="B43" s="22"/>
      <c r="C43" s="13"/>
      <c r="D43" s="23" t="s">
        <v>82</v>
      </c>
      <c r="E43" s="22"/>
      <c r="F43" s="13"/>
    </row>
    <row r="44" spans="1:6" x14ac:dyDescent="0.25">
      <c r="A44" s="21" t="s">
        <v>83</v>
      </c>
      <c r="B44" s="22"/>
      <c r="C44" s="13"/>
      <c r="D44" s="23" t="s">
        <v>84</v>
      </c>
      <c r="E44" s="22"/>
      <c r="F44" s="13"/>
    </row>
    <row r="45" spans="1:6" ht="22.5" x14ac:dyDescent="0.25">
      <c r="A45" s="101" t="s">
        <v>85</v>
      </c>
      <c r="B45" s="26">
        <f>+B8+B16+B24+B36</f>
        <v>82364981</v>
      </c>
      <c r="C45" s="26">
        <f>+C8+C16+C24+C36</f>
        <v>89120164</v>
      </c>
      <c r="D45" s="102" t="s">
        <v>86</v>
      </c>
      <c r="E45" s="26">
        <f>+E8+E18+E22+E26+E30+E37+E41</f>
        <v>10216427</v>
      </c>
      <c r="F45" s="26">
        <f>+F8+F18+F22+F26+F30+F37+F41</f>
        <v>33073752</v>
      </c>
    </row>
    <row r="46" spans="1:6" x14ac:dyDescent="0.25">
      <c r="A46" s="11"/>
      <c r="B46" s="20"/>
      <c r="C46" s="104"/>
      <c r="D46" s="14"/>
      <c r="E46" s="103"/>
      <c r="F46" s="104"/>
    </row>
    <row r="47" spans="1:6" x14ac:dyDescent="0.25">
      <c r="A47" s="105" t="s">
        <v>87</v>
      </c>
      <c r="B47" s="106"/>
      <c r="C47" s="107"/>
      <c r="D47" s="108" t="s">
        <v>88</v>
      </c>
      <c r="E47" s="109"/>
      <c r="F47" s="107"/>
    </row>
    <row r="48" spans="1:6" x14ac:dyDescent="0.25">
      <c r="A48" s="17" t="s">
        <v>89</v>
      </c>
      <c r="B48" s="27"/>
      <c r="C48" s="28"/>
      <c r="D48" s="31" t="s">
        <v>90</v>
      </c>
      <c r="E48" s="30"/>
      <c r="F48" s="28"/>
    </row>
    <row r="49" spans="1:6" x14ac:dyDescent="0.25">
      <c r="A49" s="17" t="s">
        <v>91</v>
      </c>
      <c r="B49" s="27"/>
      <c r="C49" s="28"/>
      <c r="D49" s="31" t="s">
        <v>92</v>
      </c>
      <c r="E49" s="30"/>
      <c r="F49" s="28"/>
    </row>
    <row r="50" spans="1:6" x14ac:dyDescent="0.25">
      <c r="A50" s="17" t="s">
        <v>93</v>
      </c>
      <c r="B50" s="27">
        <v>37351790</v>
      </c>
      <c r="C50" s="13">
        <v>37351790</v>
      </c>
      <c r="D50" s="31" t="s">
        <v>94</v>
      </c>
      <c r="E50" s="30"/>
      <c r="F50" s="28"/>
    </row>
    <row r="51" spans="1:6" x14ac:dyDescent="0.25">
      <c r="A51" s="17" t="s">
        <v>95</v>
      </c>
      <c r="B51" s="27">
        <v>109221963</v>
      </c>
      <c r="C51" s="13">
        <v>109213321</v>
      </c>
      <c r="D51" s="31" t="s">
        <v>96</v>
      </c>
      <c r="E51" s="30"/>
      <c r="F51" s="28"/>
    </row>
    <row r="52" spans="1:6" ht="22.5" x14ac:dyDescent="0.25">
      <c r="A52" s="17" t="s">
        <v>97</v>
      </c>
      <c r="B52" s="27">
        <v>2947451</v>
      </c>
      <c r="C52" s="28">
        <v>2947451</v>
      </c>
      <c r="D52" s="31" t="s">
        <v>98</v>
      </c>
      <c r="E52" s="30"/>
      <c r="F52" s="28"/>
    </row>
    <row r="53" spans="1:6" x14ac:dyDescent="0.25">
      <c r="A53" s="17" t="s">
        <v>99</v>
      </c>
      <c r="B53" s="27"/>
      <c r="C53" s="28"/>
      <c r="D53" s="31" t="s">
        <v>100</v>
      </c>
      <c r="E53" s="30"/>
      <c r="F53" s="28"/>
    </row>
    <row r="54" spans="1:6" x14ac:dyDescent="0.25">
      <c r="A54" s="17" t="s">
        <v>101</v>
      </c>
      <c r="B54" s="27"/>
      <c r="C54" s="28"/>
      <c r="D54" s="32"/>
      <c r="E54" s="30"/>
      <c r="F54" s="28"/>
    </row>
    <row r="55" spans="1:6" x14ac:dyDescent="0.25">
      <c r="A55" s="17" t="s">
        <v>102</v>
      </c>
      <c r="B55" s="27"/>
      <c r="C55" s="28"/>
      <c r="D55" s="29" t="s">
        <v>103</v>
      </c>
      <c r="E55" s="33">
        <f>SUM(E48:E53)</f>
        <v>0</v>
      </c>
      <c r="F55" s="34">
        <f>SUM(F48:F53)</f>
        <v>0</v>
      </c>
    </row>
    <row r="56" spans="1:6" x14ac:dyDescent="0.25">
      <c r="A56" s="17" t="s">
        <v>104</v>
      </c>
      <c r="B56" s="27"/>
      <c r="C56" s="28"/>
      <c r="D56" s="35" t="s">
        <v>105</v>
      </c>
      <c r="E56" s="33">
        <f>+E45+E55</f>
        <v>10216427</v>
      </c>
      <c r="F56" s="34">
        <f>+F45+F55</f>
        <v>33073752</v>
      </c>
    </row>
    <row r="57" spans="1:6" ht="22.5" x14ac:dyDescent="0.25">
      <c r="A57" s="11" t="s">
        <v>106</v>
      </c>
      <c r="B57" s="34">
        <f>SUM(B48:B56)</f>
        <v>149521204</v>
      </c>
      <c r="C57" s="34">
        <f>SUM(C48:C56)</f>
        <v>149512562</v>
      </c>
      <c r="D57" s="35" t="s">
        <v>107</v>
      </c>
      <c r="E57" s="30"/>
      <c r="F57" s="28"/>
    </row>
    <row r="58" spans="1:6" x14ac:dyDescent="0.25">
      <c r="A58" s="11" t="s">
        <v>108</v>
      </c>
      <c r="B58" s="34">
        <f>+B45+B57</f>
        <v>231886185</v>
      </c>
      <c r="C58" s="34">
        <f>+C45+C57</f>
        <v>238632726</v>
      </c>
      <c r="D58" s="35" t="s">
        <v>109</v>
      </c>
      <c r="E58" s="33">
        <f>SUM(E59:E61)</f>
        <v>0</v>
      </c>
      <c r="F58" s="34">
        <f>SUM(F59:F61)</f>
        <v>0</v>
      </c>
    </row>
    <row r="59" spans="1:6" x14ac:dyDescent="0.25">
      <c r="A59" s="36"/>
      <c r="B59" s="37"/>
      <c r="C59" s="38"/>
      <c r="D59" s="31" t="s">
        <v>110</v>
      </c>
      <c r="E59" s="30">
        <v>0</v>
      </c>
      <c r="F59" s="28"/>
    </row>
    <row r="60" spans="1:6" x14ac:dyDescent="0.25">
      <c r="A60" s="36"/>
      <c r="B60" s="39"/>
      <c r="C60" s="40"/>
      <c r="D60" s="31" t="s">
        <v>111</v>
      </c>
      <c r="E60" s="30">
        <v>0</v>
      </c>
      <c r="F60" s="28"/>
    </row>
    <row r="61" spans="1:6" x14ac:dyDescent="0.25">
      <c r="A61" s="36"/>
      <c r="B61" s="39"/>
      <c r="C61" s="40"/>
      <c r="D61" s="31" t="s">
        <v>112</v>
      </c>
      <c r="E61" s="30"/>
      <c r="F61" s="28"/>
    </row>
    <row r="62" spans="1:6" ht="22.5" x14ac:dyDescent="0.25">
      <c r="A62" s="36"/>
      <c r="B62" s="39"/>
      <c r="C62" s="40"/>
      <c r="D62" s="35" t="s">
        <v>113</v>
      </c>
      <c r="E62" s="33">
        <f>SUM(E63:E67)</f>
        <v>221669758</v>
      </c>
      <c r="F62" s="34">
        <f>SUM(F63:F67)</f>
        <v>205558974</v>
      </c>
    </row>
    <row r="63" spans="1:6" x14ac:dyDescent="0.25">
      <c r="A63" s="36"/>
      <c r="B63" s="39"/>
      <c r="C63" s="40"/>
      <c r="D63" s="31" t="s">
        <v>114</v>
      </c>
      <c r="E63" s="30">
        <v>17312764</v>
      </c>
      <c r="F63" s="28">
        <v>10019191</v>
      </c>
    </row>
    <row r="64" spans="1:6" x14ac:dyDescent="0.25">
      <c r="A64" s="36"/>
      <c r="B64" s="39"/>
      <c r="C64" s="40"/>
      <c r="D64" s="31" t="s">
        <v>115</v>
      </c>
      <c r="E64" s="30">
        <v>55218493</v>
      </c>
      <c r="F64" s="28">
        <v>48918202</v>
      </c>
    </row>
    <row r="65" spans="1:6" x14ac:dyDescent="0.25">
      <c r="A65" s="36"/>
      <c r="B65" s="39"/>
      <c r="C65" s="40"/>
      <c r="D65" s="31" t="s">
        <v>116</v>
      </c>
      <c r="E65" s="30">
        <v>0</v>
      </c>
      <c r="F65" s="28"/>
    </row>
    <row r="66" spans="1:6" x14ac:dyDescent="0.25">
      <c r="A66" s="36"/>
      <c r="B66" s="41"/>
      <c r="C66" s="42"/>
      <c r="D66" s="31" t="s">
        <v>117</v>
      </c>
      <c r="E66" s="30">
        <v>0</v>
      </c>
      <c r="F66" s="28">
        <v>0</v>
      </c>
    </row>
    <row r="67" spans="1:6" x14ac:dyDescent="0.25">
      <c r="A67" s="36"/>
      <c r="B67" s="39"/>
      <c r="C67" s="42"/>
      <c r="D67" s="31" t="s">
        <v>118</v>
      </c>
      <c r="E67" s="30">
        <v>149138501</v>
      </c>
      <c r="F67" s="28">
        <v>146621581</v>
      </c>
    </row>
    <row r="68" spans="1:6" ht="22.5" x14ac:dyDescent="0.25">
      <c r="A68" s="36"/>
      <c r="B68" s="39"/>
      <c r="C68" s="42"/>
      <c r="D68" s="29" t="s">
        <v>119</v>
      </c>
      <c r="E68" s="33">
        <f>SUM(E69:E70)</f>
        <v>0</v>
      </c>
      <c r="F68" s="34">
        <f>SUM(F69:F70)</f>
        <v>0</v>
      </c>
    </row>
    <row r="69" spans="1:6" x14ac:dyDescent="0.25">
      <c r="A69" s="36"/>
      <c r="B69" s="43"/>
      <c r="C69" s="42"/>
      <c r="D69" s="31" t="s">
        <v>120</v>
      </c>
      <c r="E69" s="30"/>
      <c r="F69" s="28"/>
    </row>
    <row r="70" spans="1:6" x14ac:dyDescent="0.25">
      <c r="A70" s="36"/>
      <c r="B70" s="43"/>
      <c r="C70" s="42"/>
      <c r="D70" s="31" t="s">
        <v>121</v>
      </c>
      <c r="E70" s="30"/>
      <c r="F70" s="28"/>
    </row>
    <row r="71" spans="1:6" x14ac:dyDescent="0.25">
      <c r="A71" s="36"/>
      <c r="B71" s="43"/>
      <c r="C71" s="42"/>
      <c r="D71" s="29" t="s">
        <v>122</v>
      </c>
      <c r="E71" s="33">
        <f>+E58+E62+E68</f>
        <v>221669758</v>
      </c>
      <c r="F71" s="34">
        <f>+F58+F62+F68</f>
        <v>205558974</v>
      </c>
    </row>
    <row r="72" spans="1:6" x14ac:dyDescent="0.25">
      <c r="A72" s="44"/>
      <c r="B72" s="45"/>
      <c r="C72" s="46"/>
      <c r="D72" s="47" t="s">
        <v>123</v>
      </c>
      <c r="E72" s="48">
        <f>+E56+E71</f>
        <v>231886185</v>
      </c>
      <c r="F72" s="49">
        <f>+F56+F71</f>
        <v>238632726</v>
      </c>
    </row>
    <row r="73" spans="1:6" x14ac:dyDescent="0.25">
      <c r="A73" s="111"/>
      <c r="B73" s="112"/>
      <c r="C73" s="112"/>
      <c r="D73" s="14"/>
      <c r="E73" s="103"/>
      <c r="F73" s="103"/>
    </row>
    <row r="74" spans="1:6" x14ac:dyDescent="0.25">
      <c r="A74" s="111"/>
      <c r="B74" s="112"/>
      <c r="C74" s="112"/>
      <c r="D74" s="14"/>
      <c r="E74" s="103"/>
      <c r="F74" s="103"/>
    </row>
    <row r="75" spans="1:6" x14ac:dyDescent="0.25">
      <c r="A75" s="111"/>
      <c r="B75" s="112"/>
      <c r="C75" s="112"/>
      <c r="D75" s="14"/>
      <c r="E75" s="103"/>
      <c r="F75" s="103"/>
    </row>
    <row r="82" spans="1:6" x14ac:dyDescent="0.25">
      <c r="A82" s="100"/>
      <c r="B82" s="99"/>
      <c r="C82" s="110"/>
      <c r="D82" s="98"/>
      <c r="E82" s="99"/>
      <c r="F82" s="99"/>
    </row>
    <row r="83" spans="1:6" x14ac:dyDescent="0.25">
      <c r="A83" s="98"/>
      <c r="B83" s="99"/>
      <c r="C83" s="110"/>
      <c r="D83" s="98"/>
      <c r="E83" s="99"/>
      <c r="F83" s="99"/>
    </row>
  </sheetData>
  <mergeCells count="4">
    <mergeCell ref="A1:F1"/>
    <mergeCell ref="A2:F2"/>
    <mergeCell ref="A3:F3"/>
    <mergeCell ref="A4:F4"/>
  </mergeCells>
  <pageMargins left="1.33" right="0.31496062992125984" top="0.57999999999999996" bottom="0.47244094488188981" header="0.31496062992125984" footer="0.31496062992125984"/>
  <pageSetup scale="7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2D8B-5AF6-4995-9259-0F9544505666}">
  <dimension ref="A1:J45"/>
  <sheetViews>
    <sheetView showGridLines="0" topLeftCell="B1" zoomScale="120" zoomScaleNormal="120" zoomScaleSheetLayoutView="100" workbookViewId="0">
      <selection activeCell="M49" sqref="M49"/>
    </sheetView>
  </sheetViews>
  <sheetFormatPr baseColWidth="10" defaultRowHeight="15" x14ac:dyDescent="0.25"/>
  <cols>
    <col min="1" max="1" width="31.42578125" bestFit="1" customWidth="1"/>
    <col min="2" max="2" width="19.140625" bestFit="1" customWidth="1"/>
    <col min="3" max="6" width="19" bestFit="1" customWidth="1"/>
    <col min="7" max="7" width="15.42578125" customWidth="1"/>
    <col min="8" max="8" width="14.85546875" customWidth="1"/>
    <col min="9" max="9" width="19.28515625" bestFit="1" customWidth="1"/>
    <col min="257" max="257" width="31.42578125" bestFit="1" customWidth="1"/>
    <col min="258" max="258" width="19.140625" bestFit="1" customWidth="1"/>
    <col min="259" max="262" width="19" bestFit="1" customWidth="1"/>
    <col min="263" max="263" width="15.42578125" customWidth="1"/>
    <col min="264" max="264" width="14.85546875" customWidth="1"/>
    <col min="265" max="265" width="19.28515625" bestFit="1" customWidth="1"/>
    <col min="513" max="513" width="31.42578125" bestFit="1" customWidth="1"/>
    <col min="514" max="514" width="19.140625" bestFit="1" customWidth="1"/>
    <col min="515" max="518" width="19" bestFit="1" customWidth="1"/>
    <col min="519" max="519" width="15.42578125" customWidth="1"/>
    <col min="520" max="520" width="14.85546875" customWidth="1"/>
    <col min="521" max="521" width="19.28515625" bestFit="1" customWidth="1"/>
    <col min="769" max="769" width="31.42578125" bestFit="1" customWidth="1"/>
    <col min="770" max="770" width="19.140625" bestFit="1" customWidth="1"/>
    <col min="771" max="774" width="19" bestFit="1" customWidth="1"/>
    <col min="775" max="775" width="15.42578125" customWidth="1"/>
    <col min="776" max="776" width="14.85546875" customWidth="1"/>
    <col min="777" max="777" width="19.28515625" bestFit="1" customWidth="1"/>
    <col min="1025" max="1025" width="31.42578125" bestFit="1" customWidth="1"/>
    <col min="1026" max="1026" width="19.140625" bestFit="1" customWidth="1"/>
    <col min="1027" max="1030" width="19" bestFit="1" customWidth="1"/>
    <col min="1031" max="1031" width="15.42578125" customWidth="1"/>
    <col min="1032" max="1032" width="14.85546875" customWidth="1"/>
    <col min="1033" max="1033" width="19.28515625" bestFit="1" customWidth="1"/>
    <col min="1281" max="1281" width="31.42578125" bestFit="1" customWidth="1"/>
    <col min="1282" max="1282" width="19.140625" bestFit="1" customWidth="1"/>
    <col min="1283" max="1286" width="19" bestFit="1" customWidth="1"/>
    <col min="1287" max="1287" width="15.42578125" customWidth="1"/>
    <col min="1288" max="1288" width="14.85546875" customWidth="1"/>
    <col min="1289" max="1289" width="19.28515625" bestFit="1" customWidth="1"/>
    <col min="1537" max="1537" width="31.42578125" bestFit="1" customWidth="1"/>
    <col min="1538" max="1538" width="19.140625" bestFit="1" customWidth="1"/>
    <col min="1539" max="1542" width="19" bestFit="1" customWidth="1"/>
    <col min="1543" max="1543" width="15.42578125" customWidth="1"/>
    <col min="1544" max="1544" width="14.85546875" customWidth="1"/>
    <col min="1545" max="1545" width="19.28515625" bestFit="1" customWidth="1"/>
    <col min="1793" max="1793" width="31.42578125" bestFit="1" customWidth="1"/>
    <col min="1794" max="1794" width="19.140625" bestFit="1" customWidth="1"/>
    <col min="1795" max="1798" width="19" bestFit="1" customWidth="1"/>
    <col min="1799" max="1799" width="15.42578125" customWidth="1"/>
    <col min="1800" max="1800" width="14.85546875" customWidth="1"/>
    <col min="1801" max="1801" width="19.28515625" bestFit="1" customWidth="1"/>
    <col min="2049" max="2049" width="31.42578125" bestFit="1" customWidth="1"/>
    <col min="2050" max="2050" width="19.140625" bestFit="1" customWidth="1"/>
    <col min="2051" max="2054" width="19" bestFit="1" customWidth="1"/>
    <col min="2055" max="2055" width="15.42578125" customWidth="1"/>
    <col min="2056" max="2056" width="14.85546875" customWidth="1"/>
    <col min="2057" max="2057" width="19.28515625" bestFit="1" customWidth="1"/>
    <col min="2305" max="2305" width="31.42578125" bestFit="1" customWidth="1"/>
    <col min="2306" max="2306" width="19.140625" bestFit="1" customWidth="1"/>
    <col min="2307" max="2310" width="19" bestFit="1" customWidth="1"/>
    <col min="2311" max="2311" width="15.42578125" customWidth="1"/>
    <col min="2312" max="2312" width="14.85546875" customWidth="1"/>
    <col min="2313" max="2313" width="19.28515625" bestFit="1" customWidth="1"/>
    <col min="2561" max="2561" width="31.42578125" bestFit="1" customWidth="1"/>
    <col min="2562" max="2562" width="19.140625" bestFit="1" customWidth="1"/>
    <col min="2563" max="2566" width="19" bestFit="1" customWidth="1"/>
    <col min="2567" max="2567" width="15.42578125" customWidth="1"/>
    <col min="2568" max="2568" width="14.85546875" customWidth="1"/>
    <col min="2569" max="2569" width="19.28515625" bestFit="1" customWidth="1"/>
    <col min="2817" max="2817" width="31.42578125" bestFit="1" customWidth="1"/>
    <col min="2818" max="2818" width="19.140625" bestFit="1" customWidth="1"/>
    <col min="2819" max="2822" width="19" bestFit="1" customWidth="1"/>
    <col min="2823" max="2823" width="15.42578125" customWidth="1"/>
    <col min="2824" max="2824" width="14.85546875" customWidth="1"/>
    <col min="2825" max="2825" width="19.28515625" bestFit="1" customWidth="1"/>
    <col min="3073" max="3073" width="31.42578125" bestFit="1" customWidth="1"/>
    <col min="3074" max="3074" width="19.140625" bestFit="1" customWidth="1"/>
    <col min="3075" max="3078" width="19" bestFit="1" customWidth="1"/>
    <col min="3079" max="3079" width="15.42578125" customWidth="1"/>
    <col min="3080" max="3080" width="14.85546875" customWidth="1"/>
    <col min="3081" max="3081" width="19.28515625" bestFit="1" customWidth="1"/>
    <col min="3329" max="3329" width="31.42578125" bestFit="1" customWidth="1"/>
    <col min="3330" max="3330" width="19.140625" bestFit="1" customWidth="1"/>
    <col min="3331" max="3334" width="19" bestFit="1" customWidth="1"/>
    <col min="3335" max="3335" width="15.42578125" customWidth="1"/>
    <col min="3336" max="3336" width="14.85546875" customWidth="1"/>
    <col min="3337" max="3337" width="19.28515625" bestFit="1" customWidth="1"/>
    <col min="3585" max="3585" width="31.42578125" bestFit="1" customWidth="1"/>
    <col min="3586" max="3586" width="19.140625" bestFit="1" customWidth="1"/>
    <col min="3587" max="3590" width="19" bestFit="1" customWidth="1"/>
    <col min="3591" max="3591" width="15.42578125" customWidth="1"/>
    <col min="3592" max="3592" width="14.85546875" customWidth="1"/>
    <col min="3593" max="3593" width="19.28515625" bestFit="1" customWidth="1"/>
    <col min="3841" max="3841" width="31.42578125" bestFit="1" customWidth="1"/>
    <col min="3842" max="3842" width="19.140625" bestFit="1" customWidth="1"/>
    <col min="3843" max="3846" width="19" bestFit="1" customWidth="1"/>
    <col min="3847" max="3847" width="15.42578125" customWidth="1"/>
    <col min="3848" max="3848" width="14.85546875" customWidth="1"/>
    <col min="3849" max="3849" width="19.28515625" bestFit="1" customWidth="1"/>
    <col min="4097" max="4097" width="31.42578125" bestFit="1" customWidth="1"/>
    <col min="4098" max="4098" width="19.140625" bestFit="1" customWidth="1"/>
    <col min="4099" max="4102" width="19" bestFit="1" customWidth="1"/>
    <col min="4103" max="4103" width="15.42578125" customWidth="1"/>
    <col min="4104" max="4104" width="14.85546875" customWidth="1"/>
    <col min="4105" max="4105" width="19.28515625" bestFit="1" customWidth="1"/>
    <col min="4353" max="4353" width="31.42578125" bestFit="1" customWidth="1"/>
    <col min="4354" max="4354" width="19.140625" bestFit="1" customWidth="1"/>
    <col min="4355" max="4358" width="19" bestFit="1" customWidth="1"/>
    <col min="4359" max="4359" width="15.42578125" customWidth="1"/>
    <col min="4360" max="4360" width="14.85546875" customWidth="1"/>
    <col min="4361" max="4361" width="19.28515625" bestFit="1" customWidth="1"/>
    <col min="4609" max="4609" width="31.42578125" bestFit="1" customWidth="1"/>
    <col min="4610" max="4610" width="19.140625" bestFit="1" customWidth="1"/>
    <col min="4611" max="4614" width="19" bestFit="1" customWidth="1"/>
    <col min="4615" max="4615" width="15.42578125" customWidth="1"/>
    <col min="4616" max="4616" width="14.85546875" customWidth="1"/>
    <col min="4617" max="4617" width="19.28515625" bestFit="1" customWidth="1"/>
    <col min="4865" max="4865" width="31.42578125" bestFit="1" customWidth="1"/>
    <col min="4866" max="4866" width="19.140625" bestFit="1" customWidth="1"/>
    <col min="4867" max="4870" width="19" bestFit="1" customWidth="1"/>
    <col min="4871" max="4871" width="15.42578125" customWidth="1"/>
    <col min="4872" max="4872" width="14.85546875" customWidth="1"/>
    <col min="4873" max="4873" width="19.28515625" bestFit="1" customWidth="1"/>
    <col min="5121" max="5121" width="31.42578125" bestFit="1" customWidth="1"/>
    <col min="5122" max="5122" width="19.140625" bestFit="1" customWidth="1"/>
    <col min="5123" max="5126" width="19" bestFit="1" customWidth="1"/>
    <col min="5127" max="5127" width="15.42578125" customWidth="1"/>
    <col min="5128" max="5128" width="14.85546875" customWidth="1"/>
    <col min="5129" max="5129" width="19.28515625" bestFit="1" customWidth="1"/>
    <col min="5377" max="5377" width="31.42578125" bestFit="1" customWidth="1"/>
    <col min="5378" max="5378" width="19.140625" bestFit="1" customWidth="1"/>
    <col min="5379" max="5382" width="19" bestFit="1" customWidth="1"/>
    <col min="5383" max="5383" width="15.42578125" customWidth="1"/>
    <col min="5384" max="5384" width="14.85546875" customWidth="1"/>
    <col min="5385" max="5385" width="19.28515625" bestFit="1" customWidth="1"/>
    <col min="5633" max="5633" width="31.42578125" bestFit="1" customWidth="1"/>
    <col min="5634" max="5634" width="19.140625" bestFit="1" customWidth="1"/>
    <col min="5635" max="5638" width="19" bestFit="1" customWidth="1"/>
    <col min="5639" max="5639" width="15.42578125" customWidth="1"/>
    <col min="5640" max="5640" width="14.85546875" customWidth="1"/>
    <col min="5641" max="5641" width="19.28515625" bestFit="1" customWidth="1"/>
    <col min="5889" max="5889" width="31.42578125" bestFit="1" customWidth="1"/>
    <col min="5890" max="5890" width="19.140625" bestFit="1" customWidth="1"/>
    <col min="5891" max="5894" width="19" bestFit="1" customWidth="1"/>
    <col min="5895" max="5895" width="15.42578125" customWidth="1"/>
    <col min="5896" max="5896" width="14.85546875" customWidth="1"/>
    <col min="5897" max="5897" width="19.28515625" bestFit="1" customWidth="1"/>
    <col min="6145" max="6145" width="31.42578125" bestFit="1" customWidth="1"/>
    <col min="6146" max="6146" width="19.140625" bestFit="1" customWidth="1"/>
    <col min="6147" max="6150" width="19" bestFit="1" customWidth="1"/>
    <col min="6151" max="6151" width="15.42578125" customWidth="1"/>
    <col min="6152" max="6152" width="14.85546875" customWidth="1"/>
    <col min="6153" max="6153" width="19.28515625" bestFit="1" customWidth="1"/>
    <col min="6401" max="6401" width="31.42578125" bestFit="1" customWidth="1"/>
    <col min="6402" max="6402" width="19.140625" bestFit="1" customWidth="1"/>
    <col min="6403" max="6406" width="19" bestFit="1" customWidth="1"/>
    <col min="6407" max="6407" width="15.42578125" customWidth="1"/>
    <col min="6408" max="6408" width="14.85546875" customWidth="1"/>
    <col min="6409" max="6409" width="19.28515625" bestFit="1" customWidth="1"/>
    <col min="6657" max="6657" width="31.42578125" bestFit="1" customWidth="1"/>
    <col min="6658" max="6658" width="19.140625" bestFit="1" customWidth="1"/>
    <col min="6659" max="6662" width="19" bestFit="1" customWidth="1"/>
    <col min="6663" max="6663" width="15.42578125" customWidth="1"/>
    <col min="6664" max="6664" width="14.85546875" customWidth="1"/>
    <col min="6665" max="6665" width="19.28515625" bestFit="1" customWidth="1"/>
    <col min="6913" max="6913" width="31.42578125" bestFit="1" customWidth="1"/>
    <col min="6914" max="6914" width="19.140625" bestFit="1" customWidth="1"/>
    <col min="6915" max="6918" width="19" bestFit="1" customWidth="1"/>
    <col min="6919" max="6919" width="15.42578125" customWidth="1"/>
    <col min="6920" max="6920" width="14.85546875" customWidth="1"/>
    <col min="6921" max="6921" width="19.28515625" bestFit="1" customWidth="1"/>
    <col min="7169" max="7169" width="31.42578125" bestFit="1" customWidth="1"/>
    <col min="7170" max="7170" width="19.140625" bestFit="1" customWidth="1"/>
    <col min="7171" max="7174" width="19" bestFit="1" customWidth="1"/>
    <col min="7175" max="7175" width="15.42578125" customWidth="1"/>
    <col min="7176" max="7176" width="14.85546875" customWidth="1"/>
    <col min="7177" max="7177" width="19.28515625" bestFit="1" customWidth="1"/>
    <col min="7425" max="7425" width="31.42578125" bestFit="1" customWidth="1"/>
    <col min="7426" max="7426" width="19.140625" bestFit="1" customWidth="1"/>
    <col min="7427" max="7430" width="19" bestFit="1" customWidth="1"/>
    <col min="7431" max="7431" width="15.42578125" customWidth="1"/>
    <col min="7432" max="7432" width="14.85546875" customWidth="1"/>
    <col min="7433" max="7433" width="19.28515625" bestFit="1" customWidth="1"/>
    <col min="7681" max="7681" width="31.42578125" bestFit="1" customWidth="1"/>
    <col min="7682" max="7682" width="19.140625" bestFit="1" customWidth="1"/>
    <col min="7683" max="7686" width="19" bestFit="1" customWidth="1"/>
    <col min="7687" max="7687" width="15.42578125" customWidth="1"/>
    <col min="7688" max="7688" width="14.85546875" customWidth="1"/>
    <col min="7689" max="7689" width="19.28515625" bestFit="1" customWidth="1"/>
    <col min="7937" max="7937" width="31.42578125" bestFit="1" customWidth="1"/>
    <col min="7938" max="7938" width="19.140625" bestFit="1" customWidth="1"/>
    <col min="7939" max="7942" width="19" bestFit="1" customWidth="1"/>
    <col min="7943" max="7943" width="15.42578125" customWidth="1"/>
    <col min="7944" max="7944" width="14.85546875" customWidth="1"/>
    <col min="7945" max="7945" width="19.28515625" bestFit="1" customWidth="1"/>
    <col min="8193" max="8193" width="31.42578125" bestFit="1" customWidth="1"/>
    <col min="8194" max="8194" width="19.140625" bestFit="1" customWidth="1"/>
    <col min="8195" max="8198" width="19" bestFit="1" customWidth="1"/>
    <col min="8199" max="8199" width="15.42578125" customWidth="1"/>
    <col min="8200" max="8200" width="14.85546875" customWidth="1"/>
    <col min="8201" max="8201" width="19.28515625" bestFit="1" customWidth="1"/>
    <col min="8449" max="8449" width="31.42578125" bestFit="1" customWidth="1"/>
    <col min="8450" max="8450" width="19.140625" bestFit="1" customWidth="1"/>
    <col min="8451" max="8454" width="19" bestFit="1" customWidth="1"/>
    <col min="8455" max="8455" width="15.42578125" customWidth="1"/>
    <col min="8456" max="8456" width="14.85546875" customWidth="1"/>
    <col min="8457" max="8457" width="19.28515625" bestFit="1" customWidth="1"/>
    <col min="8705" max="8705" width="31.42578125" bestFit="1" customWidth="1"/>
    <col min="8706" max="8706" width="19.140625" bestFit="1" customWidth="1"/>
    <col min="8707" max="8710" width="19" bestFit="1" customWidth="1"/>
    <col min="8711" max="8711" width="15.42578125" customWidth="1"/>
    <col min="8712" max="8712" width="14.85546875" customWidth="1"/>
    <col min="8713" max="8713" width="19.28515625" bestFit="1" customWidth="1"/>
    <col min="8961" max="8961" width="31.42578125" bestFit="1" customWidth="1"/>
    <col min="8962" max="8962" width="19.140625" bestFit="1" customWidth="1"/>
    <col min="8963" max="8966" width="19" bestFit="1" customWidth="1"/>
    <col min="8967" max="8967" width="15.42578125" customWidth="1"/>
    <col min="8968" max="8968" width="14.85546875" customWidth="1"/>
    <col min="8969" max="8969" width="19.28515625" bestFit="1" customWidth="1"/>
    <col min="9217" max="9217" width="31.42578125" bestFit="1" customWidth="1"/>
    <col min="9218" max="9218" width="19.140625" bestFit="1" customWidth="1"/>
    <col min="9219" max="9222" width="19" bestFit="1" customWidth="1"/>
    <col min="9223" max="9223" width="15.42578125" customWidth="1"/>
    <col min="9224" max="9224" width="14.85546875" customWidth="1"/>
    <col min="9225" max="9225" width="19.28515625" bestFit="1" customWidth="1"/>
    <col min="9473" max="9473" width="31.42578125" bestFit="1" customWidth="1"/>
    <col min="9474" max="9474" width="19.140625" bestFit="1" customWidth="1"/>
    <col min="9475" max="9478" width="19" bestFit="1" customWidth="1"/>
    <col min="9479" max="9479" width="15.42578125" customWidth="1"/>
    <col min="9480" max="9480" width="14.85546875" customWidth="1"/>
    <col min="9481" max="9481" width="19.28515625" bestFit="1" customWidth="1"/>
    <col min="9729" max="9729" width="31.42578125" bestFit="1" customWidth="1"/>
    <col min="9730" max="9730" width="19.140625" bestFit="1" customWidth="1"/>
    <col min="9731" max="9734" width="19" bestFit="1" customWidth="1"/>
    <col min="9735" max="9735" width="15.42578125" customWidth="1"/>
    <col min="9736" max="9736" width="14.85546875" customWidth="1"/>
    <col min="9737" max="9737" width="19.28515625" bestFit="1" customWidth="1"/>
    <col min="9985" max="9985" width="31.42578125" bestFit="1" customWidth="1"/>
    <col min="9986" max="9986" width="19.140625" bestFit="1" customWidth="1"/>
    <col min="9987" max="9990" width="19" bestFit="1" customWidth="1"/>
    <col min="9991" max="9991" width="15.42578125" customWidth="1"/>
    <col min="9992" max="9992" width="14.85546875" customWidth="1"/>
    <col min="9993" max="9993" width="19.28515625" bestFit="1" customWidth="1"/>
    <col min="10241" max="10241" width="31.42578125" bestFit="1" customWidth="1"/>
    <col min="10242" max="10242" width="19.140625" bestFit="1" customWidth="1"/>
    <col min="10243" max="10246" width="19" bestFit="1" customWidth="1"/>
    <col min="10247" max="10247" width="15.42578125" customWidth="1"/>
    <col min="10248" max="10248" width="14.85546875" customWidth="1"/>
    <col min="10249" max="10249" width="19.28515625" bestFit="1" customWidth="1"/>
    <col min="10497" max="10497" width="31.42578125" bestFit="1" customWidth="1"/>
    <col min="10498" max="10498" width="19.140625" bestFit="1" customWidth="1"/>
    <col min="10499" max="10502" width="19" bestFit="1" customWidth="1"/>
    <col min="10503" max="10503" width="15.42578125" customWidth="1"/>
    <col min="10504" max="10504" width="14.85546875" customWidth="1"/>
    <col min="10505" max="10505" width="19.28515625" bestFit="1" customWidth="1"/>
    <col min="10753" max="10753" width="31.42578125" bestFit="1" customWidth="1"/>
    <col min="10754" max="10754" width="19.140625" bestFit="1" customWidth="1"/>
    <col min="10755" max="10758" width="19" bestFit="1" customWidth="1"/>
    <col min="10759" max="10759" width="15.42578125" customWidth="1"/>
    <col min="10760" max="10760" width="14.85546875" customWidth="1"/>
    <col min="10761" max="10761" width="19.28515625" bestFit="1" customWidth="1"/>
    <col min="11009" max="11009" width="31.42578125" bestFit="1" customWidth="1"/>
    <col min="11010" max="11010" width="19.140625" bestFit="1" customWidth="1"/>
    <col min="11011" max="11014" width="19" bestFit="1" customWidth="1"/>
    <col min="11015" max="11015" width="15.42578125" customWidth="1"/>
    <col min="11016" max="11016" width="14.85546875" customWidth="1"/>
    <col min="11017" max="11017" width="19.28515625" bestFit="1" customWidth="1"/>
    <col min="11265" max="11265" width="31.42578125" bestFit="1" customWidth="1"/>
    <col min="11266" max="11266" width="19.140625" bestFit="1" customWidth="1"/>
    <col min="11267" max="11270" width="19" bestFit="1" customWidth="1"/>
    <col min="11271" max="11271" width="15.42578125" customWidth="1"/>
    <col min="11272" max="11272" width="14.85546875" customWidth="1"/>
    <col min="11273" max="11273" width="19.28515625" bestFit="1" customWidth="1"/>
    <col min="11521" max="11521" width="31.42578125" bestFit="1" customWidth="1"/>
    <col min="11522" max="11522" width="19.140625" bestFit="1" customWidth="1"/>
    <col min="11523" max="11526" width="19" bestFit="1" customWidth="1"/>
    <col min="11527" max="11527" width="15.42578125" customWidth="1"/>
    <col min="11528" max="11528" width="14.85546875" customWidth="1"/>
    <col min="11529" max="11529" width="19.28515625" bestFit="1" customWidth="1"/>
    <col min="11777" max="11777" width="31.42578125" bestFit="1" customWidth="1"/>
    <col min="11778" max="11778" width="19.140625" bestFit="1" customWidth="1"/>
    <col min="11779" max="11782" width="19" bestFit="1" customWidth="1"/>
    <col min="11783" max="11783" width="15.42578125" customWidth="1"/>
    <col min="11784" max="11784" width="14.85546875" customWidth="1"/>
    <col min="11785" max="11785" width="19.28515625" bestFit="1" customWidth="1"/>
    <col min="12033" max="12033" width="31.42578125" bestFit="1" customWidth="1"/>
    <col min="12034" max="12034" width="19.140625" bestFit="1" customWidth="1"/>
    <col min="12035" max="12038" width="19" bestFit="1" customWidth="1"/>
    <col min="12039" max="12039" width="15.42578125" customWidth="1"/>
    <col min="12040" max="12040" width="14.85546875" customWidth="1"/>
    <col min="12041" max="12041" width="19.28515625" bestFit="1" customWidth="1"/>
    <col min="12289" max="12289" width="31.42578125" bestFit="1" customWidth="1"/>
    <col min="12290" max="12290" width="19.140625" bestFit="1" customWidth="1"/>
    <col min="12291" max="12294" width="19" bestFit="1" customWidth="1"/>
    <col min="12295" max="12295" width="15.42578125" customWidth="1"/>
    <col min="12296" max="12296" width="14.85546875" customWidth="1"/>
    <col min="12297" max="12297" width="19.28515625" bestFit="1" customWidth="1"/>
    <col min="12545" max="12545" width="31.42578125" bestFit="1" customWidth="1"/>
    <col min="12546" max="12546" width="19.140625" bestFit="1" customWidth="1"/>
    <col min="12547" max="12550" width="19" bestFit="1" customWidth="1"/>
    <col min="12551" max="12551" width="15.42578125" customWidth="1"/>
    <col min="12552" max="12552" width="14.85546875" customWidth="1"/>
    <col min="12553" max="12553" width="19.28515625" bestFit="1" customWidth="1"/>
    <col min="12801" max="12801" width="31.42578125" bestFit="1" customWidth="1"/>
    <col min="12802" max="12802" width="19.140625" bestFit="1" customWidth="1"/>
    <col min="12803" max="12806" width="19" bestFit="1" customWidth="1"/>
    <col min="12807" max="12807" width="15.42578125" customWidth="1"/>
    <col min="12808" max="12808" width="14.85546875" customWidth="1"/>
    <col min="12809" max="12809" width="19.28515625" bestFit="1" customWidth="1"/>
    <col min="13057" max="13057" width="31.42578125" bestFit="1" customWidth="1"/>
    <col min="13058" max="13058" width="19.140625" bestFit="1" customWidth="1"/>
    <col min="13059" max="13062" width="19" bestFit="1" customWidth="1"/>
    <col min="13063" max="13063" width="15.42578125" customWidth="1"/>
    <col min="13064" max="13064" width="14.85546875" customWidth="1"/>
    <col min="13065" max="13065" width="19.28515625" bestFit="1" customWidth="1"/>
    <col min="13313" max="13313" width="31.42578125" bestFit="1" customWidth="1"/>
    <col min="13314" max="13314" width="19.140625" bestFit="1" customWidth="1"/>
    <col min="13315" max="13318" width="19" bestFit="1" customWidth="1"/>
    <col min="13319" max="13319" width="15.42578125" customWidth="1"/>
    <col min="13320" max="13320" width="14.85546875" customWidth="1"/>
    <col min="13321" max="13321" width="19.28515625" bestFit="1" customWidth="1"/>
    <col min="13569" max="13569" width="31.42578125" bestFit="1" customWidth="1"/>
    <col min="13570" max="13570" width="19.140625" bestFit="1" customWidth="1"/>
    <col min="13571" max="13574" width="19" bestFit="1" customWidth="1"/>
    <col min="13575" max="13575" width="15.42578125" customWidth="1"/>
    <col min="13576" max="13576" width="14.85546875" customWidth="1"/>
    <col min="13577" max="13577" width="19.28515625" bestFit="1" customWidth="1"/>
    <col min="13825" max="13825" width="31.42578125" bestFit="1" customWidth="1"/>
    <col min="13826" max="13826" width="19.140625" bestFit="1" customWidth="1"/>
    <col min="13827" max="13830" width="19" bestFit="1" customWidth="1"/>
    <col min="13831" max="13831" width="15.42578125" customWidth="1"/>
    <col min="13832" max="13832" width="14.85546875" customWidth="1"/>
    <col min="13833" max="13833" width="19.28515625" bestFit="1" customWidth="1"/>
    <col min="14081" max="14081" width="31.42578125" bestFit="1" customWidth="1"/>
    <col min="14082" max="14082" width="19.140625" bestFit="1" customWidth="1"/>
    <col min="14083" max="14086" width="19" bestFit="1" customWidth="1"/>
    <col min="14087" max="14087" width="15.42578125" customWidth="1"/>
    <col min="14088" max="14088" width="14.85546875" customWidth="1"/>
    <col min="14089" max="14089" width="19.28515625" bestFit="1" customWidth="1"/>
    <col min="14337" max="14337" width="31.42578125" bestFit="1" customWidth="1"/>
    <col min="14338" max="14338" width="19.140625" bestFit="1" customWidth="1"/>
    <col min="14339" max="14342" width="19" bestFit="1" customWidth="1"/>
    <col min="14343" max="14343" width="15.42578125" customWidth="1"/>
    <col min="14344" max="14344" width="14.85546875" customWidth="1"/>
    <col min="14345" max="14345" width="19.28515625" bestFit="1" customWidth="1"/>
    <col min="14593" max="14593" width="31.42578125" bestFit="1" customWidth="1"/>
    <col min="14594" max="14594" width="19.140625" bestFit="1" customWidth="1"/>
    <col min="14595" max="14598" width="19" bestFit="1" customWidth="1"/>
    <col min="14599" max="14599" width="15.42578125" customWidth="1"/>
    <col min="14600" max="14600" width="14.85546875" customWidth="1"/>
    <col min="14601" max="14601" width="19.28515625" bestFit="1" customWidth="1"/>
    <col min="14849" max="14849" width="31.42578125" bestFit="1" customWidth="1"/>
    <col min="14850" max="14850" width="19.140625" bestFit="1" customWidth="1"/>
    <col min="14851" max="14854" width="19" bestFit="1" customWidth="1"/>
    <col min="14855" max="14855" width="15.42578125" customWidth="1"/>
    <col min="14856" max="14856" width="14.85546875" customWidth="1"/>
    <col min="14857" max="14857" width="19.28515625" bestFit="1" customWidth="1"/>
    <col min="15105" max="15105" width="31.42578125" bestFit="1" customWidth="1"/>
    <col min="15106" max="15106" width="19.140625" bestFit="1" customWidth="1"/>
    <col min="15107" max="15110" width="19" bestFit="1" customWidth="1"/>
    <col min="15111" max="15111" width="15.42578125" customWidth="1"/>
    <col min="15112" max="15112" width="14.85546875" customWidth="1"/>
    <col min="15113" max="15113" width="19.28515625" bestFit="1" customWidth="1"/>
    <col min="15361" max="15361" width="31.42578125" bestFit="1" customWidth="1"/>
    <col min="15362" max="15362" width="19.140625" bestFit="1" customWidth="1"/>
    <col min="15363" max="15366" width="19" bestFit="1" customWidth="1"/>
    <col min="15367" max="15367" width="15.42578125" customWidth="1"/>
    <col min="15368" max="15368" width="14.85546875" customWidth="1"/>
    <col min="15369" max="15369" width="19.28515625" bestFit="1" customWidth="1"/>
    <col min="15617" max="15617" width="31.42578125" bestFit="1" customWidth="1"/>
    <col min="15618" max="15618" width="19.140625" bestFit="1" customWidth="1"/>
    <col min="15619" max="15622" width="19" bestFit="1" customWidth="1"/>
    <col min="15623" max="15623" width="15.42578125" customWidth="1"/>
    <col min="15624" max="15624" width="14.85546875" customWidth="1"/>
    <col min="15625" max="15625" width="19.28515625" bestFit="1" customWidth="1"/>
    <col min="15873" max="15873" width="31.42578125" bestFit="1" customWidth="1"/>
    <col min="15874" max="15874" width="19.140625" bestFit="1" customWidth="1"/>
    <col min="15875" max="15878" width="19" bestFit="1" customWidth="1"/>
    <col min="15879" max="15879" width="15.42578125" customWidth="1"/>
    <col min="15880" max="15880" width="14.85546875" customWidth="1"/>
    <col min="15881" max="15881" width="19.28515625" bestFit="1" customWidth="1"/>
    <col min="16129" max="16129" width="31.42578125" bestFit="1" customWidth="1"/>
    <col min="16130" max="16130" width="19.140625" bestFit="1" customWidth="1"/>
    <col min="16131" max="16134" width="19" bestFit="1" customWidth="1"/>
    <col min="16135" max="16135" width="15.42578125" customWidth="1"/>
    <col min="16136" max="16136" width="14.85546875" customWidth="1"/>
    <col min="16137" max="16137" width="19.28515625" bestFit="1" customWidth="1"/>
  </cols>
  <sheetData>
    <row r="1" spans="1:9" x14ac:dyDescent="0.25">
      <c r="A1" s="345" t="str">
        <f>+[1]FORMATO6A!A1</f>
        <v>COLEGIO DE ESTUDIOS CIENTÍFICOS Y TECNOLÓGICOS DEL ESTADO DE TLAXCALA</v>
      </c>
      <c r="B1" s="346"/>
      <c r="C1" s="346"/>
      <c r="D1" s="346"/>
      <c r="E1" s="346"/>
      <c r="F1" s="346"/>
      <c r="G1" s="347"/>
    </row>
    <row r="2" spans="1:9" x14ac:dyDescent="0.25">
      <c r="A2" s="348" t="s">
        <v>326</v>
      </c>
      <c r="B2" s="349"/>
      <c r="C2" s="349"/>
      <c r="D2" s="349"/>
      <c r="E2" s="349"/>
      <c r="F2" s="349"/>
      <c r="G2" s="350"/>
    </row>
    <row r="3" spans="1:9" x14ac:dyDescent="0.25">
      <c r="A3" s="348" t="s">
        <v>414</v>
      </c>
      <c r="B3" s="349"/>
      <c r="C3" s="349"/>
      <c r="D3" s="349"/>
      <c r="E3" s="349"/>
      <c r="F3" s="349"/>
      <c r="G3" s="350"/>
    </row>
    <row r="4" spans="1:9" x14ac:dyDescent="0.25">
      <c r="A4" s="348" t="str">
        <f>+[1]FORMATO6A!A4</f>
        <v>Del 1 de enero al 31 de marzo de 2025</v>
      </c>
      <c r="B4" s="349"/>
      <c r="C4" s="349"/>
      <c r="D4" s="349"/>
      <c r="E4" s="349"/>
      <c r="F4" s="349"/>
      <c r="G4" s="350"/>
    </row>
    <row r="5" spans="1:9" x14ac:dyDescent="0.25">
      <c r="A5" s="351" t="s">
        <v>0</v>
      </c>
      <c r="B5" s="352"/>
      <c r="C5" s="352"/>
      <c r="D5" s="352"/>
      <c r="E5" s="352"/>
      <c r="F5" s="352"/>
      <c r="G5" s="353"/>
    </row>
    <row r="6" spans="1:9" x14ac:dyDescent="0.25">
      <c r="A6" s="437" t="s">
        <v>1</v>
      </c>
      <c r="B6" s="440" t="s">
        <v>328</v>
      </c>
      <c r="C6" s="441"/>
      <c r="D6" s="441"/>
      <c r="E6" s="441"/>
      <c r="F6" s="442"/>
      <c r="G6" s="437" t="s">
        <v>415</v>
      </c>
    </row>
    <row r="7" spans="1:9" x14ac:dyDescent="0.25">
      <c r="A7" s="438"/>
      <c r="B7" s="437" t="s">
        <v>191</v>
      </c>
      <c r="C7" s="279" t="s">
        <v>238</v>
      </c>
      <c r="D7" s="437" t="s">
        <v>239</v>
      </c>
      <c r="E7" s="437" t="s">
        <v>189</v>
      </c>
      <c r="F7" s="437" t="s">
        <v>192</v>
      </c>
      <c r="G7" s="438"/>
    </row>
    <row r="8" spans="1:9" x14ac:dyDescent="0.25">
      <c r="A8" s="439"/>
      <c r="B8" s="439"/>
      <c r="C8" s="280" t="s">
        <v>242</v>
      </c>
      <c r="D8" s="439"/>
      <c r="E8" s="439"/>
      <c r="F8" s="439"/>
      <c r="G8" s="439"/>
    </row>
    <row r="9" spans="1:9" x14ac:dyDescent="0.25">
      <c r="A9" s="281" t="s">
        <v>416</v>
      </c>
      <c r="B9" s="435">
        <f>SUM(B11:B18)</f>
        <v>613107302</v>
      </c>
      <c r="C9" s="435">
        <f>SUM(C11:C18)</f>
        <v>114438137</v>
      </c>
      <c r="D9" s="435">
        <f>SUM(D11:D18)</f>
        <v>727545439</v>
      </c>
      <c r="E9" s="435">
        <f>SUM(E11:E18)</f>
        <v>160792104.15000001</v>
      </c>
      <c r="F9" s="435">
        <f>SUM(F11:F18)</f>
        <v>153307942.75</v>
      </c>
      <c r="G9" s="435">
        <f>+D9-E9</f>
        <v>566753334.85000002</v>
      </c>
    </row>
    <row r="10" spans="1:9" x14ac:dyDescent="0.25">
      <c r="A10" s="282" t="s">
        <v>417</v>
      </c>
      <c r="B10" s="436"/>
      <c r="C10" s="436"/>
      <c r="D10" s="436"/>
      <c r="E10" s="436"/>
      <c r="F10" s="436"/>
      <c r="G10" s="436"/>
    </row>
    <row r="11" spans="1:9" x14ac:dyDescent="0.25">
      <c r="A11" s="284" t="s">
        <v>418</v>
      </c>
      <c r="B11" s="285">
        <v>501727883.5</v>
      </c>
      <c r="C11" s="285">
        <v>105182575.79000001</v>
      </c>
      <c r="D11" s="285">
        <f t="shared" ref="D11:D16" si="0">+B11+C11</f>
        <v>606910459.28999996</v>
      </c>
      <c r="E11" s="285">
        <v>138137710.43000001</v>
      </c>
      <c r="F11" s="285">
        <v>131833666.77</v>
      </c>
      <c r="G11" s="286">
        <f t="shared" ref="G11:G16" si="1">+D11-E11</f>
        <v>468772748.85999995</v>
      </c>
      <c r="H11" s="287"/>
      <c r="I11" s="287"/>
    </row>
    <row r="12" spans="1:9" x14ac:dyDescent="0.25">
      <c r="A12" s="284" t="s">
        <v>419</v>
      </c>
      <c r="B12" s="285">
        <v>3339000</v>
      </c>
      <c r="C12" s="285">
        <v>0</v>
      </c>
      <c r="D12" s="285">
        <f t="shared" si="0"/>
        <v>3339000</v>
      </c>
      <c r="E12" s="285">
        <v>81630.600000000006</v>
      </c>
      <c r="F12" s="285">
        <v>81630.600000000006</v>
      </c>
      <c r="G12" s="286">
        <f t="shared" si="1"/>
        <v>3257369.4</v>
      </c>
      <c r="H12" s="287"/>
      <c r="I12" s="141"/>
    </row>
    <row r="13" spans="1:9" x14ac:dyDescent="0.25">
      <c r="A13" s="284" t="s">
        <v>420</v>
      </c>
      <c r="B13" s="285">
        <v>1453000</v>
      </c>
      <c r="C13" s="285">
        <v>0</v>
      </c>
      <c r="D13" s="285">
        <f t="shared" si="0"/>
        <v>1453000</v>
      </c>
      <c r="E13" s="285">
        <v>8733.9</v>
      </c>
      <c r="F13" s="285">
        <v>8733.9</v>
      </c>
      <c r="G13" s="286">
        <f t="shared" si="1"/>
        <v>1444266.1</v>
      </c>
      <c r="H13" s="287"/>
      <c r="I13" s="141"/>
    </row>
    <row r="14" spans="1:9" x14ac:dyDescent="0.25">
      <c r="A14" s="284" t="s">
        <v>421</v>
      </c>
      <c r="B14" s="285">
        <v>930000</v>
      </c>
      <c r="C14" s="285">
        <v>0</v>
      </c>
      <c r="D14" s="285">
        <f t="shared" si="0"/>
        <v>930000</v>
      </c>
      <c r="E14" s="285">
        <v>14442.94</v>
      </c>
      <c r="F14" s="285">
        <v>14442.94</v>
      </c>
      <c r="G14" s="286">
        <f t="shared" si="1"/>
        <v>915557.06</v>
      </c>
      <c r="H14" s="287"/>
      <c r="I14" s="141"/>
    </row>
    <row r="15" spans="1:9" x14ac:dyDescent="0.25">
      <c r="A15" s="284" t="s">
        <v>422</v>
      </c>
      <c r="B15" s="285">
        <v>2400000</v>
      </c>
      <c r="C15" s="285">
        <v>-1800000</v>
      </c>
      <c r="D15" s="285">
        <f t="shared" si="0"/>
        <v>600000</v>
      </c>
      <c r="E15" s="285">
        <v>15925.25</v>
      </c>
      <c r="F15" s="285">
        <v>15925.25</v>
      </c>
      <c r="G15" s="286">
        <f t="shared" si="1"/>
        <v>584074.75</v>
      </c>
      <c r="H15" s="287"/>
      <c r="I15" s="141"/>
    </row>
    <row r="16" spans="1:9" x14ac:dyDescent="0.25">
      <c r="A16" s="284" t="s">
        <v>423</v>
      </c>
      <c r="B16" s="285">
        <v>103257418.5</v>
      </c>
      <c r="C16" s="285">
        <v>11055561.210000001</v>
      </c>
      <c r="D16" s="285">
        <f t="shared" si="0"/>
        <v>114312979.71000001</v>
      </c>
      <c r="E16" s="285">
        <v>22533661.030000001</v>
      </c>
      <c r="F16" s="285">
        <v>21353543.289999999</v>
      </c>
      <c r="G16" s="286">
        <f t="shared" si="1"/>
        <v>91779318.680000007</v>
      </c>
    </row>
    <row r="17" spans="1:10" x14ac:dyDescent="0.25">
      <c r="A17" s="284"/>
      <c r="B17" s="288"/>
      <c r="C17" s="285"/>
      <c r="D17" s="288"/>
      <c r="E17" s="285"/>
      <c r="F17" s="285"/>
      <c r="G17" s="288"/>
    </row>
    <row r="18" spans="1:10" x14ac:dyDescent="0.25">
      <c r="A18" s="284"/>
      <c r="B18" s="288"/>
      <c r="C18" s="288"/>
      <c r="D18" s="288"/>
      <c r="E18" s="288"/>
      <c r="F18" s="288"/>
      <c r="G18" s="288"/>
      <c r="I18" s="289"/>
    </row>
    <row r="19" spans="1:10" x14ac:dyDescent="0.25">
      <c r="A19" s="284"/>
      <c r="B19" s="288"/>
      <c r="C19" s="288"/>
      <c r="D19" s="288"/>
      <c r="E19" s="288"/>
      <c r="F19" s="290"/>
      <c r="G19" s="288"/>
    </row>
    <row r="20" spans="1:10" x14ac:dyDescent="0.25">
      <c r="A20" s="291" t="s">
        <v>424</v>
      </c>
      <c r="B20" s="436">
        <f>SUM(B22:B29)</f>
        <v>0</v>
      </c>
      <c r="C20" s="436">
        <f>SUM(C22:C29)</f>
        <v>0</v>
      </c>
      <c r="D20" s="436">
        <f>SUM(D22:D29)</f>
        <v>0</v>
      </c>
      <c r="E20" s="436">
        <f>SUM(E22:E29)</f>
        <v>0</v>
      </c>
      <c r="F20" s="436">
        <f>SUM(F22:F29)</f>
        <v>0</v>
      </c>
      <c r="G20" s="436">
        <f>+D20-E20</f>
        <v>0</v>
      </c>
      <c r="I20" s="289"/>
      <c r="J20" s="289"/>
    </row>
    <row r="21" spans="1:10" x14ac:dyDescent="0.25">
      <c r="A21" s="291" t="s">
        <v>425</v>
      </c>
      <c r="B21" s="436"/>
      <c r="C21" s="436"/>
      <c r="D21" s="436"/>
      <c r="E21" s="436"/>
      <c r="F21" s="436"/>
      <c r="G21" s="436"/>
      <c r="J21" s="289"/>
    </row>
    <row r="22" spans="1:10" x14ac:dyDescent="0.25">
      <c r="A22" s="284" t="s">
        <v>418</v>
      </c>
      <c r="B22" s="285">
        <v>0</v>
      </c>
      <c r="C22" s="285">
        <v>0</v>
      </c>
      <c r="D22" s="285">
        <f t="shared" ref="D22:D27" si="2">+B22+C22</f>
        <v>0</v>
      </c>
      <c r="E22" s="285">
        <v>0</v>
      </c>
      <c r="F22" s="285">
        <v>0</v>
      </c>
      <c r="G22" s="286">
        <f t="shared" ref="G22:G27" si="3">+D22-E22</f>
        <v>0</v>
      </c>
      <c r="H22" s="141"/>
    </row>
    <row r="23" spans="1:10" x14ac:dyDescent="0.25">
      <c r="A23" s="284" t="s">
        <v>419</v>
      </c>
      <c r="B23" s="285">
        <v>0</v>
      </c>
      <c r="C23" s="285">
        <v>0</v>
      </c>
      <c r="D23" s="285">
        <f t="shared" si="2"/>
        <v>0</v>
      </c>
      <c r="E23" s="285">
        <v>0</v>
      </c>
      <c r="F23" s="285">
        <v>0</v>
      </c>
      <c r="G23" s="286">
        <f t="shared" si="3"/>
        <v>0</v>
      </c>
    </row>
    <row r="24" spans="1:10" x14ac:dyDescent="0.25">
      <c r="A24" s="284" t="s">
        <v>420</v>
      </c>
      <c r="B24" s="285">
        <v>0</v>
      </c>
      <c r="C24" s="285">
        <f>+[1]FORMATO6A!D90</f>
        <v>0</v>
      </c>
      <c r="D24" s="285">
        <f t="shared" si="2"/>
        <v>0</v>
      </c>
      <c r="E24" s="285">
        <f>+[1]FORMATO6A!F90</f>
        <v>0</v>
      </c>
      <c r="F24" s="285">
        <f>+[1]FORMATO6A!G90</f>
        <v>0</v>
      </c>
      <c r="G24" s="286">
        <f t="shared" si="3"/>
        <v>0</v>
      </c>
    </row>
    <row r="25" spans="1:10" x14ac:dyDescent="0.25">
      <c r="A25" s="284" t="s">
        <v>421</v>
      </c>
      <c r="B25" s="285">
        <v>0</v>
      </c>
      <c r="C25" s="285">
        <v>0</v>
      </c>
      <c r="D25" s="285">
        <f t="shared" si="2"/>
        <v>0</v>
      </c>
      <c r="E25" s="285">
        <v>0</v>
      </c>
      <c r="F25" s="285">
        <v>0</v>
      </c>
      <c r="G25" s="286">
        <f t="shared" si="3"/>
        <v>0</v>
      </c>
      <c r="H25" s="289"/>
    </row>
    <row r="26" spans="1:10" x14ac:dyDescent="0.25">
      <c r="A26" s="284" t="s">
        <v>422</v>
      </c>
      <c r="B26" s="285">
        <v>0</v>
      </c>
      <c r="C26" s="285">
        <v>0</v>
      </c>
      <c r="D26" s="285">
        <f t="shared" si="2"/>
        <v>0</v>
      </c>
      <c r="E26" s="285">
        <v>0</v>
      </c>
      <c r="F26" s="285">
        <v>0</v>
      </c>
      <c r="G26" s="286">
        <f t="shared" si="3"/>
        <v>0</v>
      </c>
    </row>
    <row r="27" spans="1:10" x14ac:dyDescent="0.25">
      <c r="A27" s="284" t="s">
        <v>423</v>
      </c>
      <c r="B27" s="285">
        <v>0</v>
      </c>
      <c r="C27" s="285">
        <v>0</v>
      </c>
      <c r="D27" s="285">
        <f t="shared" si="2"/>
        <v>0</v>
      </c>
      <c r="E27" s="285">
        <v>0</v>
      </c>
      <c r="F27" s="285">
        <v>0</v>
      </c>
      <c r="G27" s="286">
        <f t="shared" si="3"/>
        <v>0</v>
      </c>
    </row>
    <row r="28" spans="1:10" x14ac:dyDescent="0.25">
      <c r="A28" s="284"/>
      <c r="B28" s="288"/>
      <c r="C28" s="288"/>
      <c r="D28" s="288"/>
      <c r="E28" s="288"/>
      <c r="F28" s="288"/>
      <c r="G28" s="288"/>
    </row>
    <row r="29" spans="1:10" x14ac:dyDescent="0.25">
      <c r="A29" s="284"/>
      <c r="B29" s="288"/>
      <c r="C29" s="288"/>
      <c r="D29" s="288"/>
      <c r="E29" s="288"/>
      <c r="F29" s="288"/>
      <c r="G29" s="288"/>
    </row>
    <row r="30" spans="1:10" x14ac:dyDescent="0.25">
      <c r="A30" s="292"/>
      <c r="B30" s="288"/>
      <c r="C30" s="288"/>
      <c r="D30" s="288"/>
      <c r="E30" s="288"/>
      <c r="F30" s="288"/>
      <c r="G30" s="288"/>
    </row>
    <row r="31" spans="1:10" x14ac:dyDescent="0.25">
      <c r="A31" s="293" t="s">
        <v>413</v>
      </c>
      <c r="B31" s="283">
        <f t="shared" ref="B31:G31" si="4">+B9+B20</f>
        <v>613107302</v>
      </c>
      <c r="C31" s="283">
        <f>+C9+C20</f>
        <v>114438137</v>
      </c>
      <c r="D31" s="283">
        <f t="shared" si="4"/>
        <v>727545439</v>
      </c>
      <c r="E31" s="283">
        <f t="shared" si="4"/>
        <v>160792104.15000001</v>
      </c>
      <c r="F31" s="283">
        <f t="shared" si="4"/>
        <v>153307942.75</v>
      </c>
      <c r="G31" s="283">
        <f t="shared" si="4"/>
        <v>566753334.85000002</v>
      </c>
    </row>
    <row r="32" spans="1:10" x14ac:dyDescent="0.25">
      <c r="A32" s="294"/>
      <c r="B32" s="295"/>
      <c r="C32" s="295"/>
      <c r="D32" s="295"/>
      <c r="E32" s="295"/>
      <c r="F32" s="295"/>
      <c r="G32" s="295"/>
    </row>
    <row r="33" spans="1:7" x14ac:dyDescent="0.25">
      <c r="A33" s="296"/>
      <c r="B33" s="297"/>
      <c r="C33" s="297"/>
      <c r="D33" s="297"/>
      <c r="E33" s="297"/>
      <c r="F33" s="297"/>
      <c r="G33" s="297"/>
    </row>
    <row r="34" spans="1:7" x14ac:dyDescent="0.25">
      <c r="A34" s="296"/>
      <c r="B34" s="297"/>
      <c r="C34" s="297"/>
      <c r="D34" s="297"/>
      <c r="E34" s="297"/>
      <c r="F34" s="297"/>
      <c r="G34" s="297"/>
    </row>
    <row r="35" spans="1:7" x14ac:dyDescent="0.25">
      <c r="A35" s="296"/>
      <c r="B35" s="297"/>
      <c r="C35" s="297"/>
      <c r="D35" s="297"/>
      <c r="E35" s="297"/>
      <c r="F35" s="297"/>
      <c r="G35" s="297"/>
    </row>
    <row r="36" spans="1:7" x14ac:dyDescent="0.25">
      <c r="A36" s="296"/>
      <c r="B36" s="297"/>
      <c r="C36" s="297"/>
      <c r="D36" s="297"/>
      <c r="E36" s="297"/>
      <c r="F36" s="297"/>
      <c r="G36" s="297"/>
    </row>
    <row r="37" spans="1:7" x14ac:dyDescent="0.25">
      <c r="F37" s="298"/>
    </row>
    <row r="45" spans="1:7" x14ac:dyDescent="0.25">
      <c r="B45" s="92">
        <f>+B31-[1]FORMATO6A!C170</f>
        <v>0</v>
      </c>
      <c r="C45" s="92">
        <f>+C31-[1]FORMATO6A!D170</f>
        <v>0</v>
      </c>
      <c r="D45" s="92">
        <f>+D31-[1]FORMATO6A!E170</f>
        <v>0</v>
      </c>
      <c r="E45" s="92">
        <f>+E31-[1]FORMATO6A!F170</f>
        <v>0</v>
      </c>
      <c r="F45" s="92">
        <f>+F31-[1]FORMATO6A!G170</f>
        <v>0</v>
      </c>
      <c r="G45" s="92">
        <f>+G31-[1]FORMATO6A!H170</f>
        <v>0</v>
      </c>
    </row>
  </sheetData>
  <mergeCells count="24">
    <mergeCell ref="A6:A8"/>
    <mergeCell ref="B6:F6"/>
    <mergeCell ref="G6:G8"/>
    <mergeCell ref="B7:B8"/>
    <mergeCell ref="D7:D8"/>
    <mergeCell ref="E7:E8"/>
    <mergeCell ref="F7:F8"/>
    <mergeCell ref="A1:G1"/>
    <mergeCell ref="A2:G2"/>
    <mergeCell ref="A3:G3"/>
    <mergeCell ref="A4:G4"/>
    <mergeCell ref="A5:G5"/>
    <mergeCell ref="G9:G10"/>
    <mergeCell ref="B20:B21"/>
    <mergeCell ref="C20:C21"/>
    <mergeCell ref="D20:D21"/>
    <mergeCell ref="E20:E21"/>
    <mergeCell ref="F20:F21"/>
    <mergeCell ref="G20:G21"/>
    <mergeCell ref="B9:B10"/>
    <mergeCell ref="C9:C10"/>
    <mergeCell ref="D9:D10"/>
    <mergeCell ref="E9:E10"/>
    <mergeCell ref="F9:F10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2443C-3C77-424A-93F8-5175C7BE840B}">
  <dimension ref="A1:H105"/>
  <sheetViews>
    <sheetView showGridLines="0" zoomScaleNormal="100" zoomScaleSheetLayoutView="110" workbookViewId="0">
      <selection activeCell="C103" sqref="C103"/>
    </sheetView>
  </sheetViews>
  <sheetFormatPr baseColWidth="10" defaultRowHeight="15" x14ac:dyDescent="0.25"/>
  <cols>
    <col min="2" max="2" width="34.140625" bestFit="1" customWidth="1"/>
    <col min="3" max="3" width="15.7109375" style="92" bestFit="1" customWidth="1"/>
    <col min="4" max="5" width="13" style="92" bestFit="1" customWidth="1"/>
    <col min="6" max="6" width="14.85546875" style="92" bestFit="1" customWidth="1"/>
    <col min="7" max="7" width="13" style="92" bestFit="1" customWidth="1"/>
    <col min="8" max="8" width="15.7109375" style="92" bestFit="1" customWidth="1"/>
    <col min="258" max="258" width="34.140625" bestFit="1" customWidth="1"/>
    <col min="259" max="259" width="15.7109375" bestFit="1" customWidth="1"/>
    <col min="260" max="261" width="13" bestFit="1" customWidth="1"/>
    <col min="262" max="262" width="14.85546875" bestFit="1" customWidth="1"/>
    <col min="263" max="263" width="13" bestFit="1" customWidth="1"/>
    <col min="264" max="264" width="15.7109375" bestFit="1" customWidth="1"/>
    <col min="514" max="514" width="34.140625" bestFit="1" customWidth="1"/>
    <col min="515" max="515" width="15.7109375" bestFit="1" customWidth="1"/>
    <col min="516" max="517" width="13" bestFit="1" customWidth="1"/>
    <col min="518" max="518" width="14.85546875" bestFit="1" customWidth="1"/>
    <col min="519" max="519" width="13" bestFit="1" customWidth="1"/>
    <col min="520" max="520" width="15.7109375" bestFit="1" customWidth="1"/>
    <col min="770" max="770" width="34.140625" bestFit="1" customWidth="1"/>
    <col min="771" max="771" width="15.7109375" bestFit="1" customWidth="1"/>
    <col min="772" max="773" width="13" bestFit="1" customWidth="1"/>
    <col min="774" max="774" width="14.85546875" bestFit="1" customWidth="1"/>
    <col min="775" max="775" width="13" bestFit="1" customWidth="1"/>
    <col min="776" max="776" width="15.7109375" bestFit="1" customWidth="1"/>
    <col min="1026" max="1026" width="34.140625" bestFit="1" customWidth="1"/>
    <col min="1027" max="1027" width="15.7109375" bestFit="1" customWidth="1"/>
    <col min="1028" max="1029" width="13" bestFit="1" customWidth="1"/>
    <col min="1030" max="1030" width="14.85546875" bestFit="1" customWidth="1"/>
    <col min="1031" max="1031" width="13" bestFit="1" customWidth="1"/>
    <col min="1032" max="1032" width="15.7109375" bestFit="1" customWidth="1"/>
    <col min="1282" max="1282" width="34.140625" bestFit="1" customWidth="1"/>
    <col min="1283" max="1283" width="15.7109375" bestFit="1" customWidth="1"/>
    <col min="1284" max="1285" width="13" bestFit="1" customWidth="1"/>
    <col min="1286" max="1286" width="14.85546875" bestFit="1" customWidth="1"/>
    <col min="1287" max="1287" width="13" bestFit="1" customWidth="1"/>
    <col min="1288" max="1288" width="15.7109375" bestFit="1" customWidth="1"/>
    <col min="1538" max="1538" width="34.140625" bestFit="1" customWidth="1"/>
    <col min="1539" max="1539" width="15.7109375" bestFit="1" customWidth="1"/>
    <col min="1540" max="1541" width="13" bestFit="1" customWidth="1"/>
    <col min="1542" max="1542" width="14.85546875" bestFit="1" customWidth="1"/>
    <col min="1543" max="1543" width="13" bestFit="1" customWidth="1"/>
    <col min="1544" max="1544" width="15.7109375" bestFit="1" customWidth="1"/>
    <col min="1794" max="1794" width="34.140625" bestFit="1" customWidth="1"/>
    <col min="1795" max="1795" width="15.7109375" bestFit="1" customWidth="1"/>
    <col min="1796" max="1797" width="13" bestFit="1" customWidth="1"/>
    <col min="1798" max="1798" width="14.85546875" bestFit="1" customWidth="1"/>
    <col min="1799" max="1799" width="13" bestFit="1" customWidth="1"/>
    <col min="1800" max="1800" width="15.7109375" bestFit="1" customWidth="1"/>
    <col min="2050" max="2050" width="34.140625" bestFit="1" customWidth="1"/>
    <col min="2051" max="2051" width="15.7109375" bestFit="1" customWidth="1"/>
    <col min="2052" max="2053" width="13" bestFit="1" customWidth="1"/>
    <col min="2054" max="2054" width="14.85546875" bestFit="1" customWidth="1"/>
    <col min="2055" max="2055" width="13" bestFit="1" customWidth="1"/>
    <col min="2056" max="2056" width="15.7109375" bestFit="1" customWidth="1"/>
    <col min="2306" max="2306" width="34.140625" bestFit="1" customWidth="1"/>
    <col min="2307" max="2307" width="15.7109375" bestFit="1" customWidth="1"/>
    <col min="2308" max="2309" width="13" bestFit="1" customWidth="1"/>
    <col min="2310" max="2310" width="14.85546875" bestFit="1" customWidth="1"/>
    <col min="2311" max="2311" width="13" bestFit="1" customWidth="1"/>
    <col min="2312" max="2312" width="15.7109375" bestFit="1" customWidth="1"/>
    <col min="2562" max="2562" width="34.140625" bestFit="1" customWidth="1"/>
    <col min="2563" max="2563" width="15.7109375" bestFit="1" customWidth="1"/>
    <col min="2564" max="2565" width="13" bestFit="1" customWidth="1"/>
    <col min="2566" max="2566" width="14.85546875" bestFit="1" customWidth="1"/>
    <col min="2567" max="2567" width="13" bestFit="1" customWidth="1"/>
    <col min="2568" max="2568" width="15.7109375" bestFit="1" customWidth="1"/>
    <col min="2818" max="2818" width="34.140625" bestFit="1" customWidth="1"/>
    <col min="2819" max="2819" width="15.7109375" bestFit="1" customWidth="1"/>
    <col min="2820" max="2821" width="13" bestFit="1" customWidth="1"/>
    <col min="2822" max="2822" width="14.85546875" bestFit="1" customWidth="1"/>
    <col min="2823" max="2823" width="13" bestFit="1" customWidth="1"/>
    <col min="2824" max="2824" width="15.7109375" bestFit="1" customWidth="1"/>
    <col min="3074" max="3074" width="34.140625" bestFit="1" customWidth="1"/>
    <col min="3075" max="3075" width="15.7109375" bestFit="1" customWidth="1"/>
    <col min="3076" max="3077" width="13" bestFit="1" customWidth="1"/>
    <col min="3078" max="3078" width="14.85546875" bestFit="1" customWidth="1"/>
    <col min="3079" max="3079" width="13" bestFit="1" customWidth="1"/>
    <col min="3080" max="3080" width="15.7109375" bestFit="1" customWidth="1"/>
    <col min="3330" max="3330" width="34.140625" bestFit="1" customWidth="1"/>
    <col min="3331" max="3331" width="15.7109375" bestFit="1" customWidth="1"/>
    <col min="3332" max="3333" width="13" bestFit="1" customWidth="1"/>
    <col min="3334" max="3334" width="14.85546875" bestFit="1" customWidth="1"/>
    <col min="3335" max="3335" width="13" bestFit="1" customWidth="1"/>
    <col min="3336" max="3336" width="15.7109375" bestFit="1" customWidth="1"/>
    <col min="3586" max="3586" width="34.140625" bestFit="1" customWidth="1"/>
    <col min="3587" max="3587" width="15.7109375" bestFit="1" customWidth="1"/>
    <col min="3588" max="3589" width="13" bestFit="1" customWidth="1"/>
    <col min="3590" max="3590" width="14.85546875" bestFit="1" customWidth="1"/>
    <col min="3591" max="3591" width="13" bestFit="1" customWidth="1"/>
    <col min="3592" max="3592" width="15.7109375" bestFit="1" customWidth="1"/>
    <col min="3842" max="3842" width="34.140625" bestFit="1" customWidth="1"/>
    <col min="3843" max="3843" width="15.7109375" bestFit="1" customWidth="1"/>
    <col min="3844" max="3845" width="13" bestFit="1" customWidth="1"/>
    <col min="3846" max="3846" width="14.85546875" bestFit="1" customWidth="1"/>
    <col min="3847" max="3847" width="13" bestFit="1" customWidth="1"/>
    <col min="3848" max="3848" width="15.7109375" bestFit="1" customWidth="1"/>
    <col min="4098" max="4098" width="34.140625" bestFit="1" customWidth="1"/>
    <col min="4099" max="4099" width="15.7109375" bestFit="1" customWidth="1"/>
    <col min="4100" max="4101" width="13" bestFit="1" customWidth="1"/>
    <col min="4102" max="4102" width="14.85546875" bestFit="1" customWidth="1"/>
    <col min="4103" max="4103" width="13" bestFit="1" customWidth="1"/>
    <col min="4104" max="4104" width="15.7109375" bestFit="1" customWidth="1"/>
    <col min="4354" max="4354" width="34.140625" bestFit="1" customWidth="1"/>
    <col min="4355" max="4355" width="15.7109375" bestFit="1" customWidth="1"/>
    <col min="4356" max="4357" width="13" bestFit="1" customWidth="1"/>
    <col min="4358" max="4358" width="14.85546875" bestFit="1" customWidth="1"/>
    <col min="4359" max="4359" width="13" bestFit="1" customWidth="1"/>
    <col min="4360" max="4360" width="15.7109375" bestFit="1" customWidth="1"/>
    <col min="4610" max="4610" width="34.140625" bestFit="1" customWidth="1"/>
    <col min="4611" max="4611" width="15.7109375" bestFit="1" customWidth="1"/>
    <col min="4612" max="4613" width="13" bestFit="1" customWidth="1"/>
    <col min="4614" max="4614" width="14.85546875" bestFit="1" customWidth="1"/>
    <col min="4615" max="4615" width="13" bestFit="1" customWidth="1"/>
    <col min="4616" max="4616" width="15.7109375" bestFit="1" customWidth="1"/>
    <col min="4866" max="4866" width="34.140625" bestFit="1" customWidth="1"/>
    <col min="4867" max="4867" width="15.7109375" bestFit="1" customWidth="1"/>
    <col min="4868" max="4869" width="13" bestFit="1" customWidth="1"/>
    <col min="4870" max="4870" width="14.85546875" bestFit="1" customWidth="1"/>
    <col min="4871" max="4871" width="13" bestFit="1" customWidth="1"/>
    <col min="4872" max="4872" width="15.7109375" bestFit="1" customWidth="1"/>
    <col min="5122" max="5122" width="34.140625" bestFit="1" customWidth="1"/>
    <col min="5123" max="5123" width="15.7109375" bestFit="1" customWidth="1"/>
    <col min="5124" max="5125" width="13" bestFit="1" customWidth="1"/>
    <col min="5126" max="5126" width="14.85546875" bestFit="1" customWidth="1"/>
    <col min="5127" max="5127" width="13" bestFit="1" customWidth="1"/>
    <col min="5128" max="5128" width="15.7109375" bestFit="1" customWidth="1"/>
    <col min="5378" max="5378" width="34.140625" bestFit="1" customWidth="1"/>
    <col min="5379" max="5379" width="15.7109375" bestFit="1" customWidth="1"/>
    <col min="5380" max="5381" width="13" bestFit="1" customWidth="1"/>
    <col min="5382" max="5382" width="14.85546875" bestFit="1" customWidth="1"/>
    <col min="5383" max="5383" width="13" bestFit="1" customWidth="1"/>
    <col min="5384" max="5384" width="15.7109375" bestFit="1" customWidth="1"/>
    <col min="5634" max="5634" width="34.140625" bestFit="1" customWidth="1"/>
    <col min="5635" max="5635" width="15.7109375" bestFit="1" customWidth="1"/>
    <col min="5636" max="5637" width="13" bestFit="1" customWidth="1"/>
    <col min="5638" max="5638" width="14.85546875" bestFit="1" customWidth="1"/>
    <col min="5639" max="5639" width="13" bestFit="1" customWidth="1"/>
    <col min="5640" max="5640" width="15.7109375" bestFit="1" customWidth="1"/>
    <col min="5890" max="5890" width="34.140625" bestFit="1" customWidth="1"/>
    <col min="5891" max="5891" width="15.7109375" bestFit="1" customWidth="1"/>
    <col min="5892" max="5893" width="13" bestFit="1" customWidth="1"/>
    <col min="5894" max="5894" width="14.85546875" bestFit="1" customWidth="1"/>
    <col min="5895" max="5895" width="13" bestFit="1" customWidth="1"/>
    <col min="5896" max="5896" width="15.7109375" bestFit="1" customWidth="1"/>
    <col min="6146" max="6146" width="34.140625" bestFit="1" customWidth="1"/>
    <col min="6147" max="6147" width="15.7109375" bestFit="1" customWidth="1"/>
    <col min="6148" max="6149" width="13" bestFit="1" customWidth="1"/>
    <col min="6150" max="6150" width="14.85546875" bestFit="1" customWidth="1"/>
    <col min="6151" max="6151" width="13" bestFit="1" customWidth="1"/>
    <col min="6152" max="6152" width="15.7109375" bestFit="1" customWidth="1"/>
    <col min="6402" max="6402" width="34.140625" bestFit="1" customWidth="1"/>
    <col min="6403" max="6403" width="15.7109375" bestFit="1" customWidth="1"/>
    <col min="6404" max="6405" width="13" bestFit="1" customWidth="1"/>
    <col min="6406" max="6406" width="14.85546875" bestFit="1" customWidth="1"/>
    <col min="6407" max="6407" width="13" bestFit="1" customWidth="1"/>
    <col min="6408" max="6408" width="15.7109375" bestFit="1" customWidth="1"/>
    <col min="6658" max="6658" width="34.140625" bestFit="1" customWidth="1"/>
    <col min="6659" max="6659" width="15.7109375" bestFit="1" customWidth="1"/>
    <col min="6660" max="6661" width="13" bestFit="1" customWidth="1"/>
    <col min="6662" max="6662" width="14.85546875" bestFit="1" customWidth="1"/>
    <col min="6663" max="6663" width="13" bestFit="1" customWidth="1"/>
    <col min="6664" max="6664" width="15.7109375" bestFit="1" customWidth="1"/>
    <col min="6914" max="6914" width="34.140625" bestFit="1" customWidth="1"/>
    <col min="6915" max="6915" width="15.7109375" bestFit="1" customWidth="1"/>
    <col min="6916" max="6917" width="13" bestFit="1" customWidth="1"/>
    <col min="6918" max="6918" width="14.85546875" bestFit="1" customWidth="1"/>
    <col min="6919" max="6919" width="13" bestFit="1" customWidth="1"/>
    <col min="6920" max="6920" width="15.7109375" bestFit="1" customWidth="1"/>
    <col min="7170" max="7170" width="34.140625" bestFit="1" customWidth="1"/>
    <col min="7171" max="7171" width="15.7109375" bestFit="1" customWidth="1"/>
    <col min="7172" max="7173" width="13" bestFit="1" customWidth="1"/>
    <col min="7174" max="7174" width="14.85546875" bestFit="1" customWidth="1"/>
    <col min="7175" max="7175" width="13" bestFit="1" customWidth="1"/>
    <col min="7176" max="7176" width="15.7109375" bestFit="1" customWidth="1"/>
    <col min="7426" max="7426" width="34.140625" bestFit="1" customWidth="1"/>
    <col min="7427" max="7427" width="15.7109375" bestFit="1" customWidth="1"/>
    <col min="7428" max="7429" width="13" bestFit="1" customWidth="1"/>
    <col min="7430" max="7430" width="14.85546875" bestFit="1" customWidth="1"/>
    <col min="7431" max="7431" width="13" bestFit="1" customWidth="1"/>
    <col min="7432" max="7432" width="15.7109375" bestFit="1" customWidth="1"/>
    <col min="7682" max="7682" width="34.140625" bestFit="1" customWidth="1"/>
    <col min="7683" max="7683" width="15.7109375" bestFit="1" customWidth="1"/>
    <col min="7684" max="7685" width="13" bestFit="1" customWidth="1"/>
    <col min="7686" max="7686" width="14.85546875" bestFit="1" customWidth="1"/>
    <col min="7687" max="7687" width="13" bestFit="1" customWidth="1"/>
    <col min="7688" max="7688" width="15.7109375" bestFit="1" customWidth="1"/>
    <col min="7938" max="7938" width="34.140625" bestFit="1" customWidth="1"/>
    <col min="7939" max="7939" width="15.7109375" bestFit="1" customWidth="1"/>
    <col min="7940" max="7941" width="13" bestFit="1" customWidth="1"/>
    <col min="7942" max="7942" width="14.85546875" bestFit="1" customWidth="1"/>
    <col min="7943" max="7943" width="13" bestFit="1" customWidth="1"/>
    <col min="7944" max="7944" width="15.7109375" bestFit="1" customWidth="1"/>
    <col min="8194" max="8194" width="34.140625" bestFit="1" customWidth="1"/>
    <col min="8195" max="8195" width="15.7109375" bestFit="1" customWidth="1"/>
    <col min="8196" max="8197" width="13" bestFit="1" customWidth="1"/>
    <col min="8198" max="8198" width="14.85546875" bestFit="1" customWidth="1"/>
    <col min="8199" max="8199" width="13" bestFit="1" customWidth="1"/>
    <col min="8200" max="8200" width="15.7109375" bestFit="1" customWidth="1"/>
    <col min="8450" max="8450" width="34.140625" bestFit="1" customWidth="1"/>
    <col min="8451" max="8451" width="15.7109375" bestFit="1" customWidth="1"/>
    <col min="8452" max="8453" width="13" bestFit="1" customWidth="1"/>
    <col min="8454" max="8454" width="14.85546875" bestFit="1" customWidth="1"/>
    <col min="8455" max="8455" width="13" bestFit="1" customWidth="1"/>
    <col min="8456" max="8456" width="15.7109375" bestFit="1" customWidth="1"/>
    <col min="8706" max="8706" width="34.140625" bestFit="1" customWidth="1"/>
    <col min="8707" max="8707" width="15.7109375" bestFit="1" customWidth="1"/>
    <col min="8708" max="8709" width="13" bestFit="1" customWidth="1"/>
    <col min="8710" max="8710" width="14.85546875" bestFit="1" customWidth="1"/>
    <col min="8711" max="8711" width="13" bestFit="1" customWidth="1"/>
    <col min="8712" max="8712" width="15.7109375" bestFit="1" customWidth="1"/>
    <col min="8962" max="8962" width="34.140625" bestFit="1" customWidth="1"/>
    <col min="8963" max="8963" width="15.7109375" bestFit="1" customWidth="1"/>
    <col min="8964" max="8965" width="13" bestFit="1" customWidth="1"/>
    <col min="8966" max="8966" width="14.85546875" bestFit="1" customWidth="1"/>
    <col min="8967" max="8967" width="13" bestFit="1" customWidth="1"/>
    <col min="8968" max="8968" width="15.7109375" bestFit="1" customWidth="1"/>
    <col min="9218" max="9218" width="34.140625" bestFit="1" customWidth="1"/>
    <col min="9219" max="9219" width="15.7109375" bestFit="1" customWidth="1"/>
    <col min="9220" max="9221" width="13" bestFit="1" customWidth="1"/>
    <col min="9222" max="9222" width="14.85546875" bestFit="1" customWidth="1"/>
    <col min="9223" max="9223" width="13" bestFit="1" customWidth="1"/>
    <col min="9224" max="9224" width="15.7109375" bestFit="1" customWidth="1"/>
    <col min="9474" max="9474" width="34.140625" bestFit="1" customWidth="1"/>
    <col min="9475" max="9475" width="15.7109375" bestFit="1" customWidth="1"/>
    <col min="9476" max="9477" width="13" bestFit="1" customWidth="1"/>
    <col min="9478" max="9478" width="14.85546875" bestFit="1" customWidth="1"/>
    <col min="9479" max="9479" width="13" bestFit="1" customWidth="1"/>
    <col min="9480" max="9480" width="15.7109375" bestFit="1" customWidth="1"/>
    <col min="9730" max="9730" width="34.140625" bestFit="1" customWidth="1"/>
    <col min="9731" max="9731" width="15.7109375" bestFit="1" customWidth="1"/>
    <col min="9732" max="9733" width="13" bestFit="1" customWidth="1"/>
    <col min="9734" max="9734" width="14.85546875" bestFit="1" customWidth="1"/>
    <col min="9735" max="9735" width="13" bestFit="1" customWidth="1"/>
    <col min="9736" max="9736" width="15.7109375" bestFit="1" customWidth="1"/>
    <col min="9986" max="9986" width="34.140625" bestFit="1" customWidth="1"/>
    <col min="9987" max="9987" width="15.7109375" bestFit="1" customWidth="1"/>
    <col min="9988" max="9989" width="13" bestFit="1" customWidth="1"/>
    <col min="9990" max="9990" width="14.85546875" bestFit="1" customWidth="1"/>
    <col min="9991" max="9991" width="13" bestFit="1" customWidth="1"/>
    <col min="9992" max="9992" width="15.7109375" bestFit="1" customWidth="1"/>
    <col min="10242" max="10242" width="34.140625" bestFit="1" customWidth="1"/>
    <col min="10243" max="10243" width="15.7109375" bestFit="1" customWidth="1"/>
    <col min="10244" max="10245" width="13" bestFit="1" customWidth="1"/>
    <col min="10246" max="10246" width="14.85546875" bestFit="1" customWidth="1"/>
    <col min="10247" max="10247" width="13" bestFit="1" customWidth="1"/>
    <col min="10248" max="10248" width="15.7109375" bestFit="1" customWidth="1"/>
    <col min="10498" max="10498" width="34.140625" bestFit="1" customWidth="1"/>
    <col min="10499" max="10499" width="15.7109375" bestFit="1" customWidth="1"/>
    <col min="10500" max="10501" width="13" bestFit="1" customWidth="1"/>
    <col min="10502" max="10502" width="14.85546875" bestFit="1" customWidth="1"/>
    <col min="10503" max="10503" width="13" bestFit="1" customWidth="1"/>
    <col min="10504" max="10504" width="15.7109375" bestFit="1" customWidth="1"/>
    <col min="10754" max="10754" width="34.140625" bestFit="1" customWidth="1"/>
    <col min="10755" max="10755" width="15.7109375" bestFit="1" customWidth="1"/>
    <col min="10756" max="10757" width="13" bestFit="1" customWidth="1"/>
    <col min="10758" max="10758" width="14.85546875" bestFit="1" customWidth="1"/>
    <col min="10759" max="10759" width="13" bestFit="1" customWidth="1"/>
    <col min="10760" max="10760" width="15.7109375" bestFit="1" customWidth="1"/>
    <col min="11010" max="11010" width="34.140625" bestFit="1" customWidth="1"/>
    <col min="11011" max="11011" width="15.7109375" bestFit="1" customWidth="1"/>
    <col min="11012" max="11013" width="13" bestFit="1" customWidth="1"/>
    <col min="11014" max="11014" width="14.85546875" bestFit="1" customWidth="1"/>
    <col min="11015" max="11015" width="13" bestFit="1" customWidth="1"/>
    <col min="11016" max="11016" width="15.7109375" bestFit="1" customWidth="1"/>
    <col min="11266" max="11266" width="34.140625" bestFit="1" customWidth="1"/>
    <col min="11267" max="11267" width="15.7109375" bestFit="1" customWidth="1"/>
    <col min="11268" max="11269" width="13" bestFit="1" customWidth="1"/>
    <col min="11270" max="11270" width="14.85546875" bestFit="1" customWidth="1"/>
    <col min="11271" max="11271" width="13" bestFit="1" customWidth="1"/>
    <col min="11272" max="11272" width="15.7109375" bestFit="1" customWidth="1"/>
    <col min="11522" max="11522" width="34.140625" bestFit="1" customWidth="1"/>
    <col min="11523" max="11523" width="15.7109375" bestFit="1" customWidth="1"/>
    <col min="11524" max="11525" width="13" bestFit="1" customWidth="1"/>
    <col min="11526" max="11526" width="14.85546875" bestFit="1" customWidth="1"/>
    <col min="11527" max="11527" width="13" bestFit="1" customWidth="1"/>
    <col min="11528" max="11528" width="15.7109375" bestFit="1" customWidth="1"/>
    <col min="11778" max="11778" width="34.140625" bestFit="1" customWidth="1"/>
    <col min="11779" max="11779" width="15.7109375" bestFit="1" customWidth="1"/>
    <col min="11780" max="11781" width="13" bestFit="1" customWidth="1"/>
    <col min="11782" max="11782" width="14.85546875" bestFit="1" customWidth="1"/>
    <col min="11783" max="11783" width="13" bestFit="1" customWidth="1"/>
    <col min="11784" max="11784" width="15.7109375" bestFit="1" customWidth="1"/>
    <col min="12034" max="12034" width="34.140625" bestFit="1" customWidth="1"/>
    <col min="12035" max="12035" width="15.7109375" bestFit="1" customWidth="1"/>
    <col min="12036" max="12037" width="13" bestFit="1" customWidth="1"/>
    <col min="12038" max="12038" width="14.85546875" bestFit="1" customWidth="1"/>
    <col min="12039" max="12039" width="13" bestFit="1" customWidth="1"/>
    <col min="12040" max="12040" width="15.7109375" bestFit="1" customWidth="1"/>
    <col min="12290" max="12290" width="34.140625" bestFit="1" customWidth="1"/>
    <col min="12291" max="12291" width="15.7109375" bestFit="1" customWidth="1"/>
    <col min="12292" max="12293" width="13" bestFit="1" customWidth="1"/>
    <col min="12294" max="12294" width="14.85546875" bestFit="1" customWidth="1"/>
    <col min="12295" max="12295" width="13" bestFit="1" customWidth="1"/>
    <col min="12296" max="12296" width="15.7109375" bestFit="1" customWidth="1"/>
    <col min="12546" max="12546" width="34.140625" bestFit="1" customWidth="1"/>
    <col min="12547" max="12547" width="15.7109375" bestFit="1" customWidth="1"/>
    <col min="12548" max="12549" width="13" bestFit="1" customWidth="1"/>
    <col min="12550" max="12550" width="14.85546875" bestFit="1" customWidth="1"/>
    <col min="12551" max="12551" width="13" bestFit="1" customWidth="1"/>
    <col min="12552" max="12552" width="15.7109375" bestFit="1" customWidth="1"/>
    <col min="12802" max="12802" width="34.140625" bestFit="1" customWidth="1"/>
    <col min="12803" max="12803" width="15.7109375" bestFit="1" customWidth="1"/>
    <col min="12804" max="12805" width="13" bestFit="1" customWidth="1"/>
    <col min="12806" max="12806" width="14.85546875" bestFit="1" customWidth="1"/>
    <col min="12807" max="12807" width="13" bestFit="1" customWidth="1"/>
    <col min="12808" max="12808" width="15.7109375" bestFit="1" customWidth="1"/>
    <col min="13058" max="13058" width="34.140625" bestFit="1" customWidth="1"/>
    <col min="13059" max="13059" width="15.7109375" bestFit="1" customWidth="1"/>
    <col min="13060" max="13061" width="13" bestFit="1" customWidth="1"/>
    <col min="13062" max="13062" width="14.85546875" bestFit="1" customWidth="1"/>
    <col min="13063" max="13063" width="13" bestFit="1" customWidth="1"/>
    <col min="13064" max="13064" width="15.7109375" bestFit="1" customWidth="1"/>
    <col min="13314" max="13314" width="34.140625" bestFit="1" customWidth="1"/>
    <col min="13315" max="13315" width="15.7109375" bestFit="1" customWidth="1"/>
    <col min="13316" max="13317" width="13" bestFit="1" customWidth="1"/>
    <col min="13318" max="13318" width="14.85546875" bestFit="1" customWidth="1"/>
    <col min="13319" max="13319" width="13" bestFit="1" customWidth="1"/>
    <col min="13320" max="13320" width="15.7109375" bestFit="1" customWidth="1"/>
    <col min="13570" max="13570" width="34.140625" bestFit="1" customWidth="1"/>
    <col min="13571" max="13571" width="15.7109375" bestFit="1" customWidth="1"/>
    <col min="13572" max="13573" width="13" bestFit="1" customWidth="1"/>
    <col min="13574" max="13574" width="14.85546875" bestFit="1" customWidth="1"/>
    <col min="13575" max="13575" width="13" bestFit="1" customWidth="1"/>
    <col min="13576" max="13576" width="15.7109375" bestFit="1" customWidth="1"/>
    <col min="13826" max="13826" width="34.140625" bestFit="1" customWidth="1"/>
    <col min="13827" max="13827" width="15.7109375" bestFit="1" customWidth="1"/>
    <col min="13828" max="13829" width="13" bestFit="1" customWidth="1"/>
    <col min="13830" max="13830" width="14.85546875" bestFit="1" customWidth="1"/>
    <col min="13831" max="13831" width="13" bestFit="1" customWidth="1"/>
    <col min="13832" max="13832" width="15.7109375" bestFit="1" customWidth="1"/>
    <col min="14082" max="14082" width="34.140625" bestFit="1" customWidth="1"/>
    <col min="14083" max="14083" width="15.7109375" bestFit="1" customWidth="1"/>
    <col min="14084" max="14085" width="13" bestFit="1" customWidth="1"/>
    <col min="14086" max="14086" width="14.85546875" bestFit="1" customWidth="1"/>
    <col min="14087" max="14087" width="13" bestFit="1" customWidth="1"/>
    <col min="14088" max="14088" width="15.7109375" bestFit="1" customWidth="1"/>
    <col min="14338" max="14338" width="34.140625" bestFit="1" customWidth="1"/>
    <col min="14339" max="14339" width="15.7109375" bestFit="1" customWidth="1"/>
    <col min="14340" max="14341" width="13" bestFit="1" customWidth="1"/>
    <col min="14342" max="14342" width="14.85546875" bestFit="1" customWidth="1"/>
    <col min="14343" max="14343" width="13" bestFit="1" customWidth="1"/>
    <col min="14344" max="14344" width="15.7109375" bestFit="1" customWidth="1"/>
    <col min="14594" max="14594" width="34.140625" bestFit="1" customWidth="1"/>
    <col min="14595" max="14595" width="15.7109375" bestFit="1" customWidth="1"/>
    <col min="14596" max="14597" width="13" bestFit="1" customWidth="1"/>
    <col min="14598" max="14598" width="14.85546875" bestFit="1" customWidth="1"/>
    <col min="14599" max="14599" width="13" bestFit="1" customWidth="1"/>
    <col min="14600" max="14600" width="15.7109375" bestFit="1" customWidth="1"/>
    <col min="14850" max="14850" width="34.140625" bestFit="1" customWidth="1"/>
    <col min="14851" max="14851" width="15.7109375" bestFit="1" customWidth="1"/>
    <col min="14852" max="14853" width="13" bestFit="1" customWidth="1"/>
    <col min="14854" max="14854" width="14.85546875" bestFit="1" customWidth="1"/>
    <col min="14855" max="14855" width="13" bestFit="1" customWidth="1"/>
    <col min="14856" max="14856" width="15.7109375" bestFit="1" customWidth="1"/>
    <col min="15106" max="15106" width="34.140625" bestFit="1" customWidth="1"/>
    <col min="15107" max="15107" width="15.7109375" bestFit="1" customWidth="1"/>
    <col min="15108" max="15109" width="13" bestFit="1" customWidth="1"/>
    <col min="15110" max="15110" width="14.85546875" bestFit="1" customWidth="1"/>
    <col min="15111" max="15111" width="13" bestFit="1" customWidth="1"/>
    <col min="15112" max="15112" width="15.7109375" bestFit="1" customWidth="1"/>
    <col min="15362" max="15362" width="34.140625" bestFit="1" customWidth="1"/>
    <col min="15363" max="15363" width="15.7109375" bestFit="1" customWidth="1"/>
    <col min="15364" max="15365" width="13" bestFit="1" customWidth="1"/>
    <col min="15366" max="15366" width="14.85546875" bestFit="1" customWidth="1"/>
    <col min="15367" max="15367" width="13" bestFit="1" customWidth="1"/>
    <col min="15368" max="15368" width="15.7109375" bestFit="1" customWidth="1"/>
    <col min="15618" max="15618" width="34.140625" bestFit="1" customWidth="1"/>
    <col min="15619" max="15619" width="15.7109375" bestFit="1" customWidth="1"/>
    <col min="15620" max="15621" width="13" bestFit="1" customWidth="1"/>
    <col min="15622" max="15622" width="14.85546875" bestFit="1" customWidth="1"/>
    <col min="15623" max="15623" width="13" bestFit="1" customWidth="1"/>
    <col min="15624" max="15624" width="15.7109375" bestFit="1" customWidth="1"/>
    <col min="15874" max="15874" width="34.140625" bestFit="1" customWidth="1"/>
    <col min="15875" max="15875" width="15.7109375" bestFit="1" customWidth="1"/>
    <col min="15876" max="15877" width="13" bestFit="1" customWidth="1"/>
    <col min="15878" max="15878" width="14.85546875" bestFit="1" customWidth="1"/>
    <col min="15879" max="15879" width="13" bestFit="1" customWidth="1"/>
    <col min="15880" max="15880" width="15.7109375" bestFit="1" customWidth="1"/>
    <col min="16130" max="16130" width="34.140625" bestFit="1" customWidth="1"/>
    <col min="16131" max="16131" width="15.7109375" bestFit="1" customWidth="1"/>
    <col min="16132" max="16133" width="13" bestFit="1" customWidth="1"/>
    <col min="16134" max="16134" width="14.85546875" bestFit="1" customWidth="1"/>
    <col min="16135" max="16135" width="13" bestFit="1" customWidth="1"/>
    <col min="16136" max="16136" width="15.7109375" bestFit="1" customWidth="1"/>
  </cols>
  <sheetData>
    <row r="1" spans="1:8" x14ac:dyDescent="0.25">
      <c r="A1" s="345" t="str">
        <f>+[1]FORMATO6B!A1</f>
        <v>COLEGIO DE ESTUDIOS CIENTÍFICOS Y TECNOLÓGICOS DEL ESTADO DE TLAXCALA</v>
      </c>
      <c r="B1" s="346"/>
      <c r="C1" s="346"/>
      <c r="D1" s="346"/>
      <c r="E1" s="346"/>
      <c r="F1" s="346"/>
      <c r="G1" s="346"/>
      <c r="H1" s="347"/>
    </row>
    <row r="2" spans="1:8" x14ac:dyDescent="0.25">
      <c r="A2" s="348" t="s">
        <v>326</v>
      </c>
      <c r="B2" s="349"/>
      <c r="C2" s="349"/>
      <c r="D2" s="349"/>
      <c r="E2" s="349"/>
      <c r="F2" s="349"/>
      <c r="G2" s="349"/>
      <c r="H2" s="350"/>
    </row>
    <row r="3" spans="1:8" x14ac:dyDescent="0.25">
      <c r="A3" s="348" t="s">
        <v>426</v>
      </c>
      <c r="B3" s="349"/>
      <c r="C3" s="349"/>
      <c r="D3" s="349"/>
      <c r="E3" s="349"/>
      <c r="F3" s="349"/>
      <c r="G3" s="349"/>
      <c r="H3" s="350"/>
    </row>
    <row r="4" spans="1:8" x14ac:dyDescent="0.25">
      <c r="A4" s="348" t="str">
        <f>+[1]FORMATO6B!A4</f>
        <v>Del 1 de enero al 31 de marzo de 2025</v>
      </c>
      <c r="B4" s="349"/>
      <c r="C4" s="349"/>
      <c r="D4" s="349"/>
      <c r="E4" s="349"/>
      <c r="F4" s="349"/>
      <c r="G4" s="349"/>
      <c r="H4" s="350"/>
    </row>
    <row r="5" spans="1:8" x14ac:dyDescent="0.25">
      <c r="A5" s="351" t="s">
        <v>0</v>
      </c>
      <c r="B5" s="352"/>
      <c r="C5" s="352"/>
      <c r="D5" s="352"/>
      <c r="E5" s="352"/>
      <c r="F5" s="352"/>
      <c r="G5" s="352"/>
      <c r="H5" s="353"/>
    </row>
    <row r="6" spans="1:8" x14ac:dyDescent="0.25">
      <c r="A6" s="345" t="s">
        <v>1</v>
      </c>
      <c r="B6" s="347"/>
      <c r="C6" s="430" t="s">
        <v>328</v>
      </c>
      <c r="D6" s="431"/>
      <c r="E6" s="431"/>
      <c r="F6" s="431"/>
      <c r="G6" s="432"/>
      <c r="H6" s="433" t="s">
        <v>415</v>
      </c>
    </row>
    <row r="7" spans="1:8" x14ac:dyDescent="0.25">
      <c r="A7" s="348"/>
      <c r="B7" s="350"/>
      <c r="C7" s="433" t="s">
        <v>191</v>
      </c>
      <c r="D7" s="299" t="s">
        <v>238</v>
      </c>
      <c r="E7" s="433" t="s">
        <v>239</v>
      </c>
      <c r="F7" s="433" t="s">
        <v>189</v>
      </c>
      <c r="G7" s="433" t="s">
        <v>192</v>
      </c>
      <c r="H7" s="450"/>
    </row>
    <row r="8" spans="1:8" x14ac:dyDescent="0.25">
      <c r="A8" s="348"/>
      <c r="B8" s="350"/>
      <c r="C8" s="434"/>
      <c r="D8" s="212" t="s">
        <v>242</v>
      </c>
      <c r="E8" s="434"/>
      <c r="F8" s="434"/>
      <c r="G8" s="434"/>
      <c r="H8" s="434"/>
    </row>
    <row r="9" spans="1:8" x14ac:dyDescent="0.25">
      <c r="A9" s="448"/>
      <c r="B9" s="449"/>
      <c r="C9" s="300"/>
      <c r="D9" s="300"/>
      <c r="E9" s="300"/>
      <c r="F9" s="300"/>
      <c r="G9" s="300"/>
      <c r="H9" s="300"/>
    </row>
    <row r="10" spans="1:8" x14ac:dyDescent="0.25">
      <c r="A10" s="443" t="s">
        <v>427</v>
      </c>
      <c r="B10" s="444"/>
      <c r="C10" s="302">
        <f t="shared" ref="C10:H10" si="0">+C11+C21+C31+C44</f>
        <v>613107302</v>
      </c>
      <c r="D10" s="302">
        <f t="shared" si="0"/>
        <v>114438137</v>
      </c>
      <c r="E10" s="302">
        <f t="shared" si="0"/>
        <v>727545439</v>
      </c>
      <c r="F10" s="302">
        <f>+F11+F21+F31+F44</f>
        <v>160792104.15000001</v>
      </c>
      <c r="G10" s="302">
        <f t="shared" si="0"/>
        <v>153307942.75</v>
      </c>
      <c r="H10" s="302">
        <f t="shared" si="0"/>
        <v>566753334.85000002</v>
      </c>
    </row>
    <row r="11" spans="1:8" x14ac:dyDescent="0.25">
      <c r="A11" s="443" t="s">
        <v>428</v>
      </c>
      <c r="B11" s="444"/>
      <c r="C11" s="303">
        <f t="shared" ref="C11:H11" si="1">SUM(C12:C19)</f>
        <v>0</v>
      </c>
      <c r="D11" s="303">
        <f t="shared" si="1"/>
        <v>0</v>
      </c>
      <c r="E11" s="303">
        <f t="shared" si="1"/>
        <v>0</v>
      </c>
      <c r="F11" s="303">
        <f t="shared" si="1"/>
        <v>0</v>
      </c>
      <c r="G11" s="303">
        <f t="shared" si="1"/>
        <v>0</v>
      </c>
      <c r="H11" s="303">
        <f t="shared" si="1"/>
        <v>0</v>
      </c>
    </row>
    <row r="12" spans="1:8" x14ac:dyDescent="0.25">
      <c r="A12" s="304"/>
      <c r="B12" s="305" t="s">
        <v>429</v>
      </c>
      <c r="C12" s="303"/>
      <c r="D12" s="303"/>
      <c r="E12" s="303"/>
      <c r="F12" s="303"/>
      <c r="G12" s="303"/>
      <c r="H12" s="303"/>
    </row>
    <row r="13" spans="1:8" x14ac:dyDescent="0.25">
      <c r="A13" s="304"/>
      <c r="B13" s="305" t="s">
        <v>430</v>
      </c>
      <c r="C13" s="303"/>
      <c r="D13" s="303"/>
      <c r="E13" s="303"/>
      <c r="F13" s="303"/>
      <c r="G13" s="303"/>
      <c r="H13" s="303"/>
    </row>
    <row r="14" spans="1:8" x14ac:dyDescent="0.25">
      <c r="A14" s="304"/>
      <c r="B14" s="305" t="s">
        <v>431</v>
      </c>
      <c r="C14" s="303"/>
      <c r="D14" s="303"/>
      <c r="E14" s="303"/>
      <c r="F14" s="303"/>
      <c r="G14" s="303"/>
      <c r="H14" s="303"/>
    </row>
    <row r="15" spans="1:8" x14ac:dyDescent="0.25">
      <c r="A15" s="304"/>
      <c r="B15" s="305" t="s">
        <v>432</v>
      </c>
      <c r="C15" s="303"/>
      <c r="D15" s="303"/>
      <c r="E15" s="303"/>
      <c r="F15" s="303"/>
      <c r="G15" s="303"/>
      <c r="H15" s="303"/>
    </row>
    <row r="16" spans="1:8" x14ac:dyDescent="0.25">
      <c r="A16" s="304"/>
      <c r="B16" s="305" t="s">
        <v>433</v>
      </c>
      <c r="C16" s="303"/>
      <c r="D16" s="303"/>
      <c r="E16" s="303"/>
      <c r="F16" s="303"/>
      <c r="G16" s="303"/>
      <c r="H16" s="303"/>
    </row>
    <row r="17" spans="1:8" x14ac:dyDescent="0.25">
      <c r="A17" s="304"/>
      <c r="B17" s="305" t="s">
        <v>434</v>
      </c>
      <c r="C17" s="303"/>
      <c r="D17" s="303"/>
      <c r="E17" s="303"/>
      <c r="F17" s="303"/>
      <c r="G17" s="303"/>
      <c r="H17" s="303"/>
    </row>
    <row r="18" spans="1:8" x14ac:dyDescent="0.25">
      <c r="A18" s="304"/>
      <c r="B18" s="305" t="s">
        <v>435</v>
      </c>
      <c r="C18" s="303"/>
      <c r="D18" s="303"/>
      <c r="E18" s="303"/>
      <c r="F18" s="303"/>
      <c r="G18" s="303"/>
      <c r="H18" s="303"/>
    </row>
    <row r="19" spans="1:8" x14ac:dyDescent="0.25">
      <c r="A19" s="304"/>
      <c r="B19" s="305" t="s">
        <v>436</v>
      </c>
      <c r="C19" s="303"/>
      <c r="D19" s="303"/>
      <c r="E19" s="303"/>
      <c r="F19" s="303"/>
      <c r="G19" s="303"/>
      <c r="H19" s="303"/>
    </row>
    <row r="20" spans="1:8" x14ac:dyDescent="0.25">
      <c r="A20" s="304"/>
      <c r="B20" s="305"/>
      <c r="C20" s="303"/>
      <c r="D20" s="303"/>
      <c r="E20" s="303"/>
      <c r="F20" s="303"/>
      <c r="G20" s="303"/>
      <c r="H20" s="303"/>
    </row>
    <row r="21" spans="1:8" x14ac:dyDescent="0.25">
      <c r="A21" s="443" t="s">
        <v>437</v>
      </c>
      <c r="B21" s="444"/>
      <c r="C21" s="302">
        <f t="shared" ref="C21:H21" si="2">SUM(C22:C29)</f>
        <v>613107302</v>
      </c>
      <c r="D21" s="302">
        <f t="shared" si="2"/>
        <v>114438137</v>
      </c>
      <c r="E21" s="302">
        <f t="shared" si="2"/>
        <v>727545439</v>
      </c>
      <c r="F21" s="302">
        <f t="shared" si="2"/>
        <v>160792104.15000001</v>
      </c>
      <c r="G21" s="302">
        <f t="shared" si="2"/>
        <v>153307942.75</v>
      </c>
      <c r="H21" s="302">
        <f t="shared" si="2"/>
        <v>566753334.85000002</v>
      </c>
    </row>
    <row r="22" spans="1:8" x14ac:dyDescent="0.25">
      <c r="A22" s="304"/>
      <c r="B22" s="305" t="s">
        <v>438</v>
      </c>
      <c r="C22" s="303"/>
      <c r="D22" s="303"/>
      <c r="E22" s="303"/>
      <c r="F22" s="303"/>
      <c r="G22" s="303"/>
      <c r="H22" s="303"/>
    </row>
    <row r="23" spans="1:8" x14ac:dyDescent="0.25">
      <c r="A23" s="304"/>
      <c r="B23" s="305" t="s">
        <v>439</v>
      </c>
      <c r="C23" s="303"/>
      <c r="D23" s="303"/>
      <c r="E23" s="303"/>
      <c r="F23" s="303"/>
      <c r="G23" s="303"/>
      <c r="H23" s="303"/>
    </row>
    <row r="24" spans="1:8" x14ac:dyDescent="0.25">
      <c r="A24" s="304"/>
      <c r="B24" s="305" t="s">
        <v>440</v>
      </c>
      <c r="C24" s="303"/>
      <c r="D24" s="303"/>
      <c r="E24" s="303"/>
      <c r="F24" s="303"/>
      <c r="G24" s="303"/>
      <c r="H24" s="303"/>
    </row>
    <row r="25" spans="1:8" x14ac:dyDescent="0.25">
      <c r="A25" s="445"/>
      <c r="B25" s="305" t="s">
        <v>441</v>
      </c>
      <c r="C25" s="337"/>
      <c r="D25" s="337"/>
      <c r="E25" s="337"/>
      <c r="F25" s="337"/>
      <c r="G25" s="337"/>
      <c r="H25" s="337"/>
    </row>
    <row r="26" spans="1:8" x14ac:dyDescent="0.25">
      <c r="A26" s="445"/>
      <c r="B26" s="305" t="s">
        <v>442</v>
      </c>
      <c r="C26" s="337"/>
      <c r="D26" s="337"/>
      <c r="E26" s="337"/>
      <c r="F26" s="337"/>
      <c r="G26" s="337"/>
      <c r="H26" s="337"/>
    </row>
    <row r="27" spans="1:8" x14ac:dyDescent="0.25">
      <c r="A27" s="304"/>
      <c r="B27" s="305" t="s">
        <v>443</v>
      </c>
      <c r="C27" s="303">
        <f>+[1]FORMATO6A!C170</f>
        <v>613107302</v>
      </c>
      <c r="D27" s="303">
        <f>+[1]FORMATO6B!C9</f>
        <v>114438137</v>
      </c>
      <c r="E27" s="303">
        <f>+C27+D27</f>
        <v>727545439</v>
      </c>
      <c r="F27" s="303">
        <f>+[1]FORMATO6B!E9</f>
        <v>160792104.15000001</v>
      </c>
      <c r="G27" s="303">
        <f>+[1]FORMATO6B!F9</f>
        <v>153307942.75</v>
      </c>
      <c r="H27" s="303">
        <f>+E27-F27</f>
        <v>566753334.85000002</v>
      </c>
    </row>
    <row r="28" spans="1:8" x14ac:dyDescent="0.25">
      <c r="A28" s="304"/>
      <c r="B28" s="305" t="s">
        <v>444</v>
      </c>
      <c r="C28" s="303"/>
      <c r="D28" s="303"/>
      <c r="E28" s="303"/>
      <c r="F28" s="303"/>
      <c r="G28" s="303"/>
      <c r="H28" s="303"/>
    </row>
    <row r="29" spans="1:8" x14ac:dyDescent="0.25">
      <c r="A29" s="304"/>
      <c r="B29" s="305" t="s">
        <v>445</v>
      </c>
      <c r="C29" s="303"/>
      <c r="D29" s="303"/>
      <c r="E29" s="303"/>
      <c r="F29" s="303"/>
      <c r="G29" s="303"/>
      <c r="H29" s="303"/>
    </row>
    <row r="30" spans="1:8" x14ac:dyDescent="0.25">
      <c r="A30" s="306"/>
      <c r="B30" s="307"/>
      <c r="C30" s="308"/>
      <c r="D30" s="303"/>
      <c r="E30" s="303"/>
      <c r="F30" s="303"/>
      <c r="G30" s="303"/>
      <c r="H30" s="303"/>
    </row>
    <row r="31" spans="1:8" x14ac:dyDescent="0.25">
      <c r="A31" s="443" t="s">
        <v>446</v>
      </c>
      <c r="B31" s="444"/>
      <c r="C31" s="337">
        <f t="shared" ref="C31:H31" si="3">SUM(C33:C42)</f>
        <v>0</v>
      </c>
      <c r="D31" s="337">
        <f t="shared" si="3"/>
        <v>0</v>
      </c>
      <c r="E31" s="337">
        <f t="shared" si="3"/>
        <v>0</v>
      </c>
      <c r="F31" s="337">
        <f t="shared" si="3"/>
        <v>0</v>
      </c>
      <c r="G31" s="337">
        <f t="shared" si="3"/>
        <v>0</v>
      </c>
      <c r="H31" s="337">
        <f t="shared" si="3"/>
        <v>0</v>
      </c>
    </row>
    <row r="32" spans="1:8" x14ac:dyDescent="0.25">
      <c r="A32" s="443" t="s">
        <v>447</v>
      </c>
      <c r="B32" s="444"/>
      <c r="C32" s="337"/>
      <c r="D32" s="337"/>
      <c r="E32" s="337"/>
      <c r="F32" s="337"/>
      <c r="G32" s="337"/>
      <c r="H32" s="337"/>
    </row>
    <row r="33" spans="1:8" x14ac:dyDescent="0.25">
      <c r="A33" s="445"/>
      <c r="B33" s="305" t="s">
        <v>448</v>
      </c>
      <c r="C33" s="337"/>
      <c r="D33" s="337"/>
      <c r="E33" s="337"/>
      <c r="F33" s="337"/>
      <c r="G33" s="337"/>
      <c r="H33" s="337"/>
    </row>
    <row r="34" spans="1:8" x14ac:dyDescent="0.25">
      <c r="A34" s="445"/>
      <c r="B34" s="305" t="s">
        <v>449</v>
      </c>
      <c r="C34" s="337"/>
      <c r="D34" s="337"/>
      <c r="E34" s="337"/>
      <c r="F34" s="337"/>
      <c r="G34" s="337"/>
      <c r="H34" s="337"/>
    </row>
    <row r="35" spans="1:8" x14ac:dyDescent="0.25">
      <c r="A35" s="304"/>
      <c r="B35" s="305" t="s">
        <v>450</v>
      </c>
      <c r="C35" s="303"/>
      <c r="D35" s="303"/>
      <c r="E35" s="303"/>
      <c r="F35" s="303"/>
      <c r="G35" s="303"/>
      <c r="H35" s="303"/>
    </row>
    <row r="36" spans="1:8" x14ac:dyDescent="0.25">
      <c r="A36" s="304"/>
      <c r="B36" s="305" t="s">
        <v>451</v>
      </c>
      <c r="C36" s="303"/>
      <c r="D36" s="303"/>
      <c r="E36" s="303"/>
      <c r="F36" s="303"/>
      <c r="G36" s="303"/>
      <c r="H36" s="303"/>
    </row>
    <row r="37" spans="1:8" x14ac:dyDescent="0.25">
      <c r="A37" s="304"/>
      <c r="B37" s="305" t="s">
        <v>452</v>
      </c>
      <c r="C37" s="303"/>
      <c r="D37" s="303"/>
      <c r="E37" s="303"/>
      <c r="F37" s="303"/>
      <c r="G37" s="303"/>
      <c r="H37" s="303"/>
    </row>
    <row r="38" spans="1:8" x14ac:dyDescent="0.25">
      <c r="A38" s="304"/>
      <c r="B38" s="305" t="s">
        <v>453</v>
      </c>
      <c r="C38" s="303"/>
      <c r="D38" s="303"/>
      <c r="E38" s="303"/>
      <c r="F38" s="303"/>
      <c r="G38" s="303"/>
      <c r="H38" s="303"/>
    </row>
    <row r="39" spans="1:8" x14ac:dyDescent="0.25">
      <c r="A39" s="304"/>
      <c r="B39" s="305" t="s">
        <v>454</v>
      </c>
      <c r="C39" s="303"/>
      <c r="D39" s="303"/>
      <c r="E39" s="303"/>
      <c r="F39" s="303"/>
      <c r="G39" s="303"/>
      <c r="H39" s="303"/>
    </row>
    <row r="40" spans="1:8" x14ac:dyDescent="0.25">
      <c r="A40" s="304"/>
      <c r="B40" s="305" t="s">
        <v>455</v>
      </c>
      <c r="C40" s="303"/>
      <c r="D40" s="303"/>
      <c r="E40" s="303"/>
      <c r="F40" s="303"/>
      <c r="G40" s="303"/>
      <c r="H40" s="303"/>
    </row>
    <row r="41" spans="1:8" x14ac:dyDescent="0.25">
      <c r="A41" s="304"/>
      <c r="B41" s="305" t="s">
        <v>456</v>
      </c>
      <c r="C41" s="303"/>
      <c r="D41" s="303"/>
      <c r="E41" s="303"/>
      <c r="F41" s="303"/>
      <c r="G41" s="303"/>
      <c r="H41" s="303"/>
    </row>
    <row r="42" spans="1:8" x14ac:dyDescent="0.25">
      <c r="A42" s="304"/>
      <c r="B42" s="305" t="s">
        <v>457</v>
      </c>
      <c r="C42" s="303"/>
      <c r="D42" s="303"/>
      <c r="E42" s="303"/>
      <c r="F42" s="303"/>
      <c r="G42" s="303"/>
      <c r="H42" s="303"/>
    </row>
    <row r="43" spans="1:8" x14ac:dyDescent="0.25">
      <c r="A43" s="304"/>
      <c r="B43" s="305"/>
      <c r="C43" s="303"/>
      <c r="D43" s="303"/>
      <c r="E43" s="303"/>
      <c r="F43" s="303"/>
      <c r="G43" s="303"/>
      <c r="H43" s="303"/>
    </row>
    <row r="44" spans="1:8" x14ac:dyDescent="0.25">
      <c r="A44" s="443" t="s">
        <v>458</v>
      </c>
      <c r="B44" s="444"/>
      <c r="C44" s="337">
        <f t="shared" ref="C44:H44" si="4">SUM(C46:C51)</f>
        <v>0</v>
      </c>
      <c r="D44" s="337">
        <f t="shared" si="4"/>
        <v>0</v>
      </c>
      <c r="E44" s="337">
        <f t="shared" si="4"/>
        <v>0</v>
      </c>
      <c r="F44" s="337">
        <f t="shared" si="4"/>
        <v>0</v>
      </c>
      <c r="G44" s="337">
        <f t="shared" si="4"/>
        <v>0</v>
      </c>
      <c r="H44" s="337">
        <f t="shared" si="4"/>
        <v>0</v>
      </c>
    </row>
    <row r="45" spans="1:8" x14ac:dyDescent="0.25">
      <c r="A45" s="443" t="s">
        <v>459</v>
      </c>
      <c r="B45" s="444"/>
      <c r="C45" s="337"/>
      <c r="D45" s="337"/>
      <c r="E45" s="337"/>
      <c r="F45" s="337"/>
      <c r="G45" s="337"/>
      <c r="H45" s="337"/>
    </row>
    <row r="46" spans="1:8" x14ac:dyDescent="0.25">
      <c r="A46" s="445"/>
      <c r="B46" s="305" t="s">
        <v>460</v>
      </c>
      <c r="C46" s="337"/>
      <c r="D46" s="337"/>
      <c r="E46" s="337"/>
      <c r="F46" s="337"/>
      <c r="G46" s="337"/>
      <c r="H46" s="337"/>
    </row>
    <row r="47" spans="1:8" x14ac:dyDescent="0.25">
      <c r="A47" s="445"/>
      <c r="B47" s="305" t="s">
        <v>461</v>
      </c>
      <c r="C47" s="337"/>
      <c r="D47" s="337"/>
      <c r="E47" s="337"/>
      <c r="F47" s="337"/>
      <c r="G47" s="337"/>
      <c r="H47" s="337"/>
    </row>
    <row r="48" spans="1:8" x14ac:dyDescent="0.25">
      <c r="A48" s="445"/>
      <c r="B48" s="305" t="s">
        <v>462</v>
      </c>
      <c r="C48" s="337"/>
      <c r="D48" s="337"/>
      <c r="E48" s="337"/>
      <c r="F48" s="337"/>
      <c r="G48" s="337"/>
      <c r="H48" s="337"/>
    </row>
    <row r="49" spans="1:8" x14ac:dyDescent="0.25">
      <c r="A49" s="445"/>
      <c r="B49" s="305" t="s">
        <v>463</v>
      </c>
      <c r="C49" s="337"/>
      <c r="D49" s="337"/>
      <c r="E49" s="337"/>
      <c r="F49" s="337"/>
      <c r="G49" s="337"/>
      <c r="H49" s="337"/>
    </row>
    <row r="50" spans="1:8" x14ac:dyDescent="0.25">
      <c r="A50" s="304"/>
      <c r="B50" s="305" t="s">
        <v>464</v>
      </c>
      <c r="C50" s="303"/>
      <c r="D50" s="303"/>
      <c r="E50" s="303"/>
      <c r="F50" s="303"/>
      <c r="G50" s="303"/>
      <c r="H50" s="303"/>
    </row>
    <row r="51" spans="1:8" x14ac:dyDescent="0.25">
      <c r="A51" s="304"/>
      <c r="B51" s="305" t="s">
        <v>465</v>
      </c>
      <c r="C51" s="303"/>
      <c r="D51" s="303"/>
      <c r="E51" s="303"/>
      <c r="F51" s="303"/>
      <c r="G51" s="303"/>
      <c r="H51" s="303"/>
    </row>
    <row r="52" spans="1:8" x14ac:dyDescent="0.25">
      <c r="A52" s="304"/>
      <c r="B52" s="305"/>
      <c r="C52" s="303"/>
      <c r="D52" s="303"/>
      <c r="E52" s="303"/>
      <c r="F52" s="303"/>
      <c r="G52" s="303"/>
      <c r="H52" s="303"/>
    </row>
    <row r="53" spans="1:8" x14ac:dyDescent="0.25">
      <c r="A53" s="443" t="s">
        <v>466</v>
      </c>
      <c r="B53" s="444"/>
      <c r="C53" s="302">
        <f>+C54+C64+C74+C87</f>
        <v>0</v>
      </c>
      <c r="D53" s="302">
        <f>+D54+D64+D74+D87</f>
        <v>0</v>
      </c>
      <c r="E53" s="302">
        <f>+E54+E64+E74+E87</f>
        <v>0</v>
      </c>
      <c r="F53" s="302">
        <f>+F54+F64+F74+F87</f>
        <v>0</v>
      </c>
      <c r="G53" s="302">
        <f>+G54+G64+G74+G87</f>
        <v>0</v>
      </c>
      <c r="H53" s="302">
        <f>+C53+E53-F53</f>
        <v>0</v>
      </c>
    </row>
    <row r="54" spans="1:8" x14ac:dyDescent="0.25">
      <c r="A54" s="443" t="s">
        <v>428</v>
      </c>
      <c r="B54" s="444"/>
      <c r="C54" s="303">
        <f>SUM(C55:C62)</f>
        <v>0</v>
      </c>
      <c r="D54" s="303"/>
      <c r="E54" s="303"/>
      <c r="F54" s="303"/>
      <c r="G54" s="303"/>
      <c r="H54" s="303"/>
    </row>
    <row r="55" spans="1:8" x14ac:dyDescent="0.25">
      <c r="A55" s="304"/>
      <c r="B55" s="305" t="s">
        <v>429</v>
      </c>
      <c r="C55" s="303"/>
      <c r="D55" s="303"/>
      <c r="E55" s="303"/>
      <c r="F55" s="303"/>
      <c r="G55" s="303"/>
      <c r="H55" s="303"/>
    </row>
    <row r="56" spans="1:8" x14ac:dyDescent="0.25">
      <c r="A56" s="304"/>
      <c r="B56" s="305" t="s">
        <v>430</v>
      </c>
      <c r="C56" s="303"/>
      <c r="D56" s="303"/>
      <c r="E56" s="303"/>
      <c r="F56" s="303"/>
      <c r="G56" s="303"/>
      <c r="H56" s="303"/>
    </row>
    <row r="57" spans="1:8" x14ac:dyDescent="0.25">
      <c r="A57" s="304"/>
      <c r="B57" s="305" t="s">
        <v>431</v>
      </c>
      <c r="C57" s="303"/>
      <c r="D57" s="303"/>
      <c r="E57" s="303"/>
      <c r="F57" s="303"/>
      <c r="G57" s="303"/>
      <c r="H57" s="303"/>
    </row>
    <row r="58" spans="1:8" x14ac:dyDescent="0.25">
      <c r="A58" s="304"/>
      <c r="B58" s="305" t="s">
        <v>432</v>
      </c>
      <c r="C58" s="303"/>
      <c r="D58" s="303"/>
      <c r="E58" s="303"/>
      <c r="F58" s="303"/>
      <c r="G58" s="303"/>
      <c r="H58" s="303"/>
    </row>
    <row r="59" spans="1:8" x14ac:dyDescent="0.25">
      <c r="A59" s="304"/>
      <c r="B59" s="305" t="s">
        <v>433</v>
      </c>
      <c r="C59" s="303"/>
      <c r="D59" s="303"/>
      <c r="E59" s="303"/>
      <c r="F59" s="303"/>
      <c r="G59" s="303"/>
      <c r="H59" s="303"/>
    </row>
    <row r="60" spans="1:8" x14ac:dyDescent="0.25">
      <c r="A60" s="304"/>
      <c r="B60" s="305" t="s">
        <v>434</v>
      </c>
      <c r="C60" s="303"/>
      <c r="D60" s="303"/>
      <c r="E60" s="303"/>
      <c r="F60" s="303"/>
      <c r="G60" s="303"/>
      <c r="H60" s="303"/>
    </row>
    <row r="61" spans="1:8" x14ac:dyDescent="0.25">
      <c r="A61" s="304"/>
      <c r="B61" s="305" t="s">
        <v>435</v>
      </c>
      <c r="C61" s="303"/>
      <c r="D61" s="303"/>
      <c r="E61" s="303"/>
      <c r="F61" s="303"/>
      <c r="G61" s="303"/>
      <c r="H61" s="303"/>
    </row>
    <row r="62" spans="1:8" x14ac:dyDescent="0.25">
      <c r="A62" s="304"/>
      <c r="B62" s="305" t="s">
        <v>436</v>
      </c>
      <c r="C62" s="303"/>
      <c r="D62" s="303"/>
      <c r="E62" s="303"/>
      <c r="F62" s="303"/>
      <c r="G62" s="303"/>
      <c r="H62" s="303"/>
    </row>
    <row r="63" spans="1:8" x14ac:dyDescent="0.25">
      <c r="A63" s="304"/>
      <c r="B63" s="305"/>
      <c r="C63" s="303"/>
      <c r="D63" s="303"/>
      <c r="E63" s="303"/>
      <c r="F63" s="303"/>
      <c r="G63" s="303"/>
      <c r="H63" s="303"/>
    </row>
    <row r="64" spans="1:8" x14ac:dyDescent="0.25">
      <c r="A64" s="446" t="s">
        <v>437</v>
      </c>
      <c r="B64" s="447"/>
      <c r="C64" s="308">
        <f>SUM(C65:C72)</f>
        <v>0</v>
      </c>
      <c r="D64" s="303">
        <f>SUM(D65:D72)</f>
        <v>0</v>
      </c>
      <c r="E64" s="303">
        <f>SUM(E65:E72)</f>
        <v>0</v>
      </c>
      <c r="F64" s="303">
        <f>SUM(F65:F72)</f>
        <v>0</v>
      </c>
      <c r="G64" s="303">
        <f>SUM(G65:G72)</f>
        <v>0</v>
      </c>
      <c r="H64" s="303">
        <f>+C64+E64-F64</f>
        <v>0</v>
      </c>
    </row>
    <row r="65" spans="1:8" x14ac:dyDescent="0.25">
      <c r="A65" s="306"/>
      <c r="B65" s="307" t="s">
        <v>438</v>
      </c>
      <c r="C65" s="308"/>
      <c r="D65" s="303"/>
      <c r="E65" s="303"/>
      <c r="F65" s="303"/>
      <c r="G65" s="303"/>
      <c r="H65" s="303"/>
    </row>
    <row r="66" spans="1:8" x14ac:dyDescent="0.25">
      <c r="A66" s="306"/>
      <c r="B66" s="307" t="s">
        <v>439</v>
      </c>
      <c r="C66" s="308"/>
      <c r="D66" s="303"/>
      <c r="E66" s="303"/>
      <c r="F66" s="303"/>
      <c r="G66" s="303"/>
      <c r="H66" s="303"/>
    </row>
    <row r="67" spans="1:8" x14ac:dyDescent="0.25">
      <c r="A67" s="306"/>
      <c r="B67" s="307" t="s">
        <v>440</v>
      </c>
      <c r="C67" s="308"/>
      <c r="D67" s="303"/>
      <c r="E67" s="303"/>
      <c r="F67" s="303"/>
      <c r="G67" s="303"/>
      <c r="H67" s="303"/>
    </row>
    <row r="68" spans="1:8" x14ac:dyDescent="0.25">
      <c r="A68" s="445"/>
      <c r="B68" s="305" t="s">
        <v>441</v>
      </c>
      <c r="C68" s="337"/>
      <c r="D68" s="337"/>
      <c r="E68" s="337"/>
      <c r="F68" s="337"/>
      <c r="G68" s="337"/>
      <c r="H68" s="337"/>
    </row>
    <row r="69" spans="1:8" x14ac:dyDescent="0.25">
      <c r="A69" s="445"/>
      <c r="B69" s="305" t="s">
        <v>442</v>
      </c>
      <c r="C69" s="337"/>
      <c r="D69" s="337"/>
      <c r="E69" s="337"/>
      <c r="F69" s="337"/>
      <c r="G69" s="337"/>
      <c r="H69" s="337"/>
    </row>
    <row r="70" spans="1:8" x14ac:dyDescent="0.25">
      <c r="A70" s="304"/>
      <c r="B70" s="305" t="s">
        <v>443</v>
      </c>
      <c r="C70" s="303"/>
      <c r="D70" s="303">
        <f>+[1]FORMATO6A!D90</f>
        <v>0</v>
      </c>
      <c r="E70" s="303">
        <f>+D70</f>
        <v>0</v>
      </c>
      <c r="F70" s="303">
        <f>+[1]FORMATO6A!F90</f>
        <v>0</v>
      </c>
      <c r="G70" s="303">
        <f>+[1]FORMATO6A!G90</f>
        <v>0</v>
      </c>
      <c r="H70" s="303">
        <f>+C70+E70-F70</f>
        <v>0</v>
      </c>
    </row>
    <row r="71" spans="1:8" x14ac:dyDescent="0.25">
      <c r="A71" s="304"/>
      <c r="B71" s="305" t="s">
        <v>444</v>
      </c>
      <c r="C71" s="303"/>
      <c r="D71" s="303"/>
      <c r="E71" s="303"/>
      <c r="F71" s="303"/>
      <c r="G71" s="303"/>
      <c r="H71" s="303"/>
    </row>
    <row r="72" spans="1:8" x14ac:dyDescent="0.25">
      <c r="A72" s="304"/>
      <c r="B72" s="305" t="s">
        <v>445</v>
      </c>
      <c r="C72" s="303"/>
      <c r="D72" s="303"/>
      <c r="E72" s="303"/>
      <c r="F72" s="303"/>
      <c r="G72" s="303"/>
      <c r="H72" s="303"/>
    </row>
    <row r="73" spans="1:8" x14ac:dyDescent="0.25">
      <c r="A73" s="304"/>
      <c r="B73" s="305"/>
      <c r="C73" s="303"/>
      <c r="D73" s="303"/>
      <c r="E73" s="303"/>
      <c r="F73" s="303"/>
      <c r="G73" s="303"/>
      <c r="H73" s="303"/>
    </row>
    <row r="74" spans="1:8" x14ac:dyDescent="0.25">
      <c r="A74" s="443" t="s">
        <v>446</v>
      </c>
      <c r="B74" s="444"/>
      <c r="C74" s="337">
        <f t="shared" ref="C74:H74" si="5">SUM(C76:C85)</f>
        <v>0</v>
      </c>
      <c r="D74" s="337">
        <f t="shared" si="5"/>
        <v>0</v>
      </c>
      <c r="E74" s="337">
        <f t="shared" si="5"/>
        <v>0</v>
      </c>
      <c r="F74" s="337">
        <f t="shared" si="5"/>
        <v>0</v>
      </c>
      <c r="G74" s="337">
        <f t="shared" si="5"/>
        <v>0</v>
      </c>
      <c r="H74" s="337">
        <f t="shared" si="5"/>
        <v>0</v>
      </c>
    </row>
    <row r="75" spans="1:8" x14ac:dyDescent="0.25">
      <c r="A75" s="443" t="s">
        <v>447</v>
      </c>
      <c r="B75" s="444"/>
      <c r="C75" s="337"/>
      <c r="D75" s="337"/>
      <c r="E75" s="337"/>
      <c r="F75" s="337"/>
      <c r="G75" s="337"/>
      <c r="H75" s="337"/>
    </row>
    <row r="76" spans="1:8" x14ac:dyDescent="0.25">
      <c r="A76" s="445"/>
      <c r="B76" s="305" t="s">
        <v>448</v>
      </c>
      <c r="C76" s="337"/>
      <c r="D76" s="337"/>
      <c r="E76" s="337"/>
      <c r="F76" s="337"/>
      <c r="G76" s="337"/>
      <c r="H76" s="337"/>
    </row>
    <row r="77" spans="1:8" x14ac:dyDescent="0.25">
      <c r="A77" s="445"/>
      <c r="B77" s="305" t="s">
        <v>449</v>
      </c>
      <c r="C77" s="337"/>
      <c r="D77" s="337"/>
      <c r="E77" s="337"/>
      <c r="F77" s="337"/>
      <c r="G77" s="337"/>
      <c r="H77" s="337"/>
    </row>
    <row r="78" spans="1:8" x14ac:dyDescent="0.25">
      <c r="A78" s="304"/>
      <c r="B78" s="305" t="s">
        <v>450</v>
      </c>
      <c r="C78" s="303"/>
      <c r="D78" s="303"/>
      <c r="E78" s="303"/>
      <c r="F78" s="303"/>
      <c r="G78" s="303"/>
      <c r="H78" s="303"/>
    </row>
    <row r="79" spans="1:8" x14ac:dyDescent="0.25">
      <c r="A79" s="304"/>
      <c r="B79" s="305" t="s">
        <v>451</v>
      </c>
      <c r="C79" s="303"/>
      <c r="D79" s="303"/>
      <c r="E79" s="303"/>
      <c r="F79" s="303"/>
      <c r="G79" s="303"/>
      <c r="H79" s="303"/>
    </row>
    <row r="80" spans="1:8" x14ac:dyDescent="0.25">
      <c r="A80" s="304"/>
      <c r="B80" s="305" t="s">
        <v>452</v>
      </c>
      <c r="C80" s="303"/>
      <c r="D80" s="303"/>
      <c r="E80" s="303"/>
      <c r="F80" s="303"/>
      <c r="G80" s="303"/>
      <c r="H80" s="303"/>
    </row>
    <row r="81" spans="1:8" x14ac:dyDescent="0.25">
      <c r="A81" s="304"/>
      <c r="B81" s="305" t="s">
        <v>453</v>
      </c>
      <c r="C81" s="303"/>
      <c r="D81" s="303"/>
      <c r="E81" s="303"/>
      <c r="F81" s="303"/>
      <c r="G81" s="303"/>
      <c r="H81" s="303"/>
    </row>
    <row r="82" spans="1:8" x14ac:dyDescent="0.25">
      <c r="A82" s="304"/>
      <c r="B82" s="305" t="s">
        <v>454</v>
      </c>
      <c r="C82" s="303"/>
      <c r="D82" s="303"/>
      <c r="E82" s="303"/>
      <c r="F82" s="303"/>
      <c r="G82" s="303"/>
      <c r="H82" s="303"/>
    </row>
    <row r="83" spans="1:8" x14ac:dyDescent="0.25">
      <c r="A83" s="304"/>
      <c r="B83" s="305" t="s">
        <v>455</v>
      </c>
      <c r="C83" s="303"/>
      <c r="D83" s="303"/>
      <c r="E83" s="303"/>
      <c r="F83" s="303"/>
      <c r="G83" s="303"/>
      <c r="H83" s="303"/>
    </row>
    <row r="84" spans="1:8" x14ac:dyDescent="0.25">
      <c r="A84" s="304"/>
      <c r="B84" s="305" t="s">
        <v>456</v>
      </c>
      <c r="C84" s="303"/>
      <c r="D84" s="303"/>
      <c r="E84" s="303"/>
      <c r="F84" s="303"/>
      <c r="G84" s="303"/>
      <c r="H84" s="303"/>
    </row>
    <row r="85" spans="1:8" x14ac:dyDescent="0.25">
      <c r="A85" s="304"/>
      <c r="B85" s="305" t="s">
        <v>457</v>
      </c>
      <c r="C85" s="303"/>
      <c r="D85" s="303"/>
      <c r="E85" s="303"/>
      <c r="F85" s="303"/>
      <c r="G85" s="303"/>
      <c r="H85" s="303"/>
    </row>
    <row r="86" spans="1:8" x14ac:dyDescent="0.25">
      <c r="A86" s="304"/>
      <c r="B86" s="305"/>
      <c r="C86" s="303"/>
      <c r="D86" s="303"/>
      <c r="E86" s="303"/>
      <c r="F86" s="303"/>
      <c r="G86" s="303"/>
      <c r="H86" s="303"/>
    </row>
    <row r="87" spans="1:8" x14ac:dyDescent="0.25">
      <c r="A87" s="443" t="s">
        <v>458</v>
      </c>
      <c r="B87" s="444"/>
      <c r="C87" s="337">
        <f t="shared" ref="C87:H87" si="6">SUM(C89:C94)</f>
        <v>0</v>
      </c>
      <c r="D87" s="337">
        <f t="shared" si="6"/>
        <v>0</v>
      </c>
      <c r="E87" s="337">
        <f t="shared" si="6"/>
        <v>0</v>
      </c>
      <c r="F87" s="337">
        <f t="shared" si="6"/>
        <v>0</v>
      </c>
      <c r="G87" s="337">
        <f t="shared" si="6"/>
        <v>0</v>
      </c>
      <c r="H87" s="337">
        <f t="shared" si="6"/>
        <v>0</v>
      </c>
    </row>
    <row r="88" spans="1:8" x14ac:dyDescent="0.25">
      <c r="A88" s="443" t="s">
        <v>459</v>
      </c>
      <c r="B88" s="444"/>
      <c r="C88" s="337"/>
      <c r="D88" s="337"/>
      <c r="E88" s="337"/>
      <c r="F88" s="337"/>
      <c r="G88" s="337"/>
      <c r="H88" s="337"/>
    </row>
    <row r="89" spans="1:8" x14ac:dyDescent="0.25">
      <c r="A89" s="445"/>
      <c r="B89" s="305" t="s">
        <v>460</v>
      </c>
      <c r="C89" s="337"/>
      <c r="D89" s="337"/>
      <c r="E89" s="337"/>
      <c r="F89" s="337"/>
      <c r="G89" s="337"/>
      <c r="H89" s="337"/>
    </row>
    <row r="90" spans="1:8" x14ac:dyDescent="0.25">
      <c r="A90" s="445"/>
      <c r="B90" s="305" t="s">
        <v>461</v>
      </c>
      <c r="C90" s="337"/>
      <c r="D90" s="337"/>
      <c r="E90" s="337"/>
      <c r="F90" s="337"/>
      <c r="G90" s="337"/>
      <c r="H90" s="337"/>
    </row>
    <row r="91" spans="1:8" x14ac:dyDescent="0.25">
      <c r="A91" s="445"/>
      <c r="B91" s="305" t="s">
        <v>462</v>
      </c>
      <c r="C91" s="337"/>
      <c r="D91" s="337"/>
      <c r="E91" s="337"/>
      <c r="F91" s="337"/>
      <c r="G91" s="337"/>
      <c r="H91" s="337"/>
    </row>
    <row r="92" spans="1:8" x14ac:dyDescent="0.25">
      <c r="A92" s="445"/>
      <c r="B92" s="305" t="s">
        <v>463</v>
      </c>
      <c r="C92" s="337"/>
      <c r="D92" s="337"/>
      <c r="E92" s="337"/>
      <c r="F92" s="337"/>
      <c r="G92" s="337"/>
      <c r="H92" s="337"/>
    </row>
    <row r="93" spans="1:8" x14ac:dyDescent="0.25">
      <c r="A93" s="304"/>
      <c r="B93" s="305" t="s">
        <v>464</v>
      </c>
      <c r="C93" s="303"/>
      <c r="D93" s="303"/>
      <c r="E93" s="303"/>
      <c r="F93" s="303"/>
      <c r="G93" s="303"/>
      <c r="H93" s="303"/>
    </row>
    <row r="94" spans="1:8" x14ac:dyDescent="0.25">
      <c r="A94" s="304"/>
      <c r="B94" s="305" t="s">
        <v>465</v>
      </c>
      <c r="C94" s="303"/>
      <c r="D94" s="303"/>
      <c r="E94" s="303"/>
      <c r="F94" s="303"/>
      <c r="G94" s="303"/>
      <c r="H94" s="303"/>
    </row>
    <row r="95" spans="1:8" x14ac:dyDescent="0.25">
      <c r="A95" s="304"/>
      <c r="B95" s="305"/>
      <c r="C95" s="303"/>
      <c r="D95" s="303"/>
      <c r="E95" s="303"/>
      <c r="F95" s="303"/>
      <c r="G95" s="303"/>
      <c r="H95" s="303"/>
    </row>
    <row r="96" spans="1:8" x14ac:dyDescent="0.25">
      <c r="A96" s="443" t="s">
        <v>413</v>
      </c>
      <c r="B96" s="444"/>
      <c r="C96" s="302">
        <f t="shared" ref="C96:H96" si="7">+C10+C53</f>
        <v>613107302</v>
      </c>
      <c r="D96" s="302">
        <f t="shared" si="7"/>
        <v>114438137</v>
      </c>
      <c r="E96" s="302">
        <f t="shared" si="7"/>
        <v>727545439</v>
      </c>
      <c r="F96" s="302">
        <f t="shared" si="7"/>
        <v>160792104.15000001</v>
      </c>
      <c r="G96" s="302">
        <f t="shared" si="7"/>
        <v>153307942.75</v>
      </c>
      <c r="H96" s="302">
        <f t="shared" si="7"/>
        <v>566753334.85000002</v>
      </c>
    </row>
    <row r="97" spans="1:8" x14ac:dyDescent="0.25">
      <c r="A97" s="309"/>
      <c r="B97" s="310"/>
      <c r="C97" s="311"/>
      <c r="D97" s="311"/>
      <c r="E97" s="311"/>
      <c r="F97" s="311"/>
      <c r="G97" s="311"/>
      <c r="H97" s="311"/>
    </row>
    <row r="98" spans="1:8" x14ac:dyDescent="0.25">
      <c r="A98" s="307"/>
      <c r="B98" s="307"/>
      <c r="C98" s="66"/>
      <c r="D98" s="66"/>
      <c r="E98" s="66"/>
      <c r="F98" s="66"/>
      <c r="G98" s="66"/>
      <c r="H98" s="66"/>
    </row>
    <row r="99" spans="1:8" x14ac:dyDescent="0.25">
      <c r="A99" s="307"/>
      <c r="B99" s="307"/>
      <c r="C99" s="66"/>
      <c r="D99" s="66"/>
      <c r="E99" s="66"/>
      <c r="F99" s="66"/>
      <c r="G99" s="66"/>
      <c r="H99" s="66"/>
    </row>
    <row r="100" spans="1:8" x14ac:dyDescent="0.25">
      <c r="A100" s="307"/>
      <c r="B100" s="307"/>
      <c r="C100" s="66"/>
      <c r="D100" s="66"/>
      <c r="E100" s="66"/>
      <c r="F100" s="66"/>
      <c r="G100" s="66"/>
      <c r="H100" s="66"/>
    </row>
    <row r="105" spans="1:8" x14ac:dyDescent="0.25">
      <c r="C105" s="92">
        <f>+C96-[1]FORMATO6A!C170</f>
        <v>0</v>
      </c>
      <c r="D105" s="92">
        <f>+D96-[1]FORMATO6A!D170</f>
        <v>0</v>
      </c>
      <c r="E105" s="92">
        <f>+E96-[1]FORMATO6A!E170</f>
        <v>0</v>
      </c>
      <c r="F105" s="92">
        <f>+F96-[1]FORMATO6A!F170</f>
        <v>0</v>
      </c>
      <c r="G105" s="92">
        <f>+G96-[1]FORMATO6A!G170</f>
        <v>0</v>
      </c>
      <c r="H105" s="92">
        <f>+H96-[1]FORMATO6A!H170</f>
        <v>0</v>
      </c>
    </row>
  </sheetData>
  <mergeCells count="108">
    <mergeCell ref="F7:F8"/>
    <mergeCell ref="G7:G8"/>
    <mergeCell ref="A9:B9"/>
    <mergeCell ref="A10:B10"/>
    <mergeCell ref="A11:B11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H25:H26"/>
    <mergeCell ref="A31:B31"/>
    <mergeCell ref="C31:C32"/>
    <mergeCell ref="D31:D32"/>
    <mergeCell ref="E31:E32"/>
    <mergeCell ref="F31:F32"/>
    <mergeCell ref="G31:G32"/>
    <mergeCell ref="H31:H32"/>
    <mergeCell ref="A32:B32"/>
    <mergeCell ref="A25:A26"/>
    <mergeCell ref="C25:C26"/>
    <mergeCell ref="D25:D26"/>
    <mergeCell ref="E25:E26"/>
    <mergeCell ref="F25:F26"/>
    <mergeCell ref="G25:G26"/>
    <mergeCell ref="H33:H34"/>
    <mergeCell ref="A44:B44"/>
    <mergeCell ref="C44:C45"/>
    <mergeCell ref="D44:D45"/>
    <mergeCell ref="E44:E45"/>
    <mergeCell ref="F44:F45"/>
    <mergeCell ref="G44:G45"/>
    <mergeCell ref="H44:H45"/>
    <mergeCell ref="A45:B45"/>
    <mergeCell ref="A33:A34"/>
    <mergeCell ref="C33:C34"/>
    <mergeCell ref="D33:D34"/>
    <mergeCell ref="E33:E34"/>
    <mergeCell ref="F33:F34"/>
    <mergeCell ref="G33:G34"/>
    <mergeCell ref="A53:B53"/>
    <mergeCell ref="A54:B54"/>
    <mergeCell ref="A64:B64"/>
    <mergeCell ref="A68:A69"/>
    <mergeCell ref="C68:C69"/>
    <mergeCell ref="D68:D69"/>
    <mergeCell ref="H46:H47"/>
    <mergeCell ref="A48:A49"/>
    <mergeCell ref="C48:C49"/>
    <mergeCell ref="D48:D49"/>
    <mergeCell ref="E48:E49"/>
    <mergeCell ref="F48:F49"/>
    <mergeCell ref="G48:G49"/>
    <mergeCell ref="H48:H49"/>
    <mergeCell ref="A46:A47"/>
    <mergeCell ref="C46:C47"/>
    <mergeCell ref="D46:D47"/>
    <mergeCell ref="E46:E47"/>
    <mergeCell ref="F46:F47"/>
    <mergeCell ref="G46:G47"/>
    <mergeCell ref="E68:E69"/>
    <mergeCell ref="F68:F69"/>
    <mergeCell ref="G68:G69"/>
    <mergeCell ref="H68:H69"/>
    <mergeCell ref="A74:B74"/>
    <mergeCell ref="C74:C75"/>
    <mergeCell ref="D74:D75"/>
    <mergeCell ref="E74:E75"/>
    <mergeCell ref="F74:F75"/>
    <mergeCell ref="G74:G75"/>
    <mergeCell ref="H74:H75"/>
    <mergeCell ref="A75:B75"/>
    <mergeCell ref="A76:A77"/>
    <mergeCell ref="C76:C77"/>
    <mergeCell ref="D76:D77"/>
    <mergeCell ref="E76:E77"/>
    <mergeCell ref="F76:F77"/>
    <mergeCell ref="G76:G77"/>
    <mergeCell ref="H76:H77"/>
    <mergeCell ref="H91:H92"/>
    <mergeCell ref="A96:B96"/>
    <mergeCell ref="A91:A92"/>
    <mergeCell ref="C91:C92"/>
    <mergeCell ref="D91:D92"/>
    <mergeCell ref="E91:E92"/>
    <mergeCell ref="F91:F92"/>
    <mergeCell ref="G91:G92"/>
    <mergeCell ref="H87:H88"/>
    <mergeCell ref="A88:B88"/>
    <mergeCell ref="A89:A90"/>
    <mergeCell ref="C89:C90"/>
    <mergeCell ref="D89:D90"/>
    <mergeCell ref="E89:E90"/>
    <mergeCell ref="F89:F90"/>
    <mergeCell ref="G89:G90"/>
    <mergeCell ref="H89:H90"/>
    <mergeCell ref="A87:B87"/>
    <mergeCell ref="C87:C88"/>
    <mergeCell ref="D87:D88"/>
    <mergeCell ref="E87:E88"/>
    <mergeCell ref="F87:F88"/>
    <mergeCell ref="G87:G88"/>
  </mergeCells>
  <printOptions horizontalCentered="1"/>
  <pageMargins left="0.70866141732283472" right="0.70866141732283472" top="0.55000000000000004" bottom="0.44" header="0.31496062992125984" footer="0.31496062992125984"/>
  <pageSetup scale="45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8EC70-396D-49BB-938C-D8C290B61AD9}">
  <sheetPr>
    <tabColor theme="0" tint="-0.14999847407452621"/>
    <pageSetUpPr fitToPage="1"/>
  </sheetPr>
  <dimension ref="A1:I50"/>
  <sheetViews>
    <sheetView showGridLines="0" zoomScaleNormal="100" zoomScaleSheetLayoutView="130" workbookViewId="0">
      <selection activeCell="I71" sqref="I71"/>
    </sheetView>
  </sheetViews>
  <sheetFormatPr baseColWidth="10" defaultRowHeight="15" x14ac:dyDescent="0.25"/>
  <cols>
    <col min="1" max="1" width="39.7109375" bestFit="1" customWidth="1"/>
    <col min="2" max="2" width="15.7109375" bestFit="1" customWidth="1"/>
    <col min="3" max="3" width="14.85546875" bestFit="1" customWidth="1"/>
    <col min="4" max="4" width="13.7109375" customWidth="1"/>
    <col min="5" max="6" width="15.7109375" bestFit="1" customWidth="1"/>
    <col min="7" max="7" width="15.42578125" bestFit="1" customWidth="1"/>
    <col min="8" max="9" width="16.140625" bestFit="1" customWidth="1"/>
    <col min="257" max="257" width="39.7109375" bestFit="1" customWidth="1"/>
    <col min="258" max="258" width="15.7109375" bestFit="1" customWidth="1"/>
    <col min="259" max="259" width="14.85546875" bestFit="1" customWidth="1"/>
    <col min="260" max="260" width="13.7109375" customWidth="1"/>
    <col min="261" max="262" width="15.7109375" bestFit="1" customWidth="1"/>
    <col min="263" max="263" width="15.42578125" bestFit="1" customWidth="1"/>
    <col min="264" max="265" width="16.140625" bestFit="1" customWidth="1"/>
    <col min="513" max="513" width="39.7109375" bestFit="1" customWidth="1"/>
    <col min="514" max="514" width="15.7109375" bestFit="1" customWidth="1"/>
    <col min="515" max="515" width="14.85546875" bestFit="1" customWidth="1"/>
    <col min="516" max="516" width="13.7109375" customWidth="1"/>
    <col min="517" max="518" width="15.7109375" bestFit="1" customWidth="1"/>
    <col min="519" max="519" width="15.42578125" bestFit="1" customWidth="1"/>
    <col min="520" max="521" width="16.140625" bestFit="1" customWidth="1"/>
    <col min="769" max="769" width="39.7109375" bestFit="1" customWidth="1"/>
    <col min="770" max="770" width="15.7109375" bestFit="1" customWidth="1"/>
    <col min="771" max="771" width="14.85546875" bestFit="1" customWidth="1"/>
    <col min="772" max="772" width="13.7109375" customWidth="1"/>
    <col min="773" max="774" width="15.7109375" bestFit="1" customWidth="1"/>
    <col min="775" max="775" width="15.42578125" bestFit="1" customWidth="1"/>
    <col min="776" max="777" width="16.140625" bestFit="1" customWidth="1"/>
    <col min="1025" max="1025" width="39.7109375" bestFit="1" customWidth="1"/>
    <col min="1026" max="1026" width="15.7109375" bestFit="1" customWidth="1"/>
    <col min="1027" max="1027" width="14.85546875" bestFit="1" customWidth="1"/>
    <col min="1028" max="1028" width="13.7109375" customWidth="1"/>
    <col min="1029" max="1030" width="15.7109375" bestFit="1" customWidth="1"/>
    <col min="1031" max="1031" width="15.42578125" bestFit="1" customWidth="1"/>
    <col min="1032" max="1033" width="16.140625" bestFit="1" customWidth="1"/>
    <col min="1281" max="1281" width="39.7109375" bestFit="1" customWidth="1"/>
    <col min="1282" max="1282" width="15.7109375" bestFit="1" customWidth="1"/>
    <col min="1283" max="1283" width="14.85546875" bestFit="1" customWidth="1"/>
    <col min="1284" max="1284" width="13.7109375" customWidth="1"/>
    <col min="1285" max="1286" width="15.7109375" bestFit="1" customWidth="1"/>
    <col min="1287" max="1287" width="15.42578125" bestFit="1" customWidth="1"/>
    <col min="1288" max="1289" width="16.140625" bestFit="1" customWidth="1"/>
    <col min="1537" max="1537" width="39.7109375" bestFit="1" customWidth="1"/>
    <col min="1538" max="1538" width="15.7109375" bestFit="1" customWidth="1"/>
    <col min="1539" max="1539" width="14.85546875" bestFit="1" customWidth="1"/>
    <col min="1540" max="1540" width="13.7109375" customWidth="1"/>
    <col min="1541" max="1542" width="15.7109375" bestFit="1" customWidth="1"/>
    <col min="1543" max="1543" width="15.42578125" bestFit="1" customWidth="1"/>
    <col min="1544" max="1545" width="16.140625" bestFit="1" customWidth="1"/>
    <col min="1793" max="1793" width="39.7109375" bestFit="1" customWidth="1"/>
    <col min="1794" max="1794" width="15.7109375" bestFit="1" customWidth="1"/>
    <col min="1795" max="1795" width="14.85546875" bestFit="1" customWidth="1"/>
    <col min="1796" max="1796" width="13.7109375" customWidth="1"/>
    <col min="1797" max="1798" width="15.7109375" bestFit="1" customWidth="1"/>
    <col min="1799" max="1799" width="15.42578125" bestFit="1" customWidth="1"/>
    <col min="1800" max="1801" width="16.140625" bestFit="1" customWidth="1"/>
    <col min="2049" max="2049" width="39.7109375" bestFit="1" customWidth="1"/>
    <col min="2050" max="2050" width="15.7109375" bestFit="1" customWidth="1"/>
    <col min="2051" max="2051" width="14.85546875" bestFit="1" customWidth="1"/>
    <col min="2052" max="2052" width="13.7109375" customWidth="1"/>
    <col min="2053" max="2054" width="15.7109375" bestFit="1" customWidth="1"/>
    <col min="2055" max="2055" width="15.42578125" bestFit="1" customWidth="1"/>
    <col min="2056" max="2057" width="16.140625" bestFit="1" customWidth="1"/>
    <col min="2305" max="2305" width="39.7109375" bestFit="1" customWidth="1"/>
    <col min="2306" max="2306" width="15.7109375" bestFit="1" customWidth="1"/>
    <col min="2307" max="2307" width="14.85546875" bestFit="1" customWidth="1"/>
    <col min="2308" max="2308" width="13.7109375" customWidth="1"/>
    <col min="2309" max="2310" width="15.7109375" bestFit="1" customWidth="1"/>
    <col min="2311" max="2311" width="15.42578125" bestFit="1" customWidth="1"/>
    <col min="2312" max="2313" width="16.140625" bestFit="1" customWidth="1"/>
    <col min="2561" max="2561" width="39.7109375" bestFit="1" customWidth="1"/>
    <col min="2562" max="2562" width="15.7109375" bestFit="1" customWidth="1"/>
    <col min="2563" max="2563" width="14.85546875" bestFit="1" customWidth="1"/>
    <col min="2564" max="2564" width="13.7109375" customWidth="1"/>
    <col min="2565" max="2566" width="15.7109375" bestFit="1" customWidth="1"/>
    <col min="2567" max="2567" width="15.42578125" bestFit="1" customWidth="1"/>
    <col min="2568" max="2569" width="16.140625" bestFit="1" customWidth="1"/>
    <col min="2817" max="2817" width="39.7109375" bestFit="1" customWidth="1"/>
    <col min="2818" max="2818" width="15.7109375" bestFit="1" customWidth="1"/>
    <col min="2819" max="2819" width="14.85546875" bestFit="1" customWidth="1"/>
    <col min="2820" max="2820" width="13.7109375" customWidth="1"/>
    <col min="2821" max="2822" width="15.7109375" bestFit="1" customWidth="1"/>
    <col min="2823" max="2823" width="15.42578125" bestFit="1" customWidth="1"/>
    <col min="2824" max="2825" width="16.140625" bestFit="1" customWidth="1"/>
    <col min="3073" max="3073" width="39.7109375" bestFit="1" customWidth="1"/>
    <col min="3074" max="3074" width="15.7109375" bestFit="1" customWidth="1"/>
    <col min="3075" max="3075" width="14.85546875" bestFit="1" customWidth="1"/>
    <col min="3076" max="3076" width="13.7109375" customWidth="1"/>
    <col min="3077" max="3078" width="15.7109375" bestFit="1" customWidth="1"/>
    <col min="3079" max="3079" width="15.42578125" bestFit="1" customWidth="1"/>
    <col min="3080" max="3081" width="16.140625" bestFit="1" customWidth="1"/>
    <col min="3329" max="3329" width="39.7109375" bestFit="1" customWidth="1"/>
    <col min="3330" max="3330" width="15.7109375" bestFit="1" customWidth="1"/>
    <col min="3331" max="3331" width="14.85546875" bestFit="1" customWidth="1"/>
    <col min="3332" max="3332" width="13.7109375" customWidth="1"/>
    <col min="3333" max="3334" width="15.7109375" bestFit="1" customWidth="1"/>
    <col min="3335" max="3335" width="15.42578125" bestFit="1" customWidth="1"/>
    <col min="3336" max="3337" width="16.140625" bestFit="1" customWidth="1"/>
    <col min="3585" max="3585" width="39.7109375" bestFit="1" customWidth="1"/>
    <col min="3586" max="3586" width="15.7109375" bestFit="1" customWidth="1"/>
    <col min="3587" max="3587" width="14.85546875" bestFit="1" customWidth="1"/>
    <col min="3588" max="3588" width="13.7109375" customWidth="1"/>
    <col min="3589" max="3590" width="15.7109375" bestFit="1" customWidth="1"/>
    <col min="3591" max="3591" width="15.42578125" bestFit="1" customWidth="1"/>
    <col min="3592" max="3593" width="16.140625" bestFit="1" customWidth="1"/>
    <col min="3841" max="3841" width="39.7109375" bestFit="1" customWidth="1"/>
    <col min="3842" max="3842" width="15.7109375" bestFit="1" customWidth="1"/>
    <col min="3843" max="3843" width="14.85546875" bestFit="1" customWidth="1"/>
    <col min="3844" max="3844" width="13.7109375" customWidth="1"/>
    <col min="3845" max="3846" width="15.7109375" bestFit="1" customWidth="1"/>
    <col min="3847" max="3847" width="15.42578125" bestFit="1" customWidth="1"/>
    <col min="3848" max="3849" width="16.140625" bestFit="1" customWidth="1"/>
    <col min="4097" max="4097" width="39.7109375" bestFit="1" customWidth="1"/>
    <col min="4098" max="4098" width="15.7109375" bestFit="1" customWidth="1"/>
    <col min="4099" max="4099" width="14.85546875" bestFit="1" customWidth="1"/>
    <col min="4100" max="4100" width="13.7109375" customWidth="1"/>
    <col min="4101" max="4102" width="15.7109375" bestFit="1" customWidth="1"/>
    <col min="4103" max="4103" width="15.42578125" bestFit="1" customWidth="1"/>
    <col min="4104" max="4105" width="16.140625" bestFit="1" customWidth="1"/>
    <col min="4353" max="4353" width="39.7109375" bestFit="1" customWidth="1"/>
    <col min="4354" max="4354" width="15.7109375" bestFit="1" customWidth="1"/>
    <col min="4355" max="4355" width="14.85546875" bestFit="1" customWidth="1"/>
    <col min="4356" max="4356" width="13.7109375" customWidth="1"/>
    <col min="4357" max="4358" width="15.7109375" bestFit="1" customWidth="1"/>
    <col min="4359" max="4359" width="15.42578125" bestFit="1" customWidth="1"/>
    <col min="4360" max="4361" width="16.140625" bestFit="1" customWidth="1"/>
    <col min="4609" max="4609" width="39.7109375" bestFit="1" customWidth="1"/>
    <col min="4610" max="4610" width="15.7109375" bestFit="1" customWidth="1"/>
    <col min="4611" max="4611" width="14.85546875" bestFit="1" customWidth="1"/>
    <col min="4612" max="4612" width="13.7109375" customWidth="1"/>
    <col min="4613" max="4614" width="15.7109375" bestFit="1" customWidth="1"/>
    <col min="4615" max="4615" width="15.42578125" bestFit="1" customWidth="1"/>
    <col min="4616" max="4617" width="16.140625" bestFit="1" customWidth="1"/>
    <col min="4865" max="4865" width="39.7109375" bestFit="1" customWidth="1"/>
    <col min="4866" max="4866" width="15.7109375" bestFit="1" customWidth="1"/>
    <col min="4867" max="4867" width="14.85546875" bestFit="1" customWidth="1"/>
    <col min="4868" max="4868" width="13.7109375" customWidth="1"/>
    <col min="4869" max="4870" width="15.7109375" bestFit="1" customWidth="1"/>
    <col min="4871" max="4871" width="15.42578125" bestFit="1" customWidth="1"/>
    <col min="4872" max="4873" width="16.140625" bestFit="1" customWidth="1"/>
    <col min="5121" max="5121" width="39.7109375" bestFit="1" customWidth="1"/>
    <col min="5122" max="5122" width="15.7109375" bestFit="1" customWidth="1"/>
    <col min="5123" max="5123" width="14.85546875" bestFit="1" customWidth="1"/>
    <col min="5124" max="5124" width="13.7109375" customWidth="1"/>
    <col min="5125" max="5126" width="15.7109375" bestFit="1" customWidth="1"/>
    <col min="5127" max="5127" width="15.42578125" bestFit="1" customWidth="1"/>
    <col min="5128" max="5129" width="16.140625" bestFit="1" customWidth="1"/>
    <col min="5377" max="5377" width="39.7109375" bestFit="1" customWidth="1"/>
    <col min="5378" max="5378" width="15.7109375" bestFit="1" customWidth="1"/>
    <col min="5379" max="5379" width="14.85546875" bestFit="1" customWidth="1"/>
    <col min="5380" max="5380" width="13.7109375" customWidth="1"/>
    <col min="5381" max="5382" width="15.7109375" bestFit="1" customWidth="1"/>
    <col min="5383" max="5383" width="15.42578125" bestFit="1" customWidth="1"/>
    <col min="5384" max="5385" width="16.140625" bestFit="1" customWidth="1"/>
    <col min="5633" max="5633" width="39.7109375" bestFit="1" customWidth="1"/>
    <col min="5634" max="5634" width="15.7109375" bestFit="1" customWidth="1"/>
    <col min="5635" max="5635" width="14.85546875" bestFit="1" customWidth="1"/>
    <col min="5636" max="5636" width="13.7109375" customWidth="1"/>
    <col min="5637" max="5638" width="15.7109375" bestFit="1" customWidth="1"/>
    <col min="5639" max="5639" width="15.42578125" bestFit="1" customWidth="1"/>
    <col min="5640" max="5641" width="16.140625" bestFit="1" customWidth="1"/>
    <col min="5889" max="5889" width="39.7109375" bestFit="1" customWidth="1"/>
    <col min="5890" max="5890" width="15.7109375" bestFit="1" customWidth="1"/>
    <col min="5891" max="5891" width="14.85546875" bestFit="1" customWidth="1"/>
    <col min="5892" max="5892" width="13.7109375" customWidth="1"/>
    <col min="5893" max="5894" width="15.7109375" bestFit="1" customWidth="1"/>
    <col min="5895" max="5895" width="15.42578125" bestFit="1" customWidth="1"/>
    <col min="5896" max="5897" width="16.140625" bestFit="1" customWidth="1"/>
    <col min="6145" max="6145" width="39.7109375" bestFit="1" customWidth="1"/>
    <col min="6146" max="6146" width="15.7109375" bestFit="1" customWidth="1"/>
    <col min="6147" max="6147" width="14.85546875" bestFit="1" customWidth="1"/>
    <col min="6148" max="6148" width="13.7109375" customWidth="1"/>
    <col min="6149" max="6150" width="15.7109375" bestFit="1" customWidth="1"/>
    <col min="6151" max="6151" width="15.42578125" bestFit="1" customWidth="1"/>
    <col min="6152" max="6153" width="16.140625" bestFit="1" customWidth="1"/>
    <col min="6401" max="6401" width="39.7109375" bestFit="1" customWidth="1"/>
    <col min="6402" max="6402" width="15.7109375" bestFit="1" customWidth="1"/>
    <col min="6403" max="6403" width="14.85546875" bestFit="1" customWidth="1"/>
    <col min="6404" max="6404" width="13.7109375" customWidth="1"/>
    <col min="6405" max="6406" width="15.7109375" bestFit="1" customWidth="1"/>
    <col min="6407" max="6407" width="15.42578125" bestFit="1" customWidth="1"/>
    <col min="6408" max="6409" width="16.140625" bestFit="1" customWidth="1"/>
    <col min="6657" max="6657" width="39.7109375" bestFit="1" customWidth="1"/>
    <col min="6658" max="6658" width="15.7109375" bestFit="1" customWidth="1"/>
    <col min="6659" max="6659" width="14.85546875" bestFit="1" customWidth="1"/>
    <col min="6660" max="6660" width="13.7109375" customWidth="1"/>
    <col min="6661" max="6662" width="15.7109375" bestFit="1" customWidth="1"/>
    <col min="6663" max="6663" width="15.42578125" bestFit="1" customWidth="1"/>
    <col min="6664" max="6665" width="16.140625" bestFit="1" customWidth="1"/>
    <col min="6913" max="6913" width="39.7109375" bestFit="1" customWidth="1"/>
    <col min="6914" max="6914" width="15.7109375" bestFit="1" customWidth="1"/>
    <col min="6915" max="6915" width="14.85546875" bestFit="1" customWidth="1"/>
    <col min="6916" max="6916" width="13.7109375" customWidth="1"/>
    <col min="6917" max="6918" width="15.7109375" bestFit="1" customWidth="1"/>
    <col min="6919" max="6919" width="15.42578125" bestFit="1" customWidth="1"/>
    <col min="6920" max="6921" width="16.140625" bestFit="1" customWidth="1"/>
    <col min="7169" max="7169" width="39.7109375" bestFit="1" customWidth="1"/>
    <col min="7170" max="7170" width="15.7109375" bestFit="1" customWidth="1"/>
    <col min="7171" max="7171" width="14.85546875" bestFit="1" customWidth="1"/>
    <col min="7172" max="7172" width="13.7109375" customWidth="1"/>
    <col min="7173" max="7174" width="15.7109375" bestFit="1" customWidth="1"/>
    <col min="7175" max="7175" width="15.42578125" bestFit="1" customWidth="1"/>
    <col min="7176" max="7177" width="16.140625" bestFit="1" customWidth="1"/>
    <col min="7425" max="7425" width="39.7109375" bestFit="1" customWidth="1"/>
    <col min="7426" max="7426" width="15.7109375" bestFit="1" customWidth="1"/>
    <col min="7427" max="7427" width="14.85546875" bestFit="1" customWidth="1"/>
    <col min="7428" max="7428" width="13.7109375" customWidth="1"/>
    <col min="7429" max="7430" width="15.7109375" bestFit="1" customWidth="1"/>
    <col min="7431" max="7431" width="15.42578125" bestFit="1" customWidth="1"/>
    <col min="7432" max="7433" width="16.140625" bestFit="1" customWidth="1"/>
    <col min="7681" max="7681" width="39.7109375" bestFit="1" customWidth="1"/>
    <col min="7682" max="7682" width="15.7109375" bestFit="1" customWidth="1"/>
    <col min="7683" max="7683" width="14.85546875" bestFit="1" customWidth="1"/>
    <col min="7684" max="7684" width="13.7109375" customWidth="1"/>
    <col min="7685" max="7686" width="15.7109375" bestFit="1" customWidth="1"/>
    <col min="7687" max="7687" width="15.42578125" bestFit="1" customWidth="1"/>
    <col min="7688" max="7689" width="16.140625" bestFit="1" customWidth="1"/>
    <col min="7937" max="7937" width="39.7109375" bestFit="1" customWidth="1"/>
    <col min="7938" max="7938" width="15.7109375" bestFit="1" customWidth="1"/>
    <col min="7939" max="7939" width="14.85546875" bestFit="1" customWidth="1"/>
    <col min="7940" max="7940" width="13.7109375" customWidth="1"/>
    <col min="7941" max="7942" width="15.7109375" bestFit="1" customWidth="1"/>
    <col min="7943" max="7943" width="15.42578125" bestFit="1" customWidth="1"/>
    <col min="7944" max="7945" width="16.140625" bestFit="1" customWidth="1"/>
    <col min="8193" max="8193" width="39.7109375" bestFit="1" customWidth="1"/>
    <col min="8194" max="8194" width="15.7109375" bestFit="1" customWidth="1"/>
    <col min="8195" max="8195" width="14.85546875" bestFit="1" customWidth="1"/>
    <col min="8196" max="8196" width="13.7109375" customWidth="1"/>
    <col min="8197" max="8198" width="15.7109375" bestFit="1" customWidth="1"/>
    <col min="8199" max="8199" width="15.42578125" bestFit="1" customWidth="1"/>
    <col min="8200" max="8201" width="16.140625" bestFit="1" customWidth="1"/>
    <col min="8449" max="8449" width="39.7109375" bestFit="1" customWidth="1"/>
    <col min="8450" max="8450" width="15.7109375" bestFit="1" customWidth="1"/>
    <col min="8451" max="8451" width="14.85546875" bestFit="1" customWidth="1"/>
    <col min="8452" max="8452" width="13.7109375" customWidth="1"/>
    <col min="8453" max="8454" width="15.7109375" bestFit="1" customWidth="1"/>
    <col min="8455" max="8455" width="15.42578125" bestFit="1" customWidth="1"/>
    <col min="8456" max="8457" width="16.140625" bestFit="1" customWidth="1"/>
    <col min="8705" max="8705" width="39.7109375" bestFit="1" customWidth="1"/>
    <col min="8706" max="8706" width="15.7109375" bestFit="1" customWidth="1"/>
    <col min="8707" max="8707" width="14.85546875" bestFit="1" customWidth="1"/>
    <col min="8708" max="8708" width="13.7109375" customWidth="1"/>
    <col min="8709" max="8710" width="15.7109375" bestFit="1" customWidth="1"/>
    <col min="8711" max="8711" width="15.42578125" bestFit="1" customWidth="1"/>
    <col min="8712" max="8713" width="16.140625" bestFit="1" customWidth="1"/>
    <col min="8961" max="8961" width="39.7109375" bestFit="1" customWidth="1"/>
    <col min="8962" max="8962" width="15.7109375" bestFit="1" customWidth="1"/>
    <col min="8963" max="8963" width="14.85546875" bestFit="1" customWidth="1"/>
    <col min="8964" max="8964" width="13.7109375" customWidth="1"/>
    <col min="8965" max="8966" width="15.7109375" bestFit="1" customWidth="1"/>
    <col min="8967" max="8967" width="15.42578125" bestFit="1" customWidth="1"/>
    <col min="8968" max="8969" width="16.140625" bestFit="1" customWidth="1"/>
    <col min="9217" max="9217" width="39.7109375" bestFit="1" customWidth="1"/>
    <col min="9218" max="9218" width="15.7109375" bestFit="1" customWidth="1"/>
    <col min="9219" max="9219" width="14.85546875" bestFit="1" customWidth="1"/>
    <col min="9220" max="9220" width="13.7109375" customWidth="1"/>
    <col min="9221" max="9222" width="15.7109375" bestFit="1" customWidth="1"/>
    <col min="9223" max="9223" width="15.42578125" bestFit="1" customWidth="1"/>
    <col min="9224" max="9225" width="16.140625" bestFit="1" customWidth="1"/>
    <col min="9473" max="9473" width="39.7109375" bestFit="1" customWidth="1"/>
    <col min="9474" max="9474" width="15.7109375" bestFit="1" customWidth="1"/>
    <col min="9475" max="9475" width="14.85546875" bestFit="1" customWidth="1"/>
    <col min="9476" max="9476" width="13.7109375" customWidth="1"/>
    <col min="9477" max="9478" width="15.7109375" bestFit="1" customWidth="1"/>
    <col min="9479" max="9479" width="15.42578125" bestFit="1" customWidth="1"/>
    <col min="9480" max="9481" width="16.140625" bestFit="1" customWidth="1"/>
    <col min="9729" max="9729" width="39.7109375" bestFit="1" customWidth="1"/>
    <col min="9730" max="9730" width="15.7109375" bestFit="1" customWidth="1"/>
    <col min="9731" max="9731" width="14.85546875" bestFit="1" customWidth="1"/>
    <col min="9732" max="9732" width="13.7109375" customWidth="1"/>
    <col min="9733" max="9734" width="15.7109375" bestFit="1" customWidth="1"/>
    <col min="9735" max="9735" width="15.42578125" bestFit="1" customWidth="1"/>
    <col min="9736" max="9737" width="16.140625" bestFit="1" customWidth="1"/>
    <col min="9985" max="9985" width="39.7109375" bestFit="1" customWidth="1"/>
    <col min="9986" max="9986" width="15.7109375" bestFit="1" customWidth="1"/>
    <col min="9987" max="9987" width="14.85546875" bestFit="1" customWidth="1"/>
    <col min="9988" max="9988" width="13.7109375" customWidth="1"/>
    <col min="9989" max="9990" width="15.7109375" bestFit="1" customWidth="1"/>
    <col min="9991" max="9991" width="15.42578125" bestFit="1" customWidth="1"/>
    <col min="9992" max="9993" width="16.140625" bestFit="1" customWidth="1"/>
    <col min="10241" max="10241" width="39.7109375" bestFit="1" customWidth="1"/>
    <col min="10242" max="10242" width="15.7109375" bestFit="1" customWidth="1"/>
    <col min="10243" max="10243" width="14.85546875" bestFit="1" customWidth="1"/>
    <col min="10244" max="10244" width="13.7109375" customWidth="1"/>
    <col min="10245" max="10246" width="15.7109375" bestFit="1" customWidth="1"/>
    <col min="10247" max="10247" width="15.42578125" bestFit="1" customWidth="1"/>
    <col min="10248" max="10249" width="16.140625" bestFit="1" customWidth="1"/>
    <col min="10497" max="10497" width="39.7109375" bestFit="1" customWidth="1"/>
    <col min="10498" max="10498" width="15.7109375" bestFit="1" customWidth="1"/>
    <col min="10499" max="10499" width="14.85546875" bestFit="1" customWidth="1"/>
    <col min="10500" max="10500" width="13.7109375" customWidth="1"/>
    <col min="10501" max="10502" width="15.7109375" bestFit="1" customWidth="1"/>
    <col min="10503" max="10503" width="15.42578125" bestFit="1" customWidth="1"/>
    <col min="10504" max="10505" width="16.140625" bestFit="1" customWidth="1"/>
    <col min="10753" max="10753" width="39.7109375" bestFit="1" customWidth="1"/>
    <col min="10754" max="10754" width="15.7109375" bestFit="1" customWidth="1"/>
    <col min="10755" max="10755" width="14.85546875" bestFit="1" customWidth="1"/>
    <col min="10756" max="10756" width="13.7109375" customWidth="1"/>
    <col min="10757" max="10758" width="15.7109375" bestFit="1" customWidth="1"/>
    <col min="10759" max="10759" width="15.42578125" bestFit="1" customWidth="1"/>
    <col min="10760" max="10761" width="16.140625" bestFit="1" customWidth="1"/>
    <col min="11009" max="11009" width="39.7109375" bestFit="1" customWidth="1"/>
    <col min="11010" max="11010" width="15.7109375" bestFit="1" customWidth="1"/>
    <col min="11011" max="11011" width="14.85546875" bestFit="1" customWidth="1"/>
    <col min="11012" max="11012" width="13.7109375" customWidth="1"/>
    <col min="11013" max="11014" width="15.7109375" bestFit="1" customWidth="1"/>
    <col min="11015" max="11015" width="15.42578125" bestFit="1" customWidth="1"/>
    <col min="11016" max="11017" width="16.140625" bestFit="1" customWidth="1"/>
    <col min="11265" max="11265" width="39.7109375" bestFit="1" customWidth="1"/>
    <col min="11266" max="11266" width="15.7109375" bestFit="1" customWidth="1"/>
    <col min="11267" max="11267" width="14.85546875" bestFit="1" customWidth="1"/>
    <col min="11268" max="11268" width="13.7109375" customWidth="1"/>
    <col min="11269" max="11270" width="15.7109375" bestFit="1" customWidth="1"/>
    <col min="11271" max="11271" width="15.42578125" bestFit="1" customWidth="1"/>
    <col min="11272" max="11273" width="16.140625" bestFit="1" customWidth="1"/>
    <col min="11521" max="11521" width="39.7109375" bestFit="1" customWidth="1"/>
    <col min="11522" max="11522" width="15.7109375" bestFit="1" customWidth="1"/>
    <col min="11523" max="11523" width="14.85546875" bestFit="1" customWidth="1"/>
    <col min="11524" max="11524" width="13.7109375" customWidth="1"/>
    <col min="11525" max="11526" width="15.7109375" bestFit="1" customWidth="1"/>
    <col min="11527" max="11527" width="15.42578125" bestFit="1" customWidth="1"/>
    <col min="11528" max="11529" width="16.140625" bestFit="1" customWidth="1"/>
    <col min="11777" max="11777" width="39.7109375" bestFit="1" customWidth="1"/>
    <col min="11778" max="11778" width="15.7109375" bestFit="1" customWidth="1"/>
    <col min="11779" max="11779" width="14.85546875" bestFit="1" customWidth="1"/>
    <col min="11780" max="11780" width="13.7109375" customWidth="1"/>
    <col min="11781" max="11782" width="15.7109375" bestFit="1" customWidth="1"/>
    <col min="11783" max="11783" width="15.42578125" bestFit="1" customWidth="1"/>
    <col min="11784" max="11785" width="16.140625" bestFit="1" customWidth="1"/>
    <col min="12033" max="12033" width="39.7109375" bestFit="1" customWidth="1"/>
    <col min="12034" max="12034" width="15.7109375" bestFit="1" customWidth="1"/>
    <col min="12035" max="12035" width="14.85546875" bestFit="1" customWidth="1"/>
    <col min="12036" max="12036" width="13.7109375" customWidth="1"/>
    <col min="12037" max="12038" width="15.7109375" bestFit="1" customWidth="1"/>
    <col min="12039" max="12039" width="15.42578125" bestFit="1" customWidth="1"/>
    <col min="12040" max="12041" width="16.140625" bestFit="1" customWidth="1"/>
    <col min="12289" max="12289" width="39.7109375" bestFit="1" customWidth="1"/>
    <col min="12290" max="12290" width="15.7109375" bestFit="1" customWidth="1"/>
    <col min="12291" max="12291" width="14.85546875" bestFit="1" customWidth="1"/>
    <col min="12292" max="12292" width="13.7109375" customWidth="1"/>
    <col min="12293" max="12294" width="15.7109375" bestFit="1" customWidth="1"/>
    <col min="12295" max="12295" width="15.42578125" bestFit="1" customWidth="1"/>
    <col min="12296" max="12297" width="16.140625" bestFit="1" customWidth="1"/>
    <col min="12545" max="12545" width="39.7109375" bestFit="1" customWidth="1"/>
    <col min="12546" max="12546" width="15.7109375" bestFit="1" customWidth="1"/>
    <col min="12547" max="12547" width="14.85546875" bestFit="1" customWidth="1"/>
    <col min="12548" max="12548" width="13.7109375" customWidth="1"/>
    <col min="12549" max="12550" width="15.7109375" bestFit="1" customWidth="1"/>
    <col min="12551" max="12551" width="15.42578125" bestFit="1" customWidth="1"/>
    <col min="12552" max="12553" width="16.140625" bestFit="1" customWidth="1"/>
    <col min="12801" max="12801" width="39.7109375" bestFit="1" customWidth="1"/>
    <col min="12802" max="12802" width="15.7109375" bestFit="1" customWidth="1"/>
    <col min="12803" max="12803" width="14.85546875" bestFit="1" customWidth="1"/>
    <col min="12804" max="12804" width="13.7109375" customWidth="1"/>
    <col min="12805" max="12806" width="15.7109375" bestFit="1" customWidth="1"/>
    <col min="12807" max="12807" width="15.42578125" bestFit="1" customWidth="1"/>
    <col min="12808" max="12809" width="16.140625" bestFit="1" customWidth="1"/>
    <col min="13057" max="13057" width="39.7109375" bestFit="1" customWidth="1"/>
    <col min="13058" max="13058" width="15.7109375" bestFit="1" customWidth="1"/>
    <col min="13059" max="13059" width="14.85546875" bestFit="1" customWidth="1"/>
    <col min="13060" max="13060" width="13.7109375" customWidth="1"/>
    <col min="13061" max="13062" width="15.7109375" bestFit="1" customWidth="1"/>
    <col min="13063" max="13063" width="15.42578125" bestFit="1" customWidth="1"/>
    <col min="13064" max="13065" width="16.140625" bestFit="1" customWidth="1"/>
    <col min="13313" max="13313" width="39.7109375" bestFit="1" customWidth="1"/>
    <col min="13314" max="13314" width="15.7109375" bestFit="1" customWidth="1"/>
    <col min="13315" max="13315" width="14.85546875" bestFit="1" customWidth="1"/>
    <col min="13316" max="13316" width="13.7109375" customWidth="1"/>
    <col min="13317" max="13318" width="15.7109375" bestFit="1" customWidth="1"/>
    <col min="13319" max="13319" width="15.42578125" bestFit="1" customWidth="1"/>
    <col min="13320" max="13321" width="16.140625" bestFit="1" customWidth="1"/>
    <col min="13569" max="13569" width="39.7109375" bestFit="1" customWidth="1"/>
    <col min="13570" max="13570" width="15.7109375" bestFit="1" customWidth="1"/>
    <col min="13571" max="13571" width="14.85546875" bestFit="1" customWidth="1"/>
    <col min="13572" max="13572" width="13.7109375" customWidth="1"/>
    <col min="13573" max="13574" width="15.7109375" bestFit="1" customWidth="1"/>
    <col min="13575" max="13575" width="15.42578125" bestFit="1" customWidth="1"/>
    <col min="13576" max="13577" width="16.140625" bestFit="1" customWidth="1"/>
    <col min="13825" max="13825" width="39.7109375" bestFit="1" customWidth="1"/>
    <col min="13826" max="13826" width="15.7109375" bestFit="1" customWidth="1"/>
    <col min="13827" max="13827" width="14.85546875" bestFit="1" customWidth="1"/>
    <col min="13828" max="13828" width="13.7109375" customWidth="1"/>
    <col min="13829" max="13830" width="15.7109375" bestFit="1" customWidth="1"/>
    <col min="13831" max="13831" width="15.42578125" bestFit="1" customWidth="1"/>
    <col min="13832" max="13833" width="16.140625" bestFit="1" customWidth="1"/>
    <col min="14081" max="14081" width="39.7109375" bestFit="1" customWidth="1"/>
    <col min="14082" max="14082" width="15.7109375" bestFit="1" customWidth="1"/>
    <col min="14083" max="14083" width="14.85546875" bestFit="1" customWidth="1"/>
    <col min="14084" max="14084" width="13.7109375" customWidth="1"/>
    <col min="14085" max="14086" width="15.7109375" bestFit="1" customWidth="1"/>
    <col min="14087" max="14087" width="15.42578125" bestFit="1" customWidth="1"/>
    <col min="14088" max="14089" width="16.140625" bestFit="1" customWidth="1"/>
    <col min="14337" max="14337" width="39.7109375" bestFit="1" customWidth="1"/>
    <col min="14338" max="14338" width="15.7109375" bestFit="1" customWidth="1"/>
    <col min="14339" max="14339" width="14.85546875" bestFit="1" customWidth="1"/>
    <col min="14340" max="14340" width="13.7109375" customWidth="1"/>
    <col min="14341" max="14342" width="15.7109375" bestFit="1" customWidth="1"/>
    <col min="14343" max="14343" width="15.42578125" bestFit="1" customWidth="1"/>
    <col min="14344" max="14345" width="16.140625" bestFit="1" customWidth="1"/>
    <col min="14593" max="14593" width="39.7109375" bestFit="1" customWidth="1"/>
    <col min="14594" max="14594" width="15.7109375" bestFit="1" customWidth="1"/>
    <col min="14595" max="14595" width="14.85546875" bestFit="1" customWidth="1"/>
    <col min="14596" max="14596" width="13.7109375" customWidth="1"/>
    <col min="14597" max="14598" width="15.7109375" bestFit="1" customWidth="1"/>
    <col min="14599" max="14599" width="15.42578125" bestFit="1" customWidth="1"/>
    <col min="14600" max="14601" width="16.140625" bestFit="1" customWidth="1"/>
    <col min="14849" max="14849" width="39.7109375" bestFit="1" customWidth="1"/>
    <col min="14850" max="14850" width="15.7109375" bestFit="1" customWidth="1"/>
    <col min="14851" max="14851" width="14.85546875" bestFit="1" customWidth="1"/>
    <col min="14852" max="14852" width="13.7109375" customWidth="1"/>
    <col min="14853" max="14854" width="15.7109375" bestFit="1" customWidth="1"/>
    <col min="14855" max="14855" width="15.42578125" bestFit="1" customWidth="1"/>
    <col min="14856" max="14857" width="16.140625" bestFit="1" customWidth="1"/>
    <col min="15105" max="15105" width="39.7109375" bestFit="1" customWidth="1"/>
    <col min="15106" max="15106" width="15.7109375" bestFit="1" customWidth="1"/>
    <col min="15107" max="15107" width="14.85546875" bestFit="1" customWidth="1"/>
    <col min="15108" max="15108" width="13.7109375" customWidth="1"/>
    <col min="15109" max="15110" width="15.7109375" bestFit="1" customWidth="1"/>
    <col min="15111" max="15111" width="15.42578125" bestFit="1" customWidth="1"/>
    <col min="15112" max="15113" width="16.140625" bestFit="1" customWidth="1"/>
    <col min="15361" max="15361" width="39.7109375" bestFit="1" customWidth="1"/>
    <col min="15362" max="15362" width="15.7109375" bestFit="1" customWidth="1"/>
    <col min="15363" max="15363" width="14.85546875" bestFit="1" customWidth="1"/>
    <col min="15364" max="15364" width="13.7109375" customWidth="1"/>
    <col min="15365" max="15366" width="15.7109375" bestFit="1" customWidth="1"/>
    <col min="15367" max="15367" width="15.42578125" bestFit="1" customWidth="1"/>
    <col min="15368" max="15369" width="16.140625" bestFit="1" customWidth="1"/>
    <col min="15617" max="15617" width="39.7109375" bestFit="1" customWidth="1"/>
    <col min="15618" max="15618" width="15.7109375" bestFit="1" customWidth="1"/>
    <col min="15619" max="15619" width="14.85546875" bestFit="1" customWidth="1"/>
    <col min="15620" max="15620" width="13.7109375" customWidth="1"/>
    <col min="15621" max="15622" width="15.7109375" bestFit="1" customWidth="1"/>
    <col min="15623" max="15623" width="15.42578125" bestFit="1" customWidth="1"/>
    <col min="15624" max="15625" width="16.140625" bestFit="1" customWidth="1"/>
    <col min="15873" max="15873" width="39.7109375" bestFit="1" customWidth="1"/>
    <col min="15874" max="15874" width="15.7109375" bestFit="1" customWidth="1"/>
    <col min="15875" max="15875" width="14.85546875" bestFit="1" customWidth="1"/>
    <col min="15876" max="15876" width="13.7109375" customWidth="1"/>
    <col min="15877" max="15878" width="15.7109375" bestFit="1" customWidth="1"/>
    <col min="15879" max="15879" width="15.42578125" bestFit="1" customWidth="1"/>
    <col min="15880" max="15881" width="16.140625" bestFit="1" customWidth="1"/>
    <col min="16129" max="16129" width="39.7109375" bestFit="1" customWidth="1"/>
    <col min="16130" max="16130" width="15.7109375" bestFit="1" customWidth="1"/>
    <col min="16131" max="16131" width="14.85546875" bestFit="1" customWidth="1"/>
    <col min="16132" max="16132" width="13.7109375" customWidth="1"/>
    <col min="16133" max="16134" width="15.7109375" bestFit="1" customWidth="1"/>
    <col min="16135" max="16135" width="15.42578125" bestFit="1" customWidth="1"/>
    <col min="16136" max="16137" width="16.140625" bestFit="1" customWidth="1"/>
  </cols>
  <sheetData>
    <row r="1" spans="1:9" x14ac:dyDescent="0.25">
      <c r="A1" s="385" t="str">
        <f>+[1]FORMATO6C!A1</f>
        <v>COLEGIO DE ESTUDIOS CIENTÍFICOS Y TECNOLÓGICOS DEL ESTADO DE TLAXCALA</v>
      </c>
      <c r="B1" s="386"/>
      <c r="C1" s="386"/>
      <c r="D1" s="386"/>
      <c r="E1" s="386"/>
      <c r="F1" s="386"/>
      <c r="G1" s="387"/>
    </row>
    <row r="2" spans="1:9" x14ac:dyDescent="0.25">
      <c r="A2" s="424" t="s">
        <v>326</v>
      </c>
      <c r="B2" s="425"/>
      <c r="C2" s="425"/>
      <c r="D2" s="425"/>
      <c r="E2" s="425"/>
      <c r="F2" s="425"/>
      <c r="G2" s="426"/>
    </row>
    <row r="3" spans="1:9" x14ac:dyDescent="0.25">
      <c r="A3" s="424" t="s">
        <v>467</v>
      </c>
      <c r="B3" s="425"/>
      <c r="C3" s="425"/>
      <c r="D3" s="425"/>
      <c r="E3" s="425"/>
      <c r="F3" s="425"/>
      <c r="G3" s="426"/>
    </row>
    <row r="4" spans="1:9" x14ac:dyDescent="0.25">
      <c r="A4" s="424" t="str">
        <f>+[1]Guia!B5</f>
        <v>Del 1 de enero al 31 de marzo del 2025</v>
      </c>
      <c r="B4" s="425"/>
      <c r="C4" s="425"/>
      <c r="D4" s="425"/>
      <c r="E4" s="425"/>
      <c r="F4" s="425"/>
      <c r="G4" s="426"/>
    </row>
    <row r="5" spans="1:9" x14ac:dyDescent="0.25">
      <c r="A5" s="427" t="s">
        <v>0</v>
      </c>
      <c r="B5" s="428"/>
      <c r="C5" s="428"/>
      <c r="D5" s="428"/>
      <c r="E5" s="428"/>
      <c r="F5" s="428"/>
      <c r="G5" s="429"/>
    </row>
    <row r="6" spans="1:9" x14ac:dyDescent="0.25">
      <c r="A6" s="437" t="s">
        <v>1</v>
      </c>
      <c r="B6" s="440" t="s">
        <v>328</v>
      </c>
      <c r="C6" s="441"/>
      <c r="D6" s="441"/>
      <c r="E6" s="441"/>
      <c r="F6" s="442"/>
      <c r="G6" s="437" t="s">
        <v>415</v>
      </c>
    </row>
    <row r="7" spans="1:9" x14ac:dyDescent="0.25">
      <c r="A7" s="438"/>
      <c r="B7" s="437" t="s">
        <v>191</v>
      </c>
      <c r="C7" s="129" t="s">
        <v>238</v>
      </c>
      <c r="D7" s="437" t="s">
        <v>239</v>
      </c>
      <c r="E7" s="437" t="s">
        <v>189</v>
      </c>
      <c r="F7" s="437" t="s">
        <v>192</v>
      </c>
      <c r="G7" s="438"/>
    </row>
    <row r="8" spans="1:9" x14ac:dyDescent="0.25">
      <c r="A8" s="439"/>
      <c r="B8" s="439"/>
      <c r="C8" s="130" t="s">
        <v>242</v>
      </c>
      <c r="D8" s="439"/>
      <c r="E8" s="439"/>
      <c r="F8" s="439"/>
      <c r="G8" s="439"/>
    </row>
    <row r="9" spans="1:9" x14ac:dyDescent="0.25">
      <c r="A9" s="214" t="s">
        <v>468</v>
      </c>
      <c r="B9" s="312">
        <f>SUM(B10:B18)+B21</f>
        <v>567667787</v>
      </c>
      <c r="C9" s="312">
        <f>SUM(C10:C18)+C21</f>
        <v>111830794</v>
      </c>
      <c r="D9" s="312">
        <f>SUM(D10:D18)+D21</f>
        <v>679498581</v>
      </c>
      <c r="E9" s="312">
        <f>SUM(E10:E18)+E21</f>
        <v>152846936.95000002</v>
      </c>
      <c r="F9" s="312">
        <f>SUM(F10:F18)+F21</f>
        <v>148078902.99000001</v>
      </c>
      <c r="G9" s="312">
        <f>+D9-E9</f>
        <v>526651644.04999995</v>
      </c>
    </row>
    <row r="10" spans="1:9" x14ac:dyDescent="0.25">
      <c r="A10" s="304" t="s">
        <v>469</v>
      </c>
      <c r="B10" s="313"/>
      <c r="C10" s="314"/>
      <c r="D10" s="314"/>
      <c r="E10" s="314"/>
      <c r="F10" s="314"/>
      <c r="G10" s="314"/>
    </row>
    <row r="11" spans="1:9" x14ac:dyDescent="0.25">
      <c r="A11" s="304" t="s">
        <v>470</v>
      </c>
      <c r="B11" s="313">
        <f>+[1]FORMATO6A!C10</f>
        <v>567667787</v>
      </c>
      <c r="C11" s="314">
        <f>+[1]FORMATO6A!D10</f>
        <v>111830794</v>
      </c>
      <c r="D11" s="314">
        <f>+B11+C11</f>
        <v>679498581</v>
      </c>
      <c r="E11" s="314">
        <f>+[1]FORMATO6A!F10</f>
        <v>152846936.95000002</v>
      </c>
      <c r="F11" s="314">
        <f>+[1]FORMATO6A!G10</f>
        <v>148078902.99000001</v>
      </c>
      <c r="G11" s="314">
        <f>+D11-E11</f>
        <v>526651644.04999995</v>
      </c>
      <c r="H11" s="141"/>
      <c r="I11" s="142"/>
    </row>
    <row r="12" spans="1:9" x14ac:dyDescent="0.25">
      <c r="A12" s="304" t="s">
        <v>471</v>
      </c>
      <c r="B12" s="313"/>
      <c r="C12" s="314"/>
      <c r="D12" s="314"/>
      <c r="E12" s="314"/>
      <c r="F12" s="314"/>
      <c r="G12" s="314"/>
    </row>
    <row r="13" spans="1:9" x14ac:dyDescent="0.25">
      <c r="A13" s="304" t="s">
        <v>472</v>
      </c>
      <c r="B13" s="313"/>
      <c r="C13" s="314"/>
      <c r="D13" s="314"/>
      <c r="E13" s="314"/>
      <c r="F13" s="314"/>
      <c r="G13" s="314"/>
    </row>
    <row r="14" spans="1:9" x14ac:dyDescent="0.25">
      <c r="A14" s="304" t="s">
        <v>473</v>
      </c>
      <c r="B14" s="313"/>
      <c r="C14" s="314"/>
      <c r="D14" s="314"/>
      <c r="E14" s="314"/>
      <c r="F14" s="314"/>
      <c r="G14" s="314"/>
    </row>
    <row r="15" spans="1:9" x14ac:dyDescent="0.25">
      <c r="A15" s="304" t="s">
        <v>474</v>
      </c>
      <c r="B15" s="313"/>
      <c r="C15" s="314"/>
      <c r="D15" s="314"/>
      <c r="E15" s="314"/>
      <c r="F15" s="314"/>
      <c r="G15" s="314"/>
    </row>
    <row r="16" spans="1:9" x14ac:dyDescent="0.25">
      <c r="A16" s="304" t="s">
        <v>475</v>
      </c>
      <c r="B16" s="452">
        <f>+B19+B20</f>
        <v>0</v>
      </c>
      <c r="C16" s="452"/>
      <c r="D16" s="452"/>
      <c r="E16" s="452"/>
      <c r="F16" s="452"/>
      <c r="G16" s="452"/>
    </row>
    <row r="17" spans="1:9" x14ac:dyDescent="0.25">
      <c r="A17" s="304" t="s">
        <v>476</v>
      </c>
      <c r="B17" s="452"/>
      <c r="C17" s="452"/>
      <c r="D17" s="452"/>
      <c r="E17" s="452"/>
      <c r="F17" s="452"/>
      <c r="G17" s="452"/>
    </row>
    <row r="18" spans="1:9" x14ac:dyDescent="0.25">
      <c r="A18" s="304" t="s">
        <v>477</v>
      </c>
      <c r="B18" s="452"/>
      <c r="C18" s="452"/>
      <c r="D18" s="452"/>
      <c r="E18" s="452"/>
      <c r="F18" s="452"/>
      <c r="G18" s="452"/>
    </row>
    <row r="19" spans="1:9" x14ac:dyDescent="0.25">
      <c r="A19" s="315" t="s">
        <v>478</v>
      </c>
      <c r="B19" s="313"/>
      <c r="C19" s="314"/>
      <c r="D19" s="314"/>
      <c r="E19" s="314"/>
      <c r="F19" s="314"/>
      <c r="G19" s="314"/>
    </row>
    <row r="20" spans="1:9" x14ac:dyDescent="0.25">
      <c r="A20" s="315" t="s">
        <v>479</v>
      </c>
      <c r="B20" s="313"/>
      <c r="C20" s="314"/>
      <c r="D20" s="314"/>
      <c r="E20" s="314"/>
      <c r="F20" s="314"/>
      <c r="G20" s="314"/>
    </row>
    <row r="21" spans="1:9" x14ac:dyDescent="0.25">
      <c r="A21" s="304" t="s">
        <v>480</v>
      </c>
      <c r="B21" s="313"/>
      <c r="C21" s="314"/>
      <c r="D21" s="314"/>
      <c r="E21" s="314"/>
      <c r="F21" s="314"/>
      <c r="G21" s="314"/>
    </row>
    <row r="22" spans="1:9" x14ac:dyDescent="0.25">
      <c r="A22" s="304"/>
      <c r="B22" s="313"/>
      <c r="C22" s="314"/>
      <c r="D22" s="314"/>
      <c r="E22" s="314"/>
      <c r="F22" s="314"/>
      <c r="G22" s="314"/>
    </row>
    <row r="23" spans="1:9" x14ac:dyDescent="0.25">
      <c r="A23" s="275" t="s">
        <v>481</v>
      </c>
      <c r="B23" s="312">
        <f>SUM(B24:B32)+B35</f>
        <v>0</v>
      </c>
      <c r="C23" s="312">
        <f>SUM(C24:C32)+C35</f>
        <v>0</v>
      </c>
      <c r="D23" s="312">
        <f>SUM(D24:D32)+D35</f>
        <v>0</v>
      </c>
      <c r="E23" s="312">
        <f>SUM(E24:E32)+E35</f>
        <v>0</v>
      </c>
      <c r="F23" s="312">
        <f>SUM(F24:F32)+F35</f>
        <v>0</v>
      </c>
      <c r="G23" s="312">
        <f>+D23-E23</f>
        <v>0</v>
      </c>
    </row>
    <row r="24" spans="1:9" x14ac:dyDescent="0.25">
      <c r="A24" s="304" t="s">
        <v>469</v>
      </c>
      <c r="B24" s="313"/>
      <c r="C24" s="314"/>
      <c r="D24" s="314"/>
      <c r="E24" s="314"/>
      <c r="F24" s="314"/>
      <c r="G24" s="314"/>
      <c r="H24" s="141"/>
      <c r="I24" s="142"/>
    </row>
    <row r="25" spans="1:9" x14ac:dyDescent="0.25">
      <c r="A25" s="304" t="s">
        <v>470</v>
      </c>
      <c r="B25" s="313">
        <v>0</v>
      </c>
      <c r="C25" s="314">
        <v>0</v>
      </c>
      <c r="D25" s="314">
        <f>+B25+C25</f>
        <v>0</v>
      </c>
      <c r="E25" s="314">
        <v>0</v>
      </c>
      <c r="F25" s="314">
        <v>0</v>
      </c>
      <c r="G25" s="313">
        <f>+D25-E25</f>
        <v>0</v>
      </c>
    </row>
    <row r="26" spans="1:9" x14ac:dyDescent="0.25">
      <c r="A26" s="304" t="s">
        <v>471</v>
      </c>
      <c r="B26" s="313"/>
      <c r="C26" s="314"/>
      <c r="D26" s="314"/>
      <c r="E26" s="314"/>
      <c r="F26" s="314"/>
      <c r="G26" s="314"/>
    </row>
    <row r="27" spans="1:9" x14ac:dyDescent="0.25">
      <c r="A27" s="304" t="s">
        <v>472</v>
      </c>
      <c r="B27" s="313"/>
      <c r="C27" s="314"/>
      <c r="D27" s="314"/>
      <c r="E27" s="314"/>
      <c r="F27" s="314"/>
      <c r="G27" s="314"/>
    </row>
    <row r="28" spans="1:9" x14ac:dyDescent="0.25">
      <c r="A28" s="304" t="s">
        <v>473</v>
      </c>
      <c r="B28" s="313"/>
      <c r="C28" s="314"/>
      <c r="D28" s="314"/>
      <c r="E28" s="314"/>
      <c r="F28" s="314"/>
      <c r="G28" s="314"/>
    </row>
    <row r="29" spans="1:9" x14ac:dyDescent="0.25">
      <c r="A29" s="304" t="s">
        <v>474</v>
      </c>
      <c r="B29" s="313"/>
      <c r="C29" s="314"/>
      <c r="D29" s="314"/>
      <c r="E29" s="314"/>
      <c r="F29" s="314"/>
      <c r="G29" s="314"/>
    </row>
    <row r="30" spans="1:9" x14ac:dyDescent="0.25">
      <c r="A30" s="304" t="s">
        <v>475</v>
      </c>
      <c r="B30" s="452">
        <f>+B33+B34</f>
        <v>0</v>
      </c>
      <c r="C30" s="452"/>
      <c r="D30" s="452"/>
      <c r="E30" s="452"/>
      <c r="F30" s="452"/>
      <c r="G30" s="452"/>
    </row>
    <row r="31" spans="1:9" x14ac:dyDescent="0.25">
      <c r="A31" s="304" t="s">
        <v>476</v>
      </c>
      <c r="B31" s="452"/>
      <c r="C31" s="452"/>
      <c r="D31" s="452"/>
      <c r="E31" s="452"/>
      <c r="F31" s="452"/>
      <c r="G31" s="452"/>
    </row>
    <row r="32" spans="1:9" x14ac:dyDescent="0.25">
      <c r="A32" s="304" t="s">
        <v>477</v>
      </c>
      <c r="B32" s="452"/>
      <c r="C32" s="452"/>
      <c r="D32" s="452"/>
      <c r="E32" s="452"/>
      <c r="F32" s="452"/>
      <c r="G32" s="452"/>
    </row>
    <row r="33" spans="1:7" x14ac:dyDescent="0.25">
      <c r="A33" s="315" t="s">
        <v>478</v>
      </c>
      <c r="B33" s="313"/>
      <c r="C33" s="314"/>
      <c r="D33" s="314"/>
      <c r="E33" s="314"/>
      <c r="F33" s="314"/>
      <c r="G33" s="314"/>
    </row>
    <row r="34" spans="1:7" x14ac:dyDescent="0.25">
      <c r="A34" s="315" t="s">
        <v>479</v>
      </c>
      <c r="B34" s="313"/>
      <c r="C34" s="314"/>
      <c r="D34" s="314"/>
      <c r="E34" s="314"/>
      <c r="F34" s="314"/>
      <c r="G34" s="314"/>
    </row>
    <row r="35" spans="1:7" x14ac:dyDescent="0.25">
      <c r="A35" s="304" t="s">
        <v>480</v>
      </c>
      <c r="B35" s="313"/>
      <c r="C35" s="314"/>
      <c r="D35" s="314"/>
      <c r="E35" s="314"/>
      <c r="F35" s="314"/>
      <c r="G35" s="314"/>
    </row>
    <row r="36" spans="1:7" x14ac:dyDescent="0.25">
      <c r="A36" s="301" t="s">
        <v>482</v>
      </c>
      <c r="B36" s="451">
        <f t="shared" ref="B36:G36" si="0">+B9+B23</f>
        <v>567667787</v>
      </c>
      <c r="C36" s="451">
        <f t="shared" si="0"/>
        <v>111830794</v>
      </c>
      <c r="D36" s="451">
        <f t="shared" si="0"/>
        <v>679498581</v>
      </c>
      <c r="E36" s="451">
        <f t="shared" si="0"/>
        <v>152846936.95000002</v>
      </c>
      <c r="F36" s="451">
        <f t="shared" si="0"/>
        <v>148078902.99000001</v>
      </c>
      <c r="G36" s="451">
        <f t="shared" si="0"/>
        <v>526651644.04999995</v>
      </c>
    </row>
    <row r="37" spans="1:7" x14ac:dyDescent="0.25">
      <c r="A37" s="301" t="s">
        <v>483</v>
      </c>
      <c r="B37" s="451"/>
      <c r="C37" s="451"/>
      <c r="D37" s="451"/>
      <c r="E37" s="451"/>
      <c r="F37" s="451"/>
      <c r="G37" s="451"/>
    </row>
    <row r="38" spans="1:7" x14ac:dyDescent="0.25">
      <c r="A38" s="250"/>
      <c r="B38" s="295"/>
      <c r="C38" s="316"/>
      <c r="D38" s="316"/>
      <c r="E38" s="316"/>
      <c r="F38" s="316"/>
      <c r="G38" s="316"/>
    </row>
    <row r="39" spans="1:7" x14ac:dyDescent="0.25">
      <c r="A39" s="221"/>
      <c r="B39" s="297"/>
      <c r="C39" s="297"/>
      <c r="D39" s="297"/>
      <c r="E39" s="297"/>
      <c r="F39" s="297"/>
      <c r="G39" s="297"/>
    </row>
    <row r="40" spans="1:7" x14ac:dyDescent="0.25">
      <c r="A40" s="221"/>
      <c r="B40" s="297"/>
      <c r="C40" s="297"/>
      <c r="D40" s="297"/>
      <c r="E40" s="297"/>
      <c r="F40" s="297"/>
      <c r="G40" s="297"/>
    </row>
    <row r="41" spans="1:7" x14ac:dyDescent="0.25">
      <c r="A41" s="221"/>
      <c r="B41" s="297"/>
      <c r="C41" s="297"/>
      <c r="D41" s="297"/>
      <c r="E41" s="297"/>
      <c r="F41" s="297"/>
      <c r="G41" s="297"/>
    </row>
    <row r="42" spans="1:7" x14ac:dyDescent="0.25">
      <c r="A42" s="221"/>
      <c r="B42" s="297"/>
      <c r="C42" s="297"/>
      <c r="D42" s="297"/>
      <c r="E42" s="297"/>
      <c r="F42" s="297"/>
      <c r="G42" s="297"/>
    </row>
    <row r="50" spans="2:7" x14ac:dyDescent="0.25">
      <c r="B50" s="92">
        <f>+B36-[1]FORMATO6A!C10</f>
        <v>0</v>
      </c>
      <c r="C50" s="92">
        <f>+C36-[1]FORMATO6A!D10</f>
        <v>0</v>
      </c>
      <c r="D50" s="92">
        <f>+D36-[1]FORMATO6A!E10</f>
        <v>0</v>
      </c>
      <c r="E50" s="92">
        <f>+E36-[1]FORMATO6A!F10</f>
        <v>0</v>
      </c>
      <c r="F50" s="92">
        <f>+F36-[1]FORMATO6A!G10</f>
        <v>0</v>
      </c>
      <c r="G50" s="92">
        <f>+G36-[1]FORMATO6A!H10</f>
        <v>0</v>
      </c>
    </row>
  </sheetData>
  <mergeCells count="30">
    <mergeCell ref="E16:E18"/>
    <mergeCell ref="F16:F18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  <mergeCell ref="G36:G37"/>
    <mergeCell ref="G16:G18"/>
    <mergeCell ref="B30:B32"/>
    <mergeCell ref="C30:C32"/>
    <mergeCell ref="D30:D32"/>
    <mergeCell ref="E30:E32"/>
    <mergeCell ref="F30:F32"/>
    <mergeCell ref="G30:G32"/>
    <mergeCell ref="B36:B37"/>
    <mergeCell ref="C36:C37"/>
    <mergeCell ref="D36:D37"/>
    <mergeCell ref="E36:E37"/>
    <mergeCell ref="F36:F37"/>
    <mergeCell ref="B16:B18"/>
    <mergeCell ref="C16:C18"/>
    <mergeCell ref="D16:D18"/>
  </mergeCells>
  <pageMargins left="0.70866141732283472" right="0.70866141732283472" top="0.74803149606299213" bottom="0.74803149606299213" header="0.31496062992125984" footer="0.31496062992125984"/>
  <pageSetup scale="68" orientation="portrait" horizontalDpi="4294967293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5"/>
  <sheetViews>
    <sheetView workbookViewId="0">
      <selection activeCell="A6" sqref="A6"/>
    </sheetView>
  </sheetViews>
  <sheetFormatPr baseColWidth="10" defaultRowHeight="15" x14ac:dyDescent="0.25"/>
  <cols>
    <col min="1" max="1" width="47.42578125" bestFit="1" customWidth="1"/>
  </cols>
  <sheetData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workbookViewId="0">
      <selection activeCell="C29" sqref="C29"/>
    </sheetView>
  </sheetViews>
  <sheetFormatPr baseColWidth="10" defaultRowHeight="15" x14ac:dyDescent="0.25"/>
  <cols>
    <col min="1" max="1" width="27.28515625" customWidth="1"/>
    <col min="2" max="2" width="15.28515625" customWidth="1"/>
    <col min="3" max="3" width="15.140625" customWidth="1"/>
    <col min="4" max="4" width="14.7109375" customWidth="1"/>
    <col min="6" max="6" width="17.140625" customWidth="1"/>
    <col min="7" max="7" width="14.85546875" customWidth="1"/>
    <col min="8" max="8" width="18.42578125" customWidth="1"/>
  </cols>
  <sheetData>
    <row r="1" spans="1:8" x14ac:dyDescent="0.25">
      <c r="A1" s="323" t="s">
        <v>5</v>
      </c>
      <c r="B1" s="324"/>
      <c r="C1" s="324"/>
      <c r="D1" s="324"/>
      <c r="E1" s="324"/>
      <c r="F1" s="324"/>
      <c r="G1" s="324"/>
      <c r="H1" s="325"/>
    </row>
    <row r="2" spans="1:8" x14ac:dyDescent="0.25">
      <c r="A2" s="323" t="s">
        <v>124</v>
      </c>
      <c r="B2" s="324"/>
      <c r="C2" s="324"/>
      <c r="D2" s="324"/>
      <c r="E2" s="324"/>
      <c r="F2" s="324"/>
      <c r="G2" s="324"/>
      <c r="H2" s="325"/>
    </row>
    <row r="3" spans="1:8" x14ac:dyDescent="0.25">
      <c r="A3" s="323" t="s">
        <v>173</v>
      </c>
      <c r="B3" s="324"/>
      <c r="C3" s="324"/>
      <c r="D3" s="324"/>
      <c r="E3" s="324"/>
      <c r="F3" s="324"/>
      <c r="G3" s="324"/>
      <c r="H3" s="325"/>
    </row>
    <row r="4" spans="1:8" x14ac:dyDescent="0.25">
      <c r="A4" s="326" t="s">
        <v>0</v>
      </c>
      <c r="B4" s="327"/>
      <c r="C4" s="327"/>
      <c r="D4" s="327"/>
      <c r="E4" s="327"/>
      <c r="F4" s="327"/>
      <c r="G4" s="327"/>
      <c r="H4" s="328"/>
    </row>
    <row r="5" spans="1:8" ht="45" x14ac:dyDescent="0.25">
      <c r="A5" s="50" t="s">
        <v>125</v>
      </c>
      <c r="B5" s="51" t="s">
        <v>174</v>
      </c>
      <c r="C5" s="51" t="s">
        <v>126</v>
      </c>
      <c r="D5" s="51" t="s">
        <v>127</v>
      </c>
      <c r="E5" s="51" t="s">
        <v>174</v>
      </c>
      <c r="F5" s="52" t="s">
        <v>128</v>
      </c>
      <c r="G5" s="51" t="s">
        <v>129</v>
      </c>
      <c r="H5" s="53" t="s">
        <v>130</v>
      </c>
    </row>
    <row r="6" spans="1:8" x14ac:dyDescent="0.25">
      <c r="A6" s="54" t="s">
        <v>131</v>
      </c>
      <c r="B6" s="55"/>
      <c r="C6" s="55"/>
      <c r="D6" s="55"/>
      <c r="E6" s="55"/>
      <c r="F6" s="55"/>
      <c r="G6" s="55"/>
      <c r="H6" s="56"/>
    </row>
    <row r="7" spans="1:8" x14ac:dyDescent="0.25">
      <c r="A7" s="57" t="s">
        <v>132</v>
      </c>
      <c r="B7" s="22"/>
      <c r="C7" s="22"/>
      <c r="D7" s="22"/>
      <c r="E7" s="22"/>
      <c r="F7" s="22"/>
      <c r="G7" s="22"/>
      <c r="H7" s="13"/>
    </row>
    <row r="8" spans="1:8" x14ac:dyDescent="0.25">
      <c r="A8" s="58" t="s">
        <v>133</v>
      </c>
      <c r="B8" s="22"/>
      <c r="C8" s="22"/>
      <c r="D8" s="22"/>
      <c r="E8" s="22"/>
      <c r="F8" s="22"/>
      <c r="G8" s="22"/>
      <c r="H8" s="13"/>
    </row>
    <row r="9" spans="1:8" x14ac:dyDescent="0.25">
      <c r="A9" s="58" t="s">
        <v>134</v>
      </c>
      <c r="B9" s="22"/>
      <c r="C9" s="22"/>
      <c r="D9" s="22"/>
      <c r="E9" s="22"/>
      <c r="F9" s="22"/>
      <c r="G9" s="22"/>
      <c r="H9" s="13"/>
    </row>
    <row r="10" spans="1:8" x14ac:dyDescent="0.25">
      <c r="A10" s="58" t="s">
        <v>135</v>
      </c>
      <c r="B10" s="22"/>
      <c r="C10" s="22"/>
      <c r="D10" s="22"/>
      <c r="E10" s="22"/>
      <c r="F10" s="22"/>
      <c r="G10" s="22"/>
      <c r="H10" s="13"/>
    </row>
    <row r="11" spans="1:8" x14ac:dyDescent="0.25">
      <c r="A11" s="59" t="s">
        <v>136</v>
      </c>
      <c r="B11" s="22"/>
      <c r="C11" s="22"/>
      <c r="D11" s="22"/>
      <c r="E11" s="22"/>
      <c r="F11" s="22"/>
      <c r="G11" s="22"/>
      <c r="H11" s="13"/>
    </row>
    <row r="12" spans="1:8" x14ac:dyDescent="0.25">
      <c r="A12" s="58" t="s">
        <v>137</v>
      </c>
      <c r="B12" s="22"/>
      <c r="C12" s="22"/>
      <c r="D12" s="22"/>
      <c r="E12" s="22"/>
      <c r="F12" s="22"/>
      <c r="G12" s="22"/>
      <c r="H12" s="13"/>
    </row>
    <row r="13" spans="1:8" x14ac:dyDescent="0.25">
      <c r="A13" s="58" t="s">
        <v>138</v>
      </c>
      <c r="B13" s="22"/>
      <c r="C13" s="22"/>
      <c r="D13" s="22"/>
      <c r="E13" s="22"/>
      <c r="F13" s="22"/>
      <c r="G13" s="22"/>
      <c r="H13" s="13"/>
    </row>
    <row r="14" spans="1:8" x14ac:dyDescent="0.25">
      <c r="A14" s="58" t="s">
        <v>139</v>
      </c>
      <c r="B14" s="22"/>
      <c r="C14" s="22"/>
      <c r="D14" s="22"/>
      <c r="E14" s="22"/>
      <c r="F14" s="22"/>
      <c r="G14" s="22"/>
      <c r="H14" s="13"/>
    </row>
    <row r="15" spans="1:8" x14ac:dyDescent="0.25">
      <c r="A15" s="59" t="s">
        <v>140</v>
      </c>
      <c r="B15" s="22">
        <v>33073752</v>
      </c>
      <c r="C15" s="22"/>
      <c r="D15" s="22">
        <v>22857325</v>
      </c>
      <c r="E15" s="22">
        <v>0</v>
      </c>
      <c r="F15" s="22">
        <f>+B15+C15-D15+E15</f>
        <v>10216427</v>
      </c>
      <c r="G15" s="22">
        <v>0</v>
      </c>
      <c r="H15" s="13">
        <v>0</v>
      </c>
    </row>
    <row r="16" spans="1:8" ht="22.5" x14ac:dyDescent="0.25">
      <c r="A16" s="60" t="s">
        <v>141</v>
      </c>
      <c r="B16" s="22"/>
      <c r="C16" s="22"/>
      <c r="D16" s="22"/>
      <c r="E16" s="22"/>
      <c r="F16" s="22"/>
      <c r="G16" s="22"/>
      <c r="H16" s="13"/>
    </row>
    <row r="17" spans="1:8" ht="22.5" x14ac:dyDescent="0.25">
      <c r="A17" s="61" t="s">
        <v>142</v>
      </c>
      <c r="B17" s="22"/>
      <c r="C17" s="22"/>
      <c r="D17" s="22"/>
      <c r="E17" s="22"/>
      <c r="F17" s="22"/>
      <c r="G17" s="22"/>
      <c r="H17" s="13"/>
    </row>
    <row r="18" spans="1:8" x14ac:dyDescent="0.25">
      <c r="A18" s="62" t="s">
        <v>143</v>
      </c>
      <c r="B18" s="22"/>
      <c r="C18" s="22"/>
      <c r="D18" s="22"/>
      <c r="E18" s="22"/>
      <c r="F18" s="22"/>
      <c r="G18" s="22"/>
      <c r="H18" s="13"/>
    </row>
    <row r="19" spans="1:8" x14ac:dyDescent="0.25">
      <c r="A19" s="62" t="s">
        <v>144</v>
      </c>
      <c r="B19" s="22"/>
      <c r="C19" s="22"/>
      <c r="D19" s="22"/>
      <c r="E19" s="22"/>
      <c r="F19" s="22"/>
      <c r="G19" s="22"/>
      <c r="H19" s="13"/>
    </row>
    <row r="20" spans="1:8" x14ac:dyDescent="0.25">
      <c r="A20" s="62" t="s">
        <v>145</v>
      </c>
      <c r="B20" s="22"/>
      <c r="C20" s="22"/>
      <c r="D20" s="22"/>
      <c r="E20" s="22"/>
      <c r="F20" s="22"/>
      <c r="G20" s="22"/>
      <c r="H20" s="13"/>
    </row>
    <row r="21" spans="1:8" ht="22.5" x14ac:dyDescent="0.25">
      <c r="A21" s="59" t="s">
        <v>146</v>
      </c>
      <c r="B21" s="22"/>
      <c r="C21" s="22"/>
      <c r="D21" s="22"/>
      <c r="E21" s="22"/>
      <c r="F21" s="22"/>
      <c r="G21" s="22"/>
      <c r="H21" s="13"/>
    </row>
    <row r="22" spans="1:8" x14ac:dyDescent="0.25">
      <c r="A22" s="62" t="s">
        <v>147</v>
      </c>
      <c r="B22" s="22"/>
      <c r="C22" s="22"/>
      <c r="D22" s="22"/>
      <c r="E22" s="22"/>
      <c r="F22" s="22"/>
      <c r="G22" s="22"/>
      <c r="H22" s="13"/>
    </row>
    <row r="23" spans="1:8" x14ac:dyDescent="0.25">
      <c r="A23" s="62" t="s">
        <v>148</v>
      </c>
      <c r="B23" s="22"/>
      <c r="C23" s="22"/>
      <c r="D23" s="22"/>
      <c r="E23" s="22"/>
      <c r="F23" s="22"/>
      <c r="G23" s="22"/>
      <c r="H23" s="13"/>
    </row>
    <row r="24" spans="1:8" ht="22.5" x14ac:dyDescent="0.25">
      <c r="A24" s="63" t="s">
        <v>149</v>
      </c>
      <c r="B24" s="64"/>
      <c r="C24" s="64"/>
      <c r="D24" s="65"/>
      <c r="E24" s="64"/>
      <c r="F24" s="64"/>
      <c r="G24" s="65"/>
      <c r="H24" s="46"/>
    </row>
    <row r="25" spans="1:8" x14ac:dyDescent="0.25">
      <c r="A25" s="1"/>
      <c r="B25" s="66"/>
      <c r="C25" s="66"/>
      <c r="D25" s="1"/>
      <c r="E25" s="66"/>
      <c r="F25" s="66"/>
      <c r="G25" s="1"/>
      <c r="H25" s="1"/>
    </row>
    <row r="26" spans="1:8" ht="37.5" customHeight="1" x14ac:dyDescent="0.25">
      <c r="A26" s="329" t="s">
        <v>150</v>
      </c>
      <c r="B26" s="330"/>
      <c r="C26" s="330"/>
      <c r="D26" s="329"/>
      <c r="E26" s="330"/>
      <c r="F26" s="330"/>
      <c r="G26" s="329"/>
      <c r="H26" s="329"/>
    </row>
    <row r="27" spans="1:8" x14ac:dyDescent="0.25">
      <c r="A27" s="67" t="s">
        <v>151</v>
      </c>
      <c r="B27" s="68"/>
      <c r="C27" s="68"/>
      <c r="D27" s="69"/>
      <c r="E27" s="68"/>
      <c r="F27" s="68"/>
      <c r="G27" s="69"/>
      <c r="H27" s="69"/>
    </row>
    <row r="28" spans="1:8" x14ac:dyDescent="0.25">
      <c r="A28" s="70"/>
      <c r="B28" s="71"/>
      <c r="C28" s="72"/>
      <c r="D28" s="73"/>
      <c r="E28" s="71"/>
      <c r="F28" s="74"/>
      <c r="G28" s="75"/>
      <c r="H28" s="69"/>
    </row>
    <row r="29" spans="1:8" ht="45" x14ac:dyDescent="0.25">
      <c r="A29" s="76" t="s">
        <v>152</v>
      </c>
      <c r="B29" s="77" t="s">
        <v>153</v>
      </c>
      <c r="C29" s="78" t="s">
        <v>154</v>
      </c>
      <c r="D29" s="79" t="s">
        <v>155</v>
      </c>
      <c r="E29" s="78" t="s">
        <v>156</v>
      </c>
      <c r="F29" s="77" t="s">
        <v>157</v>
      </c>
      <c r="G29" s="80"/>
      <c r="H29" s="69"/>
    </row>
    <row r="30" spans="1:8" ht="22.5" x14ac:dyDescent="0.25">
      <c r="A30" s="81" t="s">
        <v>158</v>
      </c>
      <c r="B30" s="82"/>
      <c r="C30" s="82"/>
      <c r="D30" s="83"/>
      <c r="E30" s="82"/>
      <c r="F30" s="82"/>
      <c r="G30" s="84"/>
      <c r="H30" s="69"/>
    </row>
    <row r="31" spans="1:8" x14ac:dyDescent="0.25">
      <c r="A31" s="85" t="s">
        <v>159</v>
      </c>
      <c r="B31" s="86"/>
      <c r="C31" s="86"/>
      <c r="D31" s="87"/>
      <c r="E31" s="86"/>
      <c r="F31" s="86"/>
      <c r="G31" s="84"/>
      <c r="H31" s="69"/>
    </row>
    <row r="32" spans="1:8" x14ac:dyDescent="0.25">
      <c r="A32" s="85" t="s">
        <v>160</v>
      </c>
      <c r="B32" s="86"/>
      <c r="C32" s="86"/>
      <c r="D32" s="87"/>
      <c r="E32" s="86"/>
      <c r="F32" s="86"/>
      <c r="G32" s="84"/>
      <c r="H32" s="69"/>
    </row>
    <row r="33" spans="1:8" x14ac:dyDescent="0.25">
      <c r="A33" s="88" t="s">
        <v>161</v>
      </c>
      <c r="B33" s="89"/>
      <c r="C33" s="89"/>
      <c r="D33" s="90"/>
      <c r="E33" s="89"/>
      <c r="F33" s="89"/>
      <c r="G33" s="84"/>
      <c r="H33" s="69"/>
    </row>
    <row r="34" spans="1:8" x14ac:dyDescent="0.25">
      <c r="A34" s="91"/>
      <c r="B34" s="72"/>
      <c r="C34" s="72"/>
      <c r="D34" s="84"/>
      <c r="E34" s="72"/>
      <c r="F34" s="72"/>
      <c r="G34" s="84"/>
      <c r="H34" s="69"/>
    </row>
    <row r="40" spans="1:8" x14ac:dyDescent="0.25">
      <c r="C40" s="92"/>
      <c r="D40" s="92"/>
    </row>
  </sheetData>
  <mergeCells count="5">
    <mergeCell ref="A1:H1"/>
    <mergeCell ref="A2:H2"/>
    <mergeCell ref="A3:H3"/>
    <mergeCell ref="A4:H4"/>
    <mergeCell ref="A26:H26"/>
  </mergeCells>
  <pageMargins left="0.57999999999999996" right="0.70866141732283472" top="1.52" bottom="0.55118110236220474" header="0.31496062992125984" footer="0.31496062992125984"/>
  <pageSetup paperSize="9" scale="66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4"/>
  <sheetViews>
    <sheetView workbookViewId="0">
      <selection activeCell="A3" sqref="A3:K3"/>
    </sheetView>
  </sheetViews>
  <sheetFormatPr baseColWidth="10" defaultRowHeight="15" x14ac:dyDescent="0.25"/>
  <cols>
    <col min="1" max="1" width="24.7109375" customWidth="1"/>
    <col min="2" max="2" width="14.85546875" customWidth="1"/>
    <col min="3" max="3" width="11.42578125" customWidth="1"/>
    <col min="4" max="5" width="14.85546875" customWidth="1"/>
    <col min="6" max="6" width="15.140625" customWidth="1"/>
    <col min="7" max="7" width="15" customWidth="1"/>
    <col min="8" max="8" width="15.140625" customWidth="1"/>
    <col min="9" max="9" width="15" customWidth="1"/>
    <col min="10" max="10" width="14.85546875" customWidth="1"/>
    <col min="11" max="11" width="14.7109375" customWidth="1"/>
  </cols>
  <sheetData>
    <row r="1" spans="1:11" x14ac:dyDescent="0.25">
      <c r="A1" s="331" t="s">
        <v>5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</row>
    <row r="2" spans="1:11" x14ac:dyDescent="0.25">
      <c r="A2" s="331" t="s">
        <v>172</v>
      </c>
      <c r="B2" s="332"/>
      <c r="C2" s="332"/>
      <c r="D2" s="332"/>
      <c r="E2" s="332"/>
      <c r="F2" s="332"/>
      <c r="G2" s="332"/>
      <c r="H2" s="332"/>
      <c r="I2" s="332"/>
      <c r="J2" s="332"/>
      <c r="K2" s="333"/>
    </row>
    <row r="3" spans="1:11" x14ac:dyDescent="0.25">
      <c r="A3" s="331" t="e">
        <f>+#REF!</f>
        <v>#REF!</v>
      </c>
      <c r="B3" s="332"/>
      <c r="C3" s="332"/>
      <c r="D3" s="332"/>
      <c r="E3" s="332"/>
      <c r="F3" s="332"/>
      <c r="G3" s="332"/>
      <c r="H3" s="332"/>
      <c r="I3" s="332"/>
      <c r="J3" s="332"/>
      <c r="K3" s="333"/>
    </row>
    <row r="4" spans="1:11" x14ac:dyDescent="0.25">
      <c r="A4" s="331" t="s">
        <v>0</v>
      </c>
      <c r="B4" s="332"/>
      <c r="C4" s="332"/>
      <c r="D4" s="332"/>
      <c r="E4" s="332"/>
      <c r="F4" s="332"/>
      <c r="G4" s="332"/>
      <c r="H4" s="332"/>
      <c r="I4" s="332"/>
      <c r="J4" s="332"/>
      <c r="K4" s="333"/>
    </row>
    <row r="5" spans="1:11" ht="78.75" x14ac:dyDescent="0.25">
      <c r="A5" s="97" t="s">
        <v>171</v>
      </c>
      <c r="B5" s="96" t="s">
        <v>170</v>
      </c>
      <c r="C5" s="96" t="s">
        <v>169</v>
      </c>
      <c r="D5" s="96" t="s">
        <v>168</v>
      </c>
      <c r="E5" s="96" t="s">
        <v>167</v>
      </c>
      <c r="F5" s="96" t="s">
        <v>166</v>
      </c>
      <c r="G5" s="96" t="s">
        <v>165</v>
      </c>
      <c r="H5" s="96" t="s">
        <v>164</v>
      </c>
      <c r="I5" s="96" t="s">
        <v>176</v>
      </c>
      <c r="J5" s="96" t="s">
        <v>177</v>
      </c>
      <c r="K5" s="96" t="s">
        <v>178</v>
      </c>
    </row>
    <row r="6" spans="1:11" ht="168.75" x14ac:dyDescent="0.25">
      <c r="A6" s="95" t="s">
        <v>163</v>
      </c>
      <c r="B6" s="94"/>
      <c r="C6" s="94"/>
      <c r="D6" s="94"/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</row>
    <row r="8" spans="1:11" x14ac:dyDescent="0.25">
      <c r="A8" t="s">
        <v>162</v>
      </c>
      <c r="B8" s="92"/>
      <c r="C8" s="92"/>
      <c r="E8" s="92"/>
      <c r="F8" s="92"/>
    </row>
    <row r="9" spans="1:11" x14ac:dyDescent="0.25">
      <c r="B9" s="92"/>
      <c r="C9" s="92"/>
      <c r="E9" s="92"/>
      <c r="F9" s="92"/>
    </row>
    <row r="10" spans="1:11" x14ac:dyDescent="0.25">
      <c r="B10" s="92"/>
      <c r="C10" s="92"/>
      <c r="E10" s="92"/>
      <c r="F10" s="92"/>
    </row>
    <row r="11" spans="1:11" x14ac:dyDescent="0.25">
      <c r="B11" s="92"/>
      <c r="C11" s="92"/>
      <c r="E11" s="92"/>
      <c r="F11" s="92"/>
    </row>
    <row r="12" spans="1:11" x14ac:dyDescent="0.25">
      <c r="B12" s="92"/>
      <c r="C12" s="92"/>
      <c r="E12" s="92"/>
      <c r="F12" s="92"/>
    </row>
    <row r="13" spans="1:11" x14ac:dyDescent="0.25">
      <c r="B13" s="92"/>
      <c r="C13" s="92"/>
      <c r="E13" s="92"/>
      <c r="F13" s="92"/>
    </row>
    <row r="14" spans="1:11" x14ac:dyDescent="0.25">
      <c r="B14" s="92"/>
      <c r="C14" s="92"/>
      <c r="E14" s="92"/>
      <c r="F14" s="92"/>
    </row>
    <row r="15" spans="1:11" x14ac:dyDescent="0.25">
      <c r="B15" s="92"/>
      <c r="C15" s="92"/>
      <c r="E15" s="92"/>
      <c r="F15" s="92"/>
    </row>
    <row r="16" spans="1:11" x14ac:dyDescent="0.25">
      <c r="A16" s="113"/>
      <c r="B16" s="92"/>
      <c r="C16" s="92"/>
      <c r="E16" s="92"/>
      <c r="F16" s="92"/>
    </row>
    <row r="17" spans="2:6" x14ac:dyDescent="0.25">
      <c r="B17" s="92"/>
      <c r="C17" s="92"/>
      <c r="E17" s="92"/>
      <c r="F17" s="92"/>
    </row>
    <row r="18" spans="2:6" x14ac:dyDescent="0.25">
      <c r="B18" s="92"/>
      <c r="C18" s="92"/>
      <c r="E18" s="92"/>
      <c r="F18" s="92"/>
    </row>
    <row r="19" spans="2:6" x14ac:dyDescent="0.25">
      <c r="B19" s="92"/>
      <c r="C19" s="92"/>
      <c r="E19" s="92"/>
      <c r="F19" s="92"/>
    </row>
    <row r="20" spans="2:6" x14ac:dyDescent="0.25">
      <c r="B20" s="92"/>
      <c r="C20" s="92"/>
      <c r="E20" s="92"/>
      <c r="F20" s="92"/>
    </row>
    <row r="21" spans="2:6" x14ac:dyDescent="0.25">
      <c r="B21" s="92"/>
      <c r="C21" s="92"/>
      <c r="E21" s="92"/>
      <c r="F21" s="92"/>
    </row>
    <row r="22" spans="2:6" x14ac:dyDescent="0.25">
      <c r="B22" s="92"/>
      <c r="C22" s="92"/>
      <c r="E22" s="92"/>
      <c r="F22" s="92"/>
    </row>
    <row r="23" spans="2:6" x14ac:dyDescent="0.25">
      <c r="E23" s="92"/>
      <c r="F23" s="92"/>
    </row>
    <row r="24" spans="2:6" x14ac:dyDescent="0.25">
      <c r="E24" s="92"/>
      <c r="F24" s="92"/>
    </row>
    <row r="25" spans="2:6" x14ac:dyDescent="0.25">
      <c r="B25" s="92"/>
      <c r="C25" s="92"/>
      <c r="E25" s="92"/>
      <c r="F25" s="92"/>
    </row>
    <row r="26" spans="2:6" x14ac:dyDescent="0.25">
      <c r="B26" s="92"/>
      <c r="C26" s="92"/>
      <c r="E26" s="92"/>
      <c r="F26" s="92"/>
    </row>
    <row r="27" spans="2:6" x14ac:dyDescent="0.25">
      <c r="B27" s="92"/>
      <c r="C27" s="92"/>
      <c r="E27" s="92"/>
      <c r="F27" s="92"/>
    </row>
    <row r="28" spans="2:6" x14ac:dyDescent="0.25">
      <c r="B28" s="92"/>
      <c r="C28" s="92"/>
      <c r="E28" s="92"/>
      <c r="F28" s="92"/>
    </row>
    <row r="29" spans="2:6" x14ac:dyDescent="0.25">
      <c r="B29" s="92"/>
      <c r="C29" s="92"/>
      <c r="E29" s="92"/>
      <c r="F29" s="92"/>
    </row>
    <row r="30" spans="2:6" x14ac:dyDescent="0.25">
      <c r="B30" s="92"/>
      <c r="C30" s="92"/>
      <c r="E30" s="92"/>
      <c r="F30" s="92"/>
    </row>
    <row r="31" spans="2:6" x14ac:dyDescent="0.25">
      <c r="B31" s="92"/>
      <c r="C31" s="92"/>
      <c r="E31" s="92"/>
      <c r="F31" s="92"/>
    </row>
    <row r="32" spans="2:6" x14ac:dyDescent="0.25">
      <c r="B32" s="92"/>
      <c r="C32" s="92"/>
      <c r="E32" s="92"/>
      <c r="F32" s="92"/>
    </row>
    <row r="33" spans="2:6" x14ac:dyDescent="0.25">
      <c r="B33" s="92"/>
      <c r="C33" s="92"/>
      <c r="E33" s="92"/>
      <c r="F33" s="92"/>
    </row>
    <row r="34" spans="2:6" x14ac:dyDescent="0.25">
      <c r="B34" s="92"/>
      <c r="C34" s="92"/>
      <c r="E34" s="92"/>
      <c r="F34" s="92"/>
    </row>
  </sheetData>
  <mergeCells count="4">
    <mergeCell ref="A1:K1"/>
    <mergeCell ref="A2:K2"/>
    <mergeCell ref="A3:K3"/>
    <mergeCell ref="A4:K4"/>
  </mergeCells>
  <pageMargins left="1.1000000000000001" right="0.70866141732283472" top="1.1399999999999999" bottom="0.74803149606299213" header="0.3" footer="0.31496062992125984"/>
  <pageSetup scale="6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tabSelected="1" zoomScale="130" zoomScaleNormal="130" workbookViewId="0">
      <selection activeCell="G80" sqref="G80"/>
    </sheetView>
  </sheetViews>
  <sheetFormatPr baseColWidth="10" defaultRowHeight="15" x14ac:dyDescent="0.25"/>
  <cols>
    <col min="1" max="1" width="55.85546875" customWidth="1"/>
    <col min="2" max="2" width="14.5703125" customWidth="1"/>
    <col min="3" max="3" width="15.28515625" customWidth="1"/>
    <col min="4" max="4" width="51.140625" customWidth="1"/>
    <col min="5" max="5" width="14.7109375" customWidth="1"/>
    <col min="6" max="6" width="11.85546875" customWidth="1"/>
  </cols>
  <sheetData>
    <row r="1" spans="1:9" x14ac:dyDescent="0.25">
      <c r="A1" s="317" t="s">
        <v>5</v>
      </c>
      <c r="B1" s="318"/>
      <c r="C1" s="318"/>
      <c r="D1" s="318"/>
      <c r="E1" s="318"/>
      <c r="F1" s="319"/>
    </row>
    <row r="2" spans="1:9" x14ac:dyDescent="0.25">
      <c r="A2" s="320" t="s">
        <v>6</v>
      </c>
      <c r="B2" s="321"/>
      <c r="C2" s="321"/>
      <c r="D2" s="321"/>
      <c r="E2" s="321"/>
      <c r="F2" s="322"/>
    </row>
    <row r="3" spans="1:9" x14ac:dyDescent="0.25">
      <c r="A3" s="320" t="s">
        <v>184</v>
      </c>
      <c r="B3" s="321"/>
      <c r="C3" s="321"/>
      <c r="D3" s="321"/>
      <c r="E3" s="321"/>
      <c r="F3" s="322"/>
    </row>
    <row r="4" spans="1:9" x14ac:dyDescent="0.25">
      <c r="A4" s="320" t="s">
        <v>0</v>
      </c>
      <c r="B4" s="321"/>
      <c r="C4" s="321"/>
      <c r="D4" s="321"/>
      <c r="E4" s="321"/>
      <c r="F4" s="322"/>
    </row>
    <row r="5" spans="1:9" ht="33.75" x14ac:dyDescent="0.25">
      <c r="A5" s="116" t="s">
        <v>1</v>
      </c>
      <c r="B5" s="3" t="s">
        <v>181</v>
      </c>
      <c r="C5" s="3" t="s">
        <v>182</v>
      </c>
      <c r="D5" s="3" t="s">
        <v>1</v>
      </c>
      <c r="E5" s="3" t="s">
        <v>181</v>
      </c>
      <c r="F5" s="4" t="s">
        <v>182</v>
      </c>
    </row>
    <row r="6" spans="1:9" x14ac:dyDescent="0.25">
      <c r="A6" s="117" t="s">
        <v>7</v>
      </c>
      <c r="B6" s="6"/>
      <c r="C6" s="7"/>
      <c r="D6" s="118" t="s">
        <v>8</v>
      </c>
      <c r="E6" s="119"/>
      <c r="F6" s="120"/>
    </row>
    <row r="7" spans="1:9" x14ac:dyDescent="0.25">
      <c r="A7" s="11" t="s">
        <v>9</v>
      </c>
      <c r="B7" s="12"/>
      <c r="C7" s="13"/>
      <c r="D7" s="14" t="s">
        <v>10</v>
      </c>
      <c r="E7" s="15"/>
      <c r="F7" s="16"/>
    </row>
    <row r="8" spans="1:9" ht="22.5" x14ac:dyDescent="0.25">
      <c r="A8" s="17" t="s">
        <v>11</v>
      </c>
      <c r="B8" s="20">
        <f>SUM(B9:B15)</f>
        <v>64345253</v>
      </c>
      <c r="C8" s="18">
        <f>SUM(C9:C15)</f>
        <v>79870605</v>
      </c>
      <c r="D8" s="19" t="s">
        <v>12</v>
      </c>
      <c r="E8" s="20">
        <f>SUM(E9:E17)</f>
        <v>30523948</v>
      </c>
      <c r="F8" s="18">
        <f>SUM(F9:F17)</f>
        <v>63955274</v>
      </c>
      <c r="I8" s="92"/>
    </row>
    <row r="9" spans="1:9" x14ac:dyDescent="0.25">
      <c r="A9" s="21" t="s">
        <v>13</v>
      </c>
      <c r="B9" s="22">
        <v>64304657</v>
      </c>
      <c r="C9" s="13">
        <v>79849444</v>
      </c>
      <c r="D9" s="23" t="s">
        <v>14</v>
      </c>
      <c r="E9" s="22">
        <v>30523948</v>
      </c>
      <c r="F9" s="13">
        <v>63955274</v>
      </c>
    </row>
    <row r="10" spans="1:9" x14ac:dyDescent="0.25">
      <c r="A10" s="21" t="s">
        <v>15</v>
      </c>
      <c r="B10" s="22">
        <v>40596</v>
      </c>
      <c r="C10" s="13">
        <v>21161</v>
      </c>
      <c r="D10" s="23" t="s">
        <v>16</v>
      </c>
      <c r="E10" s="22">
        <v>0</v>
      </c>
      <c r="F10" s="13">
        <v>0</v>
      </c>
      <c r="H10" s="92"/>
    </row>
    <row r="11" spans="1:9" x14ac:dyDescent="0.25">
      <c r="A11" s="21" t="s">
        <v>17</v>
      </c>
      <c r="B11" s="22"/>
      <c r="C11" s="13"/>
      <c r="D11" s="23" t="s">
        <v>18</v>
      </c>
      <c r="E11" s="22"/>
      <c r="F11" s="13"/>
    </row>
    <row r="12" spans="1:9" x14ac:dyDescent="0.25">
      <c r="A12" s="21" t="s">
        <v>19</v>
      </c>
      <c r="B12" s="22"/>
      <c r="C12" s="13"/>
      <c r="D12" s="23" t="s">
        <v>20</v>
      </c>
      <c r="E12" s="22"/>
      <c r="F12" s="13"/>
    </row>
    <row r="13" spans="1:9" x14ac:dyDescent="0.25">
      <c r="A13" s="21" t="s">
        <v>21</v>
      </c>
      <c r="B13" s="22"/>
      <c r="C13" s="13"/>
      <c r="D13" s="23" t="s">
        <v>22</v>
      </c>
      <c r="E13" s="22"/>
      <c r="F13" s="13"/>
    </row>
    <row r="14" spans="1:9" ht="22.5" x14ac:dyDescent="0.25">
      <c r="A14" s="21" t="s">
        <v>23</v>
      </c>
      <c r="B14" s="22"/>
      <c r="C14" s="13"/>
      <c r="D14" s="23" t="s">
        <v>24</v>
      </c>
      <c r="E14" s="22"/>
      <c r="F14" s="13"/>
    </row>
    <row r="15" spans="1:9" x14ac:dyDescent="0.25">
      <c r="A15" s="21" t="s">
        <v>25</v>
      </c>
      <c r="B15" s="22"/>
      <c r="C15" s="13"/>
      <c r="D15" s="23" t="s">
        <v>26</v>
      </c>
      <c r="E15" s="22">
        <v>0</v>
      </c>
      <c r="F15" s="13">
        <v>0</v>
      </c>
    </row>
    <row r="16" spans="1:9" x14ac:dyDescent="0.25">
      <c r="A16" s="17" t="s">
        <v>27</v>
      </c>
      <c r="B16" s="20">
        <f>SUM(B17:B23)</f>
        <v>0</v>
      </c>
      <c r="C16" s="18">
        <f>SUM(C17:C23)</f>
        <v>0</v>
      </c>
      <c r="D16" s="23" t="s">
        <v>28</v>
      </c>
      <c r="E16" s="22"/>
      <c r="F16" s="13"/>
    </row>
    <row r="17" spans="1:6" x14ac:dyDescent="0.25">
      <c r="A17" s="21" t="s">
        <v>29</v>
      </c>
      <c r="B17" s="22"/>
      <c r="C17" s="13"/>
      <c r="D17" s="23" t="s">
        <v>30</v>
      </c>
      <c r="E17" s="22">
        <v>0</v>
      </c>
      <c r="F17" s="13">
        <v>0</v>
      </c>
    </row>
    <row r="18" spans="1:6" x14ac:dyDescent="0.25">
      <c r="A18" s="21" t="s">
        <v>31</v>
      </c>
      <c r="B18" s="22"/>
      <c r="C18" s="13"/>
      <c r="D18" s="19" t="s">
        <v>32</v>
      </c>
      <c r="E18" s="20">
        <f>SUM(E19:E21)</f>
        <v>0</v>
      </c>
      <c r="F18" s="18">
        <v>0</v>
      </c>
    </row>
    <row r="19" spans="1:6" x14ac:dyDescent="0.25">
      <c r="A19" s="21" t="s">
        <v>33</v>
      </c>
      <c r="B19" s="22"/>
      <c r="C19" s="13"/>
      <c r="D19" s="23" t="s">
        <v>34</v>
      </c>
      <c r="E19" s="22"/>
      <c r="F19" s="13"/>
    </row>
    <row r="20" spans="1:6" ht="22.5" x14ac:dyDescent="0.25">
      <c r="A20" s="21" t="s">
        <v>35</v>
      </c>
      <c r="B20" s="22"/>
      <c r="C20" s="13"/>
      <c r="D20" s="23" t="s">
        <v>36</v>
      </c>
      <c r="E20" s="22"/>
      <c r="F20" s="13"/>
    </row>
    <row r="21" spans="1:6" x14ac:dyDescent="0.25">
      <c r="A21" s="21" t="s">
        <v>37</v>
      </c>
      <c r="B21" s="15"/>
      <c r="C21" s="16"/>
      <c r="D21" s="23" t="s">
        <v>38</v>
      </c>
      <c r="E21" s="22"/>
      <c r="F21" s="13"/>
    </row>
    <row r="22" spans="1:6" x14ac:dyDescent="0.25">
      <c r="A22" s="21" t="s">
        <v>39</v>
      </c>
      <c r="B22" s="22"/>
      <c r="C22" s="13"/>
      <c r="D22" s="19" t="s">
        <v>40</v>
      </c>
      <c r="E22" s="20">
        <f>SUM(E23:E24)</f>
        <v>0</v>
      </c>
      <c r="F22" s="18">
        <v>0</v>
      </c>
    </row>
    <row r="23" spans="1:6" x14ac:dyDescent="0.25">
      <c r="A23" s="21" t="s">
        <v>41</v>
      </c>
      <c r="B23" s="22">
        <v>0</v>
      </c>
      <c r="C23" s="13">
        <v>0</v>
      </c>
      <c r="D23" s="23" t="s">
        <v>42</v>
      </c>
      <c r="E23" s="22"/>
      <c r="F23" s="13"/>
    </row>
    <row r="24" spans="1:6" x14ac:dyDescent="0.25">
      <c r="A24" s="17" t="s">
        <v>43</v>
      </c>
      <c r="B24" s="20">
        <f>SUM(B25:B29)</f>
        <v>0</v>
      </c>
      <c r="C24" s="18">
        <f>SUM(C25:C29)</f>
        <v>0</v>
      </c>
      <c r="D24" s="23" t="s">
        <v>44</v>
      </c>
      <c r="E24" s="22"/>
      <c r="F24" s="13"/>
    </row>
    <row r="25" spans="1:6" ht="22.5" x14ac:dyDescent="0.25">
      <c r="A25" s="21" t="s">
        <v>45</v>
      </c>
      <c r="B25" s="22">
        <v>0</v>
      </c>
      <c r="C25" s="13">
        <v>0</v>
      </c>
      <c r="D25" s="19" t="s">
        <v>46</v>
      </c>
      <c r="E25" s="22"/>
      <c r="F25" s="13"/>
    </row>
    <row r="26" spans="1:6" ht="22.5" x14ac:dyDescent="0.25">
      <c r="A26" s="21" t="s">
        <v>47</v>
      </c>
      <c r="B26" s="22"/>
      <c r="C26" s="13"/>
      <c r="D26" s="19" t="s">
        <v>48</v>
      </c>
      <c r="E26" s="20">
        <f>SUM(E27:E29)</f>
        <v>0</v>
      </c>
      <c r="F26" s="18">
        <v>0</v>
      </c>
    </row>
    <row r="27" spans="1:6" ht="22.5" x14ac:dyDescent="0.25">
      <c r="A27" s="21" t="s">
        <v>49</v>
      </c>
      <c r="B27" s="22"/>
      <c r="C27" s="13"/>
      <c r="D27" s="23" t="s">
        <v>50</v>
      </c>
      <c r="E27" s="22"/>
      <c r="F27" s="13"/>
    </row>
    <row r="28" spans="1:6" x14ac:dyDescent="0.25">
      <c r="A28" s="21" t="s">
        <v>51</v>
      </c>
      <c r="B28" s="22"/>
      <c r="C28" s="13"/>
      <c r="D28" s="23" t="s">
        <v>52</v>
      </c>
      <c r="E28" s="22"/>
      <c r="F28" s="13"/>
    </row>
    <row r="29" spans="1:6" x14ac:dyDescent="0.25">
      <c r="A29" s="21" t="s">
        <v>53</v>
      </c>
      <c r="B29" s="22"/>
      <c r="C29" s="13"/>
      <c r="D29" s="23" t="s">
        <v>54</v>
      </c>
      <c r="E29" s="22"/>
      <c r="F29" s="13"/>
    </row>
    <row r="30" spans="1:6" ht="22.5" x14ac:dyDescent="0.25">
      <c r="A30" s="17" t="s">
        <v>55</v>
      </c>
      <c r="B30" s="20">
        <f>SUM(B31:B35)</f>
        <v>0</v>
      </c>
      <c r="C30" s="18">
        <f>SUM(C31:C35)</f>
        <v>0</v>
      </c>
      <c r="D30" s="19" t="s">
        <v>56</v>
      </c>
      <c r="E30" s="20">
        <f>SUM(E31:E36)</f>
        <v>0</v>
      </c>
      <c r="F30" s="18">
        <v>0</v>
      </c>
    </row>
    <row r="31" spans="1:6" x14ac:dyDescent="0.25">
      <c r="A31" s="21" t="s">
        <v>57</v>
      </c>
      <c r="B31" s="22"/>
      <c r="C31" s="13"/>
      <c r="D31" s="23" t="s">
        <v>58</v>
      </c>
      <c r="E31" s="22"/>
      <c r="F31" s="13"/>
    </row>
    <row r="32" spans="1:6" x14ac:dyDescent="0.25">
      <c r="A32" s="21" t="s">
        <v>59</v>
      </c>
      <c r="B32" s="22"/>
      <c r="C32" s="13"/>
      <c r="D32" s="23" t="s">
        <v>60</v>
      </c>
      <c r="E32" s="22"/>
      <c r="F32" s="13"/>
    </row>
    <row r="33" spans="1:6" x14ac:dyDescent="0.25">
      <c r="A33" s="21" t="s">
        <v>61</v>
      </c>
      <c r="B33" s="22"/>
      <c r="C33" s="13"/>
      <c r="D33" s="23" t="s">
        <v>62</v>
      </c>
      <c r="E33" s="22"/>
      <c r="F33" s="13"/>
    </row>
    <row r="34" spans="1:6" ht="22.5" x14ac:dyDescent="0.25">
      <c r="A34" s="21" t="s">
        <v>63</v>
      </c>
      <c r="B34" s="22"/>
      <c r="C34" s="13"/>
      <c r="D34" s="23" t="s">
        <v>64</v>
      </c>
      <c r="E34" s="22"/>
      <c r="F34" s="13"/>
    </row>
    <row r="35" spans="1:6" ht="22.5" x14ac:dyDescent="0.25">
      <c r="A35" s="21" t="s">
        <v>65</v>
      </c>
      <c r="B35" s="22"/>
      <c r="C35" s="13"/>
      <c r="D35" s="121" t="s">
        <v>66</v>
      </c>
      <c r="E35" s="22"/>
      <c r="F35" s="13"/>
    </row>
    <row r="36" spans="1:6" x14ac:dyDescent="0.25">
      <c r="A36" s="25" t="s">
        <v>67</v>
      </c>
      <c r="B36" s="20">
        <v>0</v>
      </c>
      <c r="C36" s="18">
        <v>0</v>
      </c>
      <c r="D36" s="121" t="s">
        <v>68</v>
      </c>
      <c r="E36" s="18"/>
      <c r="F36" s="18"/>
    </row>
    <row r="37" spans="1:6" x14ac:dyDescent="0.25">
      <c r="A37" s="25" t="s">
        <v>69</v>
      </c>
      <c r="B37" s="22"/>
      <c r="C37" s="13"/>
      <c r="D37" s="122" t="s">
        <v>70</v>
      </c>
      <c r="E37" s="18">
        <f>SUM(E38:E40)</f>
        <v>0</v>
      </c>
      <c r="F37" s="18">
        <v>0</v>
      </c>
    </row>
    <row r="38" spans="1:6" ht="22.5" x14ac:dyDescent="0.25">
      <c r="A38" s="24" t="s">
        <v>71</v>
      </c>
      <c r="B38" s="22"/>
      <c r="C38" s="13"/>
      <c r="D38" s="23" t="s">
        <v>72</v>
      </c>
      <c r="E38" s="22"/>
      <c r="F38" s="13"/>
    </row>
    <row r="39" spans="1:6" x14ac:dyDescent="0.25">
      <c r="A39" s="21" t="s">
        <v>73</v>
      </c>
      <c r="B39" s="22"/>
      <c r="C39" s="13"/>
      <c r="D39" s="23" t="s">
        <v>74</v>
      </c>
      <c r="E39" s="22"/>
      <c r="F39" s="13"/>
    </row>
    <row r="40" spans="1:6" x14ac:dyDescent="0.25">
      <c r="A40" s="17" t="s">
        <v>75</v>
      </c>
      <c r="B40" s="22"/>
      <c r="C40" s="13"/>
      <c r="D40" s="23" t="s">
        <v>76</v>
      </c>
      <c r="E40" s="22"/>
      <c r="F40" s="13"/>
    </row>
    <row r="41" spans="1:6" x14ac:dyDescent="0.25">
      <c r="A41" s="21" t="s">
        <v>77</v>
      </c>
      <c r="B41" s="22"/>
      <c r="C41" s="13"/>
      <c r="D41" s="19" t="s">
        <v>78</v>
      </c>
      <c r="E41" s="20">
        <f>SUM(E42:E44)</f>
        <v>0</v>
      </c>
      <c r="F41" s="18">
        <v>0</v>
      </c>
    </row>
    <row r="42" spans="1:6" x14ac:dyDescent="0.25">
      <c r="A42" s="21" t="s">
        <v>79</v>
      </c>
      <c r="B42" s="22"/>
      <c r="C42" s="13"/>
      <c r="D42" s="23" t="s">
        <v>80</v>
      </c>
      <c r="E42" s="22"/>
      <c r="F42" s="13"/>
    </row>
    <row r="43" spans="1:6" ht="22.5" x14ac:dyDescent="0.25">
      <c r="A43" s="21" t="s">
        <v>81</v>
      </c>
      <c r="B43" s="22"/>
      <c r="C43" s="13"/>
      <c r="D43" s="23" t="s">
        <v>82</v>
      </c>
      <c r="E43" s="22"/>
      <c r="F43" s="13"/>
    </row>
    <row r="44" spans="1:6" x14ac:dyDescent="0.25">
      <c r="A44" s="21" t="s">
        <v>83</v>
      </c>
      <c r="B44" s="22"/>
      <c r="C44" s="13"/>
      <c r="D44" s="23" t="s">
        <v>84</v>
      </c>
      <c r="E44" s="22"/>
      <c r="F44" s="13"/>
    </row>
    <row r="45" spans="1:6" ht="22.5" x14ac:dyDescent="0.25">
      <c r="A45" s="101" t="s">
        <v>85</v>
      </c>
      <c r="B45" s="123">
        <f>+B8+B16+B24+B36</f>
        <v>64345253</v>
      </c>
      <c r="C45" s="26">
        <f>+C8+C16+C24+C36</f>
        <v>79870605</v>
      </c>
      <c r="D45" s="124" t="s">
        <v>86</v>
      </c>
      <c r="E45" s="26">
        <f>+E8+E18+E22+E26+E30+E37+E41</f>
        <v>30523948</v>
      </c>
      <c r="F45" s="26">
        <f>+F8+F18+F22+F26+F30+F37+F41</f>
        <v>63955274</v>
      </c>
    </row>
    <row r="46" spans="1:6" x14ac:dyDescent="0.25">
      <c r="A46" s="101"/>
      <c r="B46" s="123"/>
      <c r="C46" s="123"/>
      <c r="D46" s="125"/>
      <c r="E46" s="126"/>
      <c r="F46" s="127"/>
    </row>
    <row r="47" spans="1:6" x14ac:dyDescent="0.25">
      <c r="A47" s="105" t="s">
        <v>87</v>
      </c>
      <c r="B47" s="106"/>
      <c r="C47" s="106"/>
      <c r="D47" s="108" t="s">
        <v>88</v>
      </c>
      <c r="E47" s="109"/>
      <c r="F47" s="107"/>
    </row>
    <row r="48" spans="1:6" x14ac:dyDescent="0.25">
      <c r="A48" s="17" t="s">
        <v>89</v>
      </c>
      <c r="B48" s="27"/>
      <c r="C48" s="27"/>
      <c r="D48" s="31" t="s">
        <v>90</v>
      </c>
      <c r="E48" s="30"/>
      <c r="F48" s="28"/>
    </row>
    <row r="49" spans="1:9" x14ac:dyDescent="0.25">
      <c r="A49" s="17" t="s">
        <v>91</v>
      </c>
      <c r="B49" s="27"/>
      <c r="C49" s="27"/>
      <c r="D49" s="31" t="s">
        <v>92</v>
      </c>
      <c r="E49" s="30"/>
      <c r="F49" s="28"/>
    </row>
    <row r="50" spans="1:9" x14ac:dyDescent="0.25">
      <c r="A50" s="17" t="s">
        <v>93</v>
      </c>
      <c r="B50" s="27">
        <v>152014558</v>
      </c>
      <c r="C50" s="27">
        <v>152014558</v>
      </c>
      <c r="D50" s="31" t="s">
        <v>94</v>
      </c>
      <c r="E50" s="30"/>
      <c r="F50" s="28"/>
    </row>
    <row r="51" spans="1:9" x14ac:dyDescent="0.25">
      <c r="A51" s="17" t="s">
        <v>95</v>
      </c>
      <c r="B51" s="27">
        <v>85528446</v>
      </c>
      <c r="C51" s="27">
        <v>85528446</v>
      </c>
      <c r="D51" s="31" t="s">
        <v>96</v>
      </c>
      <c r="E51" s="30"/>
      <c r="F51" s="28"/>
    </row>
    <row r="52" spans="1:9" ht="22.5" x14ac:dyDescent="0.25">
      <c r="A52" s="17" t="s">
        <v>97</v>
      </c>
      <c r="B52" s="27">
        <v>3883772</v>
      </c>
      <c r="C52" s="27">
        <v>3938147</v>
      </c>
      <c r="D52" s="31" t="s">
        <v>98</v>
      </c>
      <c r="E52" s="30"/>
      <c r="F52" s="28"/>
    </row>
    <row r="53" spans="1:9" x14ac:dyDescent="0.25">
      <c r="A53" s="17" t="s">
        <v>99</v>
      </c>
      <c r="B53" s="27"/>
      <c r="C53" s="27"/>
      <c r="D53" s="31" t="s">
        <v>100</v>
      </c>
      <c r="E53" s="30">
        <v>96561</v>
      </c>
      <c r="F53" s="30">
        <v>96561</v>
      </c>
      <c r="I53" s="92"/>
    </row>
    <row r="54" spans="1:9" x14ac:dyDescent="0.25">
      <c r="A54" s="17" t="s">
        <v>101</v>
      </c>
      <c r="B54" s="27"/>
      <c r="C54" s="27"/>
      <c r="D54" s="32"/>
      <c r="E54" s="30"/>
      <c r="F54" s="28"/>
    </row>
    <row r="55" spans="1:9" x14ac:dyDescent="0.25">
      <c r="A55" s="17" t="s">
        <v>102</v>
      </c>
      <c r="B55" s="27"/>
      <c r="C55" s="27"/>
      <c r="D55" s="29" t="s">
        <v>103</v>
      </c>
      <c r="E55" s="33">
        <f>SUM(E48:E53)</f>
        <v>96561</v>
      </c>
      <c r="F55" s="33">
        <f>SUM(F48:F53)</f>
        <v>96561</v>
      </c>
    </row>
    <row r="56" spans="1:9" x14ac:dyDescent="0.25">
      <c r="A56" s="17" t="s">
        <v>104</v>
      </c>
      <c r="B56" s="27"/>
      <c r="C56" s="27"/>
      <c r="D56" s="35" t="s">
        <v>105</v>
      </c>
      <c r="E56" s="33">
        <f>+E45+E55</f>
        <v>30620509</v>
      </c>
      <c r="F56" s="33">
        <f>+F45+F55</f>
        <v>64051835</v>
      </c>
    </row>
    <row r="57" spans="1:9" ht="22.5" x14ac:dyDescent="0.25">
      <c r="A57" s="11" t="s">
        <v>106</v>
      </c>
      <c r="B57" s="34">
        <f>SUM(B48:B56)</f>
        <v>241426776</v>
      </c>
      <c r="C57" s="34">
        <f>SUM(C48:C56)</f>
        <v>241481151</v>
      </c>
      <c r="D57" s="35" t="s">
        <v>107</v>
      </c>
      <c r="E57" s="30"/>
      <c r="F57" s="28"/>
    </row>
    <row r="58" spans="1:9" x14ac:dyDescent="0.25">
      <c r="A58" s="11" t="s">
        <v>108</v>
      </c>
      <c r="B58" s="34">
        <f>+B45+B57</f>
        <v>305772029</v>
      </c>
      <c r="C58" s="34">
        <f>+C45+C57</f>
        <v>321351756</v>
      </c>
      <c r="D58" s="35" t="s">
        <v>109</v>
      </c>
      <c r="E58" s="33">
        <f>SUM(E59:E61)</f>
        <v>165120282.72</v>
      </c>
      <c r="F58" s="33">
        <f>SUM(F59:F61)</f>
        <v>165120283</v>
      </c>
    </row>
    <row r="59" spans="1:9" x14ac:dyDescent="0.25">
      <c r="A59" s="36"/>
      <c r="B59" s="37"/>
      <c r="C59" s="37"/>
      <c r="D59" s="31" t="s">
        <v>110</v>
      </c>
      <c r="E59" s="30">
        <v>136923582.00999999</v>
      </c>
      <c r="F59" s="30">
        <v>136923582</v>
      </c>
    </row>
    <row r="60" spans="1:9" x14ac:dyDescent="0.25">
      <c r="A60" s="36"/>
      <c r="B60" s="39"/>
      <c r="C60" s="40"/>
      <c r="D60" s="31" t="s">
        <v>111</v>
      </c>
      <c r="E60" s="30">
        <v>28196700.710000001</v>
      </c>
      <c r="F60" s="30">
        <v>28196701</v>
      </c>
    </row>
    <row r="61" spans="1:9" x14ac:dyDescent="0.25">
      <c r="A61" s="36"/>
      <c r="B61" s="39"/>
      <c r="C61" s="40"/>
      <c r="D61" s="31" t="s">
        <v>112</v>
      </c>
      <c r="E61" s="30"/>
      <c r="F61" s="28"/>
    </row>
    <row r="62" spans="1:9" ht="22.5" x14ac:dyDescent="0.25">
      <c r="A62" s="36"/>
      <c r="B62" s="39"/>
      <c r="C62" s="40"/>
      <c r="D62" s="35" t="s">
        <v>113</v>
      </c>
      <c r="E62" s="33">
        <f>SUM(E63:E67)</f>
        <v>110031237</v>
      </c>
      <c r="F62" s="33">
        <f>SUM(F63:F67)</f>
        <v>92179638</v>
      </c>
      <c r="I62" s="92"/>
    </row>
    <row r="63" spans="1:9" x14ac:dyDescent="0.25">
      <c r="A63" s="36"/>
      <c r="B63" s="39"/>
      <c r="C63" s="40"/>
      <c r="D63" s="31" t="s">
        <v>114</v>
      </c>
      <c r="E63" s="128">
        <v>19710704</v>
      </c>
      <c r="F63" s="30">
        <v>16747471</v>
      </c>
    </row>
    <row r="64" spans="1:9" x14ac:dyDescent="0.25">
      <c r="A64" s="36"/>
      <c r="B64" s="39"/>
      <c r="C64" s="40"/>
      <c r="D64" s="31" t="s">
        <v>115</v>
      </c>
      <c r="E64" s="30">
        <v>39914811</v>
      </c>
      <c r="F64" s="30">
        <v>25026445</v>
      </c>
    </row>
    <row r="65" spans="1:9" x14ac:dyDescent="0.25">
      <c r="A65" s="36"/>
      <c r="B65" s="39"/>
      <c r="C65" s="40"/>
      <c r="D65" s="31" t="s">
        <v>116</v>
      </c>
      <c r="E65" s="30">
        <v>50395722</v>
      </c>
      <c r="F65" s="30">
        <v>50395722</v>
      </c>
    </row>
    <row r="66" spans="1:9" x14ac:dyDescent="0.25">
      <c r="A66" s="36"/>
      <c r="B66" s="41"/>
      <c r="C66" s="42"/>
      <c r="D66" s="31" t="s">
        <v>117</v>
      </c>
      <c r="E66" s="30">
        <v>0</v>
      </c>
      <c r="F66" s="30">
        <v>0</v>
      </c>
    </row>
    <row r="67" spans="1:9" x14ac:dyDescent="0.25">
      <c r="A67" s="36"/>
      <c r="B67" s="39"/>
      <c r="C67" s="42"/>
      <c r="D67" s="31" t="s">
        <v>118</v>
      </c>
      <c r="E67" s="30">
        <v>10000</v>
      </c>
      <c r="F67" s="30">
        <v>10000</v>
      </c>
    </row>
    <row r="68" spans="1:9" ht="22.5" x14ac:dyDescent="0.25">
      <c r="A68" s="36"/>
      <c r="B68" s="39"/>
      <c r="C68" s="42"/>
      <c r="D68" s="29" t="s">
        <v>119</v>
      </c>
      <c r="E68" s="33">
        <f>SUM(E69:E70)</f>
        <v>0</v>
      </c>
      <c r="F68" s="34">
        <v>0</v>
      </c>
    </row>
    <row r="69" spans="1:9" x14ac:dyDescent="0.25">
      <c r="A69" s="36"/>
      <c r="B69" s="43"/>
      <c r="C69" s="42"/>
      <c r="D69" s="31" t="s">
        <v>120</v>
      </c>
      <c r="E69" s="30"/>
      <c r="F69" s="28"/>
    </row>
    <row r="70" spans="1:9" x14ac:dyDescent="0.25">
      <c r="A70" s="36"/>
      <c r="B70" s="43"/>
      <c r="C70" s="42"/>
      <c r="D70" s="31" t="s">
        <v>121</v>
      </c>
      <c r="E70" s="30"/>
      <c r="F70" s="28"/>
    </row>
    <row r="71" spans="1:9" x14ac:dyDescent="0.25">
      <c r="A71" s="36"/>
      <c r="B71" s="43"/>
      <c r="C71" s="42"/>
      <c r="D71" s="29" t="s">
        <v>122</v>
      </c>
      <c r="E71" s="33">
        <f>+E58+E62+E68</f>
        <v>275151519.72000003</v>
      </c>
      <c r="F71" s="33">
        <f>+F58+F62+F68</f>
        <v>257299921</v>
      </c>
    </row>
    <row r="72" spans="1:9" x14ac:dyDescent="0.25">
      <c r="A72" s="44"/>
      <c r="B72" s="45"/>
      <c r="C72" s="46"/>
      <c r="D72" s="47" t="s">
        <v>123</v>
      </c>
      <c r="E72" s="48">
        <f>+E56+E71</f>
        <v>305772028.72000003</v>
      </c>
      <c r="F72" s="48">
        <f>+F56+F71</f>
        <v>321351756</v>
      </c>
      <c r="I72" s="92">
        <f>+B58-E72</f>
        <v>0.27999997138977051</v>
      </c>
    </row>
    <row r="73" spans="1:9" x14ac:dyDescent="0.25">
      <c r="A73" s="111"/>
      <c r="B73" s="112"/>
      <c r="C73" s="112"/>
      <c r="D73" s="14"/>
      <c r="E73" s="103"/>
      <c r="F73" s="103"/>
    </row>
    <row r="74" spans="1:9" x14ac:dyDescent="0.25">
      <c r="A74" s="111"/>
      <c r="B74" s="112"/>
      <c r="C74" s="112"/>
      <c r="D74" s="14"/>
      <c r="E74" s="103"/>
      <c r="F74" s="103"/>
    </row>
    <row r="81" spans="1:6" x14ac:dyDescent="0.25">
      <c r="A81" s="100"/>
      <c r="B81" s="99"/>
      <c r="C81" s="110"/>
      <c r="D81" s="98"/>
      <c r="E81" s="99"/>
      <c r="F81" s="99"/>
    </row>
    <row r="82" spans="1:6" x14ac:dyDescent="0.25">
      <c r="A82" s="98"/>
      <c r="B82" s="99"/>
      <c r="C82" s="110"/>
      <c r="D82" s="98"/>
      <c r="E82" s="99"/>
      <c r="F82" s="99"/>
    </row>
  </sheetData>
  <mergeCells count="4">
    <mergeCell ref="A1:F1"/>
    <mergeCell ref="A2:F2"/>
    <mergeCell ref="A3:F3"/>
    <mergeCell ref="A4:F4"/>
  </mergeCells>
  <pageMargins left="1.33" right="0.31496062992125984" top="0.57999999999999996" bottom="0.47244094488188981" header="0.31496062992125984" footer="0.31496062992125984"/>
  <pageSetup scale="7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0"/>
  <sheetViews>
    <sheetView workbookViewId="0">
      <selection activeCell="H45" sqref="H45"/>
    </sheetView>
  </sheetViews>
  <sheetFormatPr baseColWidth="10" defaultRowHeight="15" x14ac:dyDescent="0.25"/>
  <cols>
    <col min="1" max="1" width="27.28515625" customWidth="1"/>
    <col min="2" max="2" width="15.28515625" customWidth="1"/>
    <col min="3" max="3" width="15.140625" customWidth="1"/>
    <col min="4" max="4" width="14.7109375" customWidth="1"/>
    <col min="6" max="6" width="17.140625" customWidth="1"/>
    <col min="7" max="7" width="14.85546875" customWidth="1"/>
    <col min="8" max="8" width="18.5703125" customWidth="1"/>
  </cols>
  <sheetData>
    <row r="1" spans="1:12" x14ac:dyDescent="0.25">
      <c r="A1" s="323" t="s">
        <v>5</v>
      </c>
      <c r="B1" s="324"/>
      <c r="C1" s="324"/>
      <c r="D1" s="324"/>
      <c r="E1" s="324"/>
      <c r="F1" s="324"/>
      <c r="G1" s="324"/>
      <c r="H1" s="325"/>
    </row>
    <row r="2" spans="1:12" x14ac:dyDescent="0.25">
      <c r="A2" s="323" t="s">
        <v>124</v>
      </c>
      <c r="B2" s="324"/>
      <c r="C2" s="324"/>
      <c r="D2" s="324"/>
      <c r="E2" s="324"/>
      <c r="F2" s="324"/>
      <c r="G2" s="324"/>
      <c r="H2" s="325"/>
    </row>
    <row r="3" spans="1:12" x14ac:dyDescent="0.25">
      <c r="A3" s="323" t="s">
        <v>183</v>
      </c>
      <c r="B3" s="324"/>
      <c r="C3" s="324"/>
      <c r="D3" s="324"/>
      <c r="E3" s="324"/>
      <c r="F3" s="324"/>
      <c r="G3" s="324"/>
      <c r="H3" s="325"/>
    </row>
    <row r="4" spans="1:12" x14ac:dyDescent="0.25">
      <c r="A4" s="326" t="s">
        <v>0</v>
      </c>
      <c r="B4" s="327"/>
      <c r="C4" s="327"/>
      <c r="D4" s="327"/>
      <c r="E4" s="327"/>
      <c r="F4" s="327"/>
      <c r="G4" s="327"/>
      <c r="H4" s="328"/>
    </row>
    <row r="5" spans="1:12" ht="45" x14ac:dyDescent="0.25">
      <c r="A5" s="50" t="s">
        <v>125</v>
      </c>
      <c r="B5" s="51" t="s">
        <v>179</v>
      </c>
      <c r="C5" s="51" t="s">
        <v>126</v>
      </c>
      <c r="D5" s="51" t="s">
        <v>127</v>
      </c>
      <c r="E5" s="51" t="s">
        <v>180</v>
      </c>
      <c r="F5" s="52" t="s">
        <v>128</v>
      </c>
      <c r="G5" s="51" t="s">
        <v>129</v>
      </c>
      <c r="H5" s="53" t="s">
        <v>130</v>
      </c>
    </row>
    <row r="6" spans="1:12" x14ac:dyDescent="0.25">
      <c r="A6" s="54" t="s">
        <v>131</v>
      </c>
      <c r="B6" s="55"/>
      <c r="C6" s="55"/>
      <c r="D6" s="55"/>
      <c r="E6" s="55"/>
      <c r="F6" s="55"/>
      <c r="G6" s="55"/>
      <c r="H6" s="56"/>
    </row>
    <row r="7" spans="1:12" x14ac:dyDescent="0.25">
      <c r="A7" s="57" t="s">
        <v>132</v>
      </c>
      <c r="B7" s="22"/>
      <c r="C7" s="22"/>
      <c r="D7" s="22"/>
      <c r="E7" s="22"/>
      <c r="F7" s="22"/>
      <c r="G7" s="22"/>
      <c r="H7" s="13"/>
    </row>
    <row r="8" spans="1:12" x14ac:dyDescent="0.25">
      <c r="A8" s="58" t="s">
        <v>133</v>
      </c>
      <c r="B8" s="22"/>
      <c r="C8" s="22"/>
      <c r="D8" s="22"/>
      <c r="E8" s="22"/>
      <c r="F8" s="22"/>
      <c r="G8" s="22"/>
      <c r="H8" s="13"/>
    </row>
    <row r="9" spans="1:12" x14ac:dyDescent="0.25">
      <c r="A9" s="58" t="s">
        <v>134</v>
      </c>
      <c r="B9" s="22"/>
      <c r="C9" s="22"/>
      <c r="D9" s="22"/>
      <c r="E9" s="22"/>
      <c r="F9" s="22"/>
      <c r="G9" s="22"/>
      <c r="H9" s="13"/>
    </row>
    <row r="10" spans="1:12" x14ac:dyDescent="0.25">
      <c r="A10" s="58" t="s">
        <v>135</v>
      </c>
      <c r="B10" s="22"/>
      <c r="C10" s="22"/>
      <c r="D10" s="22"/>
      <c r="E10" s="22"/>
      <c r="F10" s="22"/>
      <c r="G10" s="22"/>
      <c r="H10" s="13"/>
    </row>
    <row r="11" spans="1:12" x14ac:dyDescent="0.25">
      <c r="A11" s="59" t="s">
        <v>136</v>
      </c>
      <c r="B11" s="22"/>
      <c r="C11" s="22"/>
      <c r="D11" s="22"/>
      <c r="E11" s="22"/>
      <c r="F11" s="22"/>
      <c r="G11" s="22"/>
      <c r="H11" s="13"/>
    </row>
    <row r="12" spans="1:12" x14ac:dyDescent="0.25">
      <c r="A12" s="58" t="s">
        <v>137</v>
      </c>
      <c r="B12" s="22"/>
      <c r="C12" s="22"/>
      <c r="D12" s="22"/>
      <c r="E12" s="22"/>
      <c r="F12" s="22"/>
      <c r="G12" s="22"/>
      <c r="H12" s="13"/>
    </row>
    <row r="13" spans="1:12" x14ac:dyDescent="0.25">
      <c r="A13" s="58" t="s">
        <v>138</v>
      </c>
      <c r="B13" s="22"/>
      <c r="C13" s="22"/>
      <c r="D13" s="22"/>
      <c r="E13" s="22"/>
      <c r="F13" s="22"/>
      <c r="G13" s="22"/>
      <c r="H13" s="13"/>
    </row>
    <row r="14" spans="1:12" x14ac:dyDescent="0.25">
      <c r="A14" s="58" t="s">
        <v>139</v>
      </c>
      <c r="B14" s="22"/>
      <c r="C14" s="22"/>
      <c r="D14" s="22"/>
      <c r="E14" s="22"/>
      <c r="F14" s="22"/>
      <c r="G14" s="22"/>
      <c r="H14" s="13"/>
    </row>
    <row r="15" spans="1:12" x14ac:dyDescent="0.25">
      <c r="A15" s="59" t="s">
        <v>140</v>
      </c>
      <c r="B15" s="22">
        <v>64051835</v>
      </c>
      <c r="C15" s="22">
        <v>198237765</v>
      </c>
      <c r="D15" s="22">
        <v>231669091</v>
      </c>
      <c r="E15" s="22">
        <v>0</v>
      </c>
      <c r="F15" s="22">
        <f>+B15+C15-D15+E15</f>
        <v>30620509</v>
      </c>
      <c r="G15" s="22">
        <v>0</v>
      </c>
      <c r="H15" s="13">
        <v>0</v>
      </c>
      <c r="J15" s="115"/>
      <c r="K15" s="92"/>
      <c r="L15" s="92"/>
    </row>
    <row r="16" spans="1:12" ht="22.5" x14ac:dyDescent="0.25">
      <c r="A16" s="60" t="s">
        <v>141</v>
      </c>
      <c r="B16" s="22"/>
      <c r="C16" s="22"/>
      <c r="D16" s="22"/>
      <c r="E16" s="22"/>
      <c r="F16" s="22"/>
      <c r="G16" s="22"/>
      <c r="H16" s="13"/>
      <c r="K16" s="92"/>
    </row>
    <row r="17" spans="1:11" ht="22.5" x14ac:dyDescent="0.25">
      <c r="A17" s="61" t="s">
        <v>142</v>
      </c>
      <c r="B17" s="22"/>
      <c r="C17" s="22"/>
      <c r="D17" s="22"/>
      <c r="E17" s="22"/>
      <c r="F17" s="22"/>
      <c r="G17" s="22"/>
      <c r="H17" s="13"/>
    </row>
    <row r="18" spans="1:11" x14ac:dyDescent="0.25">
      <c r="A18" s="62" t="s">
        <v>143</v>
      </c>
      <c r="B18" s="22"/>
      <c r="C18" s="22"/>
      <c r="D18" s="22"/>
      <c r="E18" s="22"/>
      <c r="F18" s="22"/>
      <c r="G18" s="22"/>
      <c r="H18" s="13"/>
      <c r="K18" s="92"/>
    </row>
    <row r="19" spans="1:11" x14ac:dyDescent="0.25">
      <c r="A19" s="62" t="s">
        <v>144</v>
      </c>
      <c r="B19" s="22"/>
      <c r="C19" s="22"/>
      <c r="D19" s="22"/>
      <c r="E19" s="22"/>
      <c r="F19" s="22"/>
      <c r="G19" s="22"/>
      <c r="H19" s="13"/>
    </row>
    <row r="20" spans="1:11" x14ac:dyDescent="0.25">
      <c r="A20" s="62" t="s">
        <v>145</v>
      </c>
      <c r="B20" s="22"/>
      <c r="C20" s="22"/>
      <c r="D20" s="22"/>
      <c r="E20" s="22"/>
      <c r="F20" s="22"/>
      <c r="G20" s="22"/>
      <c r="H20" s="13"/>
    </row>
    <row r="21" spans="1:11" ht="22.5" x14ac:dyDescent="0.25">
      <c r="A21" s="59" t="s">
        <v>146</v>
      </c>
      <c r="B21" s="22"/>
      <c r="C21" s="22"/>
      <c r="D21" s="22"/>
      <c r="E21" s="22"/>
      <c r="F21" s="22"/>
      <c r="G21" s="22"/>
      <c r="H21" s="13"/>
    </row>
    <row r="22" spans="1:11" x14ac:dyDescent="0.25">
      <c r="A22" s="62" t="s">
        <v>147</v>
      </c>
      <c r="B22" s="22"/>
      <c r="C22" s="22"/>
      <c r="D22" s="22"/>
      <c r="E22" s="22"/>
      <c r="F22" s="22"/>
      <c r="G22" s="22"/>
      <c r="H22" s="13"/>
    </row>
    <row r="23" spans="1:11" x14ac:dyDescent="0.25">
      <c r="A23" s="62" t="s">
        <v>148</v>
      </c>
      <c r="B23" s="22"/>
      <c r="C23" s="22"/>
      <c r="D23" s="22"/>
      <c r="E23" s="22"/>
      <c r="F23" s="22"/>
      <c r="G23" s="22"/>
      <c r="H23" s="13"/>
    </row>
    <row r="24" spans="1:11" ht="22.5" x14ac:dyDescent="0.25">
      <c r="A24" s="63" t="s">
        <v>149</v>
      </c>
      <c r="B24" s="64"/>
      <c r="C24" s="64"/>
      <c r="D24" s="65"/>
      <c r="E24" s="64"/>
      <c r="F24" s="64"/>
      <c r="G24" s="65"/>
      <c r="H24" s="46"/>
    </row>
    <row r="25" spans="1:11" x14ac:dyDescent="0.25">
      <c r="A25" s="1"/>
      <c r="B25" s="66"/>
      <c r="C25" s="66"/>
      <c r="D25" s="1"/>
      <c r="E25" s="66"/>
      <c r="F25" s="66"/>
      <c r="G25" s="1"/>
      <c r="H25" s="1"/>
    </row>
    <row r="26" spans="1:11" ht="37.5" customHeight="1" x14ac:dyDescent="0.25">
      <c r="A26" s="329" t="s">
        <v>150</v>
      </c>
      <c r="B26" s="330"/>
      <c r="C26" s="330"/>
      <c r="D26" s="329"/>
      <c r="E26" s="330"/>
      <c r="F26" s="330"/>
      <c r="G26" s="329"/>
      <c r="H26" s="329"/>
    </row>
    <row r="27" spans="1:11" x14ac:dyDescent="0.25">
      <c r="A27" s="67" t="s">
        <v>151</v>
      </c>
      <c r="B27" s="68"/>
      <c r="C27" s="68"/>
      <c r="D27" s="69"/>
      <c r="E27" s="68"/>
      <c r="F27" s="68"/>
      <c r="G27" s="69"/>
      <c r="H27" s="69"/>
    </row>
    <row r="28" spans="1:11" x14ac:dyDescent="0.25">
      <c r="A28" s="70"/>
      <c r="B28" s="71"/>
      <c r="C28" s="72"/>
      <c r="D28" s="73"/>
      <c r="E28" s="71"/>
      <c r="F28" s="74"/>
      <c r="G28" s="75"/>
      <c r="H28" s="69"/>
    </row>
    <row r="29" spans="1:11" ht="45" x14ac:dyDescent="0.25">
      <c r="A29" s="76" t="s">
        <v>152</v>
      </c>
      <c r="B29" s="77" t="s">
        <v>153</v>
      </c>
      <c r="C29" s="78" t="s">
        <v>154</v>
      </c>
      <c r="D29" s="79" t="s">
        <v>155</v>
      </c>
      <c r="E29" s="78" t="s">
        <v>156</v>
      </c>
      <c r="F29" s="77" t="s">
        <v>157</v>
      </c>
      <c r="G29" s="80"/>
      <c r="H29" s="69"/>
    </row>
    <row r="30" spans="1:11" ht="22.5" x14ac:dyDescent="0.25">
      <c r="A30" s="81" t="s">
        <v>158</v>
      </c>
      <c r="B30" s="82"/>
      <c r="C30" s="82"/>
      <c r="D30" s="83"/>
      <c r="E30" s="82"/>
      <c r="F30" s="82"/>
      <c r="G30" s="84"/>
      <c r="H30" s="69"/>
    </row>
    <row r="31" spans="1:11" x14ac:dyDescent="0.25">
      <c r="A31" s="85" t="s">
        <v>159</v>
      </c>
      <c r="B31" s="86"/>
      <c r="C31" s="86"/>
      <c r="D31" s="87"/>
      <c r="E31" s="86"/>
      <c r="F31" s="86"/>
      <c r="G31" s="84"/>
      <c r="H31" s="69"/>
    </row>
    <row r="32" spans="1:11" x14ac:dyDescent="0.25">
      <c r="A32" s="85" t="s">
        <v>160</v>
      </c>
      <c r="B32" s="86"/>
      <c r="C32" s="86"/>
      <c r="D32" s="87"/>
      <c r="E32" s="86"/>
      <c r="F32" s="86"/>
      <c r="G32" s="84"/>
      <c r="H32" s="69"/>
    </row>
    <row r="33" spans="1:8" x14ac:dyDescent="0.25">
      <c r="A33" s="88" t="s">
        <v>161</v>
      </c>
      <c r="B33" s="89"/>
      <c r="C33" s="89"/>
      <c r="D33" s="90"/>
      <c r="E33" s="89"/>
      <c r="F33" s="89"/>
      <c r="G33" s="84"/>
      <c r="H33" s="69"/>
    </row>
    <row r="34" spans="1:8" x14ac:dyDescent="0.25">
      <c r="A34" s="91"/>
      <c r="B34" s="72"/>
      <c r="C34" s="72"/>
      <c r="D34" s="84"/>
      <c r="E34" s="72"/>
      <c r="F34" s="72"/>
      <c r="G34" s="84"/>
      <c r="H34" s="69"/>
    </row>
    <row r="40" spans="1:8" x14ac:dyDescent="0.25">
      <c r="C40" s="92"/>
      <c r="D40" s="92"/>
    </row>
  </sheetData>
  <mergeCells count="5">
    <mergeCell ref="A1:H1"/>
    <mergeCell ref="A2:H2"/>
    <mergeCell ref="A3:H3"/>
    <mergeCell ref="A4:H4"/>
    <mergeCell ref="A26:H26"/>
  </mergeCells>
  <pageMargins left="0.57999999999999996" right="0.70866141732283472" top="1.52" bottom="0.55118110236220474" header="0.31496062992125984" footer="0.31496062992125984"/>
  <pageSetup scale="68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4"/>
  <sheetViews>
    <sheetView workbookViewId="0">
      <selection activeCell="D17" sqref="D17"/>
    </sheetView>
  </sheetViews>
  <sheetFormatPr baseColWidth="10" defaultRowHeight="15" x14ac:dyDescent="0.25"/>
  <cols>
    <col min="1" max="1" width="24.7109375" customWidth="1"/>
    <col min="2" max="2" width="14.85546875" customWidth="1"/>
    <col min="3" max="3" width="11.42578125" customWidth="1"/>
    <col min="4" max="5" width="14.85546875" customWidth="1"/>
    <col min="6" max="6" width="15.140625" customWidth="1"/>
    <col min="7" max="7" width="15" customWidth="1"/>
    <col min="8" max="8" width="15.140625" customWidth="1"/>
    <col min="9" max="9" width="15" customWidth="1"/>
    <col min="10" max="10" width="14.85546875" customWidth="1"/>
    <col min="11" max="11" width="14.7109375" customWidth="1"/>
  </cols>
  <sheetData>
    <row r="1" spans="1:11" x14ac:dyDescent="0.25">
      <c r="A1" s="331" t="s">
        <v>5</v>
      </c>
      <c r="B1" s="332"/>
      <c r="C1" s="332"/>
      <c r="D1" s="332"/>
      <c r="E1" s="332"/>
      <c r="F1" s="332"/>
      <c r="G1" s="332"/>
      <c r="H1" s="332"/>
      <c r="I1" s="332"/>
      <c r="J1" s="332"/>
      <c r="K1" s="333"/>
    </row>
    <row r="2" spans="1:11" x14ac:dyDescent="0.25">
      <c r="A2" s="331" t="s">
        <v>172</v>
      </c>
      <c r="B2" s="332"/>
      <c r="C2" s="332"/>
      <c r="D2" s="332"/>
      <c r="E2" s="332"/>
      <c r="F2" s="332"/>
      <c r="G2" s="332"/>
      <c r="H2" s="332"/>
      <c r="I2" s="332"/>
      <c r="J2" s="332"/>
      <c r="K2" s="333"/>
    </row>
    <row r="3" spans="1:11" ht="15" customHeight="1" x14ac:dyDescent="0.25">
      <c r="A3" s="331" t="s">
        <v>185</v>
      </c>
      <c r="B3" s="332"/>
      <c r="C3" s="332"/>
      <c r="D3" s="332"/>
      <c r="E3" s="332"/>
      <c r="F3" s="332"/>
      <c r="G3" s="332"/>
      <c r="H3" s="332"/>
      <c r="I3" s="332"/>
      <c r="J3" s="332"/>
      <c r="K3" s="333"/>
    </row>
    <row r="4" spans="1:11" x14ac:dyDescent="0.25">
      <c r="A4" s="331" t="s">
        <v>0</v>
      </c>
      <c r="B4" s="332"/>
      <c r="C4" s="332"/>
      <c r="D4" s="332"/>
      <c r="E4" s="332"/>
      <c r="F4" s="332"/>
      <c r="G4" s="332"/>
      <c r="H4" s="332"/>
      <c r="I4" s="332"/>
      <c r="J4" s="332"/>
      <c r="K4" s="333"/>
    </row>
    <row r="5" spans="1:11" ht="78.75" x14ac:dyDescent="0.25">
      <c r="A5" s="97" t="s">
        <v>171</v>
      </c>
      <c r="B5" s="96" t="s">
        <v>170</v>
      </c>
      <c r="C5" s="96" t="s">
        <v>169</v>
      </c>
      <c r="D5" s="96" t="s">
        <v>168</v>
      </c>
      <c r="E5" s="96" t="s">
        <v>167</v>
      </c>
      <c r="F5" s="96" t="s">
        <v>166</v>
      </c>
      <c r="G5" s="96" t="s">
        <v>165</v>
      </c>
      <c r="H5" s="96" t="s">
        <v>164</v>
      </c>
      <c r="I5" s="96" t="s">
        <v>484</v>
      </c>
      <c r="J5" s="96" t="s">
        <v>485</v>
      </c>
      <c r="K5" s="96" t="s">
        <v>486</v>
      </c>
    </row>
    <row r="6" spans="1:11" ht="168.75" x14ac:dyDescent="0.25">
      <c r="A6" s="95" t="s">
        <v>163</v>
      </c>
      <c r="B6" s="94"/>
      <c r="C6" s="94"/>
      <c r="D6" s="94"/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</row>
    <row r="8" spans="1:11" x14ac:dyDescent="0.25">
      <c r="A8" t="s">
        <v>162</v>
      </c>
      <c r="B8" s="92"/>
      <c r="C8" s="92"/>
      <c r="E8" s="92"/>
      <c r="F8" s="92"/>
    </row>
    <row r="9" spans="1:11" x14ac:dyDescent="0.25">
      <c r="B9" s="92"/>
      <c r="C9" s="92"/>
      <c r="E9" s="92"/>
      <c r="F9" s="92"/>
    </row>
    <row r="10" spans="1:11" x14ac:dyDescent="0.25">
      <c r="B10" s="92"/>
      <c r="C10" s="92"/>
      <c r="E10" s="92"/>
      <c r="F10" s="92"/>
    </row>
    <row r="11" spans="1:11" x14ac:dyDescent="0.25">
      <c r="B11" s="92"/>
      <c r="C11" s="92"/>
      <c r="E11" s="92"/>
      <c r="F11" s="92"/>
    </row>
    <row r="12" spans="1:11" x14ac:dyDescent="0.25">
      <c r="B12" s="92"/>
      <c r="C12" s="92"/>
      <c r="E12" s="92"/>
      <c r="F12" s="92"/>
    </row>
    <row r="13" spans="1:11" x14ac:dyDescent="0.25">
      <c r="B13" s="92"/>
      <c r="C13" s="92"/>
      <c r="E13" s="92"/>
      <c r="F13" s="92"/>
    </row>
    <row r="14" spans="1:11" x14ac:dyDescent="0.25">
      <c r="B14" s="92"/>
      <c r="C14" s="92"/>
      <c r="E14" s="92"/>
      <c r="F14" s="92"/>
    </row>
    <row r="15" spans="1:11" x14ac:dyDescent="0.25">
      <c r="B15" s="92"/>
      <c r="C15" s="92"/>
      <c r="E15" s="92"/>
      <c r="F15" s="92"/>
    </row>
    <row r="16" spans="1:11" x14ac:dyDescent="0.25">
      <c r="A16" s="113"/>
      <c r="B16" s="92"/>
      <c r="C16" s="92"/>
      <c r="E16" s="92"/>
      <c r="F16" s="92"/>
    </row>
    <row r="17" spans="2:6" x14ac:dyDescent="0.25">
      <c r="B17" s="92"/>
      <c r="C17" s="92"/>
      <c r="E17" s="92"/>
      <c r="F17" s="92"/>
    </row>
    <row r="18" spans="2:6" x14ac:dyDescent="0.25">
      <c r="B18" s="92"/>
      <c r="C18" s="92"/>
      <c r="E18" s="92"/>
      <c r="F18" s="92"/>
    </row>
    <row r="19" spans="2:6" x14ac:dyDescent="0.25">
      <c r="B19" s="92"/>
      <c r="C19" s="92"/>
      <c r="E19" s="92"/>
      <c r="F19" s="92"/>
    </row>
    <row r="20" spans="2:6" x14ac:dyDescent="0.25">
      <c r="B20" s="92"/>
      <c r="C20" s="92"/>
      <c r="E20" s="92"/>
      <c r="F20" s="92"/>
    </row>
    <row r="21" spans="2:6" x14ac:dyDescent="0.25">
      <c r="B21" s="92"/>
      <c r="C21" s="92"/>
      <c r="E21" s="92"/>
      <c r="F21" s="92"/>
    </row>
    <row r="22" spans="2:6" x14ac:dyDescent="0.25">
      <c r="B22" s="92"/>
      <c r="C22" s="92"/>
      <c r="E22" s="92"/>
      <c r="F22" s="92"/>
    </row>
    <row r="23" spans="2:6" x14ac:dyDescent="0.25">
      <c r="E23" s="92"/>
      <c r="F23" s="92"/>
    </row>
    <row r="24" spans="2:6" x14ac:dyDescent="0.25">
      <c r="E24" s="92"/>
      <c r="F24" s="92"/>
    </row>
    <row r="25" spans="2:6" x14ac:dyDescent="0.25">
      <c r="B25" s="92"/>
      <c r="C25" s="92"/>
      <c r="E25" s="92"/>
      <c r="F25" s="92"/>
    </row>
    <row r="26" spans="2:6" x14ac:dyDescent="0.25">
      <c r="B26" s="92"/>
      <c r="C26" s="92"/>
      <c r="E26" s="92"/>
      <c r="F26" s="92"/>
    </row>
    <row r="27" spans="2:6" x14ac:dyDescent="0.25">
      <c r="B27" s="92"/>
      <c r="C27" s="92"/>
      <c r="E27" s="92"/>
      <c r="F27" s="92"/>
    </row>
    <row r="28" spans="2:6" x14ac:dyDescent="0.25">
      <c r="B28" s="92"/>
      <c r="C28" s="92"/>
      <c r="E28" s="92"/>
      <c r="F28" s="92"/>
    </row>
    <row r="29" spans="2:6" x14ac:dyDescent="0.25">
      <c r="B29" s="92"/>
      <c r="C29" s="92"/>
      <c r="E29" s="92"/>
      <c r="F29" s="92"/>
    </row>
    <row r="30" spans="2:6" x14ac:dyDescent="0.25">
      <c r="B30" s="92"/>
      <c r="C30" s="92"/>
      <c r="E30" s="92"/>
      <c r="F30" s="92"/>
    </row>
    <row r="31" spans="2:6" x14ac:dyDescent="0.25">
      <c r="B31" s="92"/>
      <c r="C31" s="92"/>
      <c r="E31" s="92"/>
      <c r="F31" s="92"/>
    </row>
    <row r="32" spans="2:6" x14ac:dyDescent="0.25">
      <c r="B32" s="92"/>
      <c r="C32" s="92"/>
      <c r="E32" s="92"/>
      <c r="F32" s="92"/>
    </row>
    <row r="33" spans="2:6" x14ac:dyDescent="0.25">
      <c r="B33" s="92"/>
      <c r="C33" s="92"/>
      <c r="E33" s="92"/>
      <c r="F33" s="92"/>
    </row>
    <row r="34" spans="2:6" x14ac:dyDescent="0.25">
      <c r="B34" s="92"/>
      <c r="C34" s="92"/>
      <c r="E34" s="92"/>
      <c r="F34" s="92"/>
    </row>
  </sheetData>
  <mergeCells count="4">
    <mergeCell ref="A1:K1"/>
    <mergeCell ref="A2:K2"/>
    <mergeCell ref="A3:K3"/>
    <mergeCell ref="A4:K4"/>
  </mergeCells>
  <pageMargins left="1.1000000000000001" right="0.70866141732283472" top="1.1399999999999999" bottom="0.74803149606299213" header="0.3" footer="0.31496062992125984"/>
  <pageSetup scale="68" orientation="landscape" horizontalDpi="4294967294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EB4B4-8339-414A-8523-D90188711DA7}">
  <sheetPr>
    <pageSetUpPr fitToPage="1"/>
  </sheetPr>
  <dimension ref="A1:H83"/>
  <sheetViews>
    <sheetView showGridLines="0" zoomScaleNormal="100" zoomScaleSheetLayoutView="100" workbookViewId="0">
      <selection activeCell="K84" sqref="K84"/>
    </sheetView>
  </sheetViews>
  <sheetFormatPr baseColWidth="10" defaultRowHeight="15" x14ac:dyDescent="0.25"/>
  <cols>
    <col min="2" max="2" width="69.7109375" bestFit="1" customWidth="1"/>
    <col min="3" max="3" width="13.7109375" style="180" customWidth="1"/>
    <col min="4" max="4" width="15.7109375" style="180" customWidth="1"/>
    <col min="5" max="5" width="13.42578125" style="180" customWidth="1"/>
    <col min="6" max="6" width="15.85546875" bestFit="1" customWidth="1"/>
    <col min="7" max="7" width="16.42578125" bestFit="1" customWidth="1"/>
    <col min="8" max="8" width="15.140625" bestFit="1" customWidth="1"/>
    <col min="258" max="258" width="69.7109375" bestFit="1" customWidth="1"/>
    <col min="259" max="259" width="13.7109375" customWidth="1"/>
    <col min="260" max="260" width="15.7109375" customWidth="1"/>
    <col min="261" max="261" width="13.42578125" customWidth="1"/>
    <col min="262" max="262" width="15.85546875" bestFit="1" customWidth="1"/>
    <col min="263" max="263" width="16.42578125" bestFit="1" customWidth="1"/>
    <col min="264" max="264" width="15.140625" bestFit="1" customWidth="1"/>
    <col min="514" max="514" width="69.7109375" bestFit="1" customWidth="1"/>
    <col min="515" max="515" width="13.7109375" customWidth="1"/>
    <col min="516" max="516" width="15.7109375" customWidth="1"/>
    <col min="517" max="517" width="13.42578125" customWidth="1"/>
    <col min="518" max="518" width="15.85546875" bestFit="1" customWidth="1"/>
    <col min="519" max="519" width="16.42578125" bestFit="1" customWidth="1"/>
    <col min="520" max="520" width="15.140625" bestFit="1" customWidth="1"/>
    <col min="770" max="770" width="69.7109375" bestFit="1" customWidth="1"/>
    <col min="771" max="771" width="13.7109375" customWidth="1"/>
    <col min="772" max="772" width="15.7109375" customWidth="1"/>
    <col min="773" max="773" width="13.42578125" customWidth="1"/>
    <col min="774" max="774" width="15.85546875" bestFit="1" customWidth="1"/>
    <col min="775" max="775" width="16.42578125" bestFit="1" customWidth="1"/>
    <col min="776" max="776" width="15.140625" bestFit="1" customWidth="1"/>
    <col min="1026" max="1026" width="69.7109375" bestFit="1" customWidth="1"/>
    <col min="1027" max="1027" width="13.7109375" customWidth="1"/>
    <col min="1028" max="1028" width="15.7109375" customWidth="1"/>
    <col min="1029" max="1029" width="13.42578125" customWidth="1"/>
    <col min="1030" max="1030" width="15.85546875" bestFit="1" customWidth="1"/>
    <col min="1031" max="1031" width="16.42578125" bestFit="1" customWidth="1"/>
    <col min="1032" max="1032" width="15.140625" bestFit="1" customWidth="1"/>
    <col min="1282" max="1282" width="69.7109375" bestFit="1" customWidth="1"/>
    <col min="1283" max="1283" width="13.7109375" customWidth="1"/>
    <col min="1284" max="1284" width="15.7109375" customWidth="1"/>
    <col min="1285" max="1285" width="13.42578125" customWidth="1"/>
    <col min="1286" max="1286" width="15.85546875" bestFit="1" customWidth="1"/>
    <col min="1287" max="1287" width="16.42578125" bestFit="1" customWidth="1"/>
    <col min="1288" max="1288" width="15.140625" bestFit="1" customWidth="1"/>
    <col min="1538" max="1538" width="69.7109375" bestFit="1" customWidth="1"/>
    <col min="1539" max="1539" width="13.7109375" customWidth="1"/>
    <col min="1540" max="1540" width="15.7109375" customWidth="1"/>
    <col min="1541" max="1541" width="13.42578125" customWidth="1"/>
    <col min="1542" max="1542" width="15.85546875" bestFit="1" customWidth="1"/>
    <col min="1543" max="1543" width="16.42578125" bestFit="1" customWidth="1"/>
    <col min="1544" max="1544" width="15.140625" bestFit="1" customWidth="1"/>
    <col min="1794" max="1794" width="69.7109375" bestFit="1" customWidth="1"/>
    <col min="1795" max="1795" width="13.7109375" customWidth="1"/>
    <col min="1796" max="1796" width="15.7109375" customWidth="1"/>
    <col min="1797" max="1797" width="13.42578125" customWidth="1"/>
    <col min="1798" max="1798" width="15.85546875" bestFit="1" customWidth="1"/>
    <col min="1799" max="1799" width="16.42578125" bestFit="1" customWidth="1"/>
    <col min="1800" max="1800" width="15.140625" bestFit="1" customWidth="1"/>
    <col min="2050" max="2050" width="69.7109375" bestFit="1" customWidth="1"/>
    <col min="2051" max="2051" width="13.7109375" customWidth="1"/>
    <col min="2052" max="2052" width="15.7109375" customWidth="1"/>
    <col min="2053" max="2053" width="13.42578125" customWidth="1"/>
    <col min="2054" max="2054" width="15.85546875" bestFit="1" customWidth="1"/>
    <col min="2055" max="2055" width="16.42578125" bestFit="1" customWidth="1"/>
    <col min="2056" max="2056" width="15.140625" bestFit="1" customWidth="1"/>
    <col min="2306" max="2306" width="69.7109375" bestFit="1" customWidth="1"/>
    <col min="2307" max="2307" width="13.7109375" customWidth="1"/>
    <col min="2308" max="2308" width="15.7109375" customWidth="1"/>
    <col min="2309" max="2309" width="13.42578125" customWidth="1"/>
    <col min="2310" max="2310" width="15.85546875" bestFit="1" customWidth="1"/>
    <col min="2311" max="2311" width="16.42578125" bestFit="1" customWidth="1"/>
    <col min="2312" max="2312" width="15.140625" bestFit="1" customWidth="1"/>
    <col min="2562" max="2562" width="69.7109375" bestFit="1" customWidth="1"/>
    <col min="2563" max="2563" width="13.7109375" customWidth="1"/>
    <col min="2564" max="2564" width="15.7109375" customWidth="1"/>
    <col min="2565" max="2565" width="13.42578125" customWidth="1"/>
    <col min="2566" max="2566" width="15.85546875" bestFit="1" customWidth="1"/>
    <col min="2567" max="2567" width="16.42578125" bestFit="1" customWidth="1"/>
    <col min="2568" max="2568" width="15.140625" bestFit="1" customWidth="1"/>
    <col min="2818" max="2818" width="69.7109375" bestFit="1" customWidth="1"/>
    <col min="2819" max="2819" width="13.7109375" customWidth="1"/>
    <col min="2820" max="2820" width="15.7109375" customWidth="1"/>
    <col min="2821" max="2821" width="13.42578125" customWidth="1"/>
    <col min="2822" max="2822" width="15.85546875" bestFit="1" customWidth="1"/>
    <col min="2823" max="2823" width="16.42578125" bestFit="1" customWidth="1"/>
    <col min="2824" max="2824" width="15.140625" bestFit="1" customWidth="1"/>
    <col min="3074" max="3074" width="69.7109375" bestFit="1" customWidth="1"/>
    <col min="3075" max="3075" width="13.7109375" customWidth="1"/>
    <col min="3076" max="3076" width="15.7109375" customWidth="1"/>
    <col min="3077" max="3077" width="13.42578125" customWidth="1"/>
    <col min="3078" max="3078" width="15.85546875" bestFit="1" customWidth="1"/>
    <col min="3079" max="3079" width="16.42578125" bestFit="1" customWidth="1"/>
    <col min="3080" max="3080" width="15.140625" bestFit="1" customWidth="1"/>
    <col min="3330" max="3330" width="69.7109375" bestFit="1" customWidth="1"/>
    <col min="3331" max="3331" width="13.7109375" customWidth="1"/>
    <col min="3332" max="3332" width="15.7109375" customWidth="1"/>
    <col min="3333" max="3333" width="13.42578125" customWidth="1"/>
    <col min="3334" max="3334" width="15.85546875" bestFit="1" customWidth="1"/>
    <col min="3335" max="3335" width="16.42578125" bestFit="1" customWidth="1"/>
    <col min="3336" max="3336" width="15.140625" bestFit="1" customWidth="1"/>
    <col min="3586" max="3586" width="69.7109375" bestFit="1" customWidth="1"/>
    <col min="3587" max="3587" width="13.7109375" customWidth="1"/>
    <col min="3588" max="3588" width="15.7109375" customWidth="1"/>
    <col min="3589" max="3589" width="13.42578125" customWidth="1"/>
    <col min="3590" max="3590" width="15.85546875" bestFit="1" customWidth="1"/>
    <col min="3591" max="3591" width="16.42578125" bestFit="1" customWidth="1"/>
    <col min="3592" max="3592" width="15.140625" bestFit="1" customWidth="1"/>
    <col min="3842" max="3842" width="69.7109375" bestFit="1" customWidth="1"/>
    <col min="3843" max="3843" width="13.7109375" customWidth="1"/>
    <col min="3844" max="3844" width="15.7109375" customWidth="1"/>
    <col min="3845" max="3845" width="13.42578125" customWidth="1"/>
    <col min="3846" max="3846" width="15.85546875" bestFit="1" customWidth="1"/>
    <col min="3847" max="3847" width="16.42578125" bestFit="1" customWidth="1"/>
    <col min="3848" max="3848" width="15.140625" bestFit="1" customWidth="1"/>
    <col min="4098" max="4098" width="69.7109375" bestFit="1" customWidth="1"/>
    <col min="4099" max="4099" width="13.7109375" customWidth="1"/>
    <col min="4100" max="4100" width="15.7109375" customWidth="1"/>
    <col min="4101" max="4101" width="13.42578125" customWidth="1"/>
    <col min="4102" max="4102" width="15.85546875" bestFit="1" customWidth="1"/>
    <col min="4103" max="4103" width="16.42578125" bestFit="1" customWidth="1"/>
    <col min="4104" max="4104" width="15.140625" bestFit="1" customWidth="1"/>
    <col min="4354" max="4354" width="69.7109375" bestFit="1" customWidth="1"/>
    <col min="4355" max="4355" width="13.7109375" customWidth="1"/>
    <col min="4356" max="4356" width="15.7109375" customWidth="1"/>
    <col min="4357" max="4357" width="13.42578125" customWidth="1"/>
    <col min="4358" max="4358" width="15.85546875" bestFit="1" customWidth="1"/>
    <col min="4359" max="4359" width="16.42578125" bestFit="1" customWidth="1"/>
    <col min="4360" max="4360" width="15.140625" bestFit="1" customWidth="1"/>
    <col min="4610" max="4610" width="69.7109375" bestFit="1" customWidth="1"/>
    <col min="4611" max="4611" width="13.7109375" customWidth="1"/>
    <col min="4612" max="4612" width="15.7109375" customWidth="1"/>
    <col min="4613" max="4613" width="13.42578125" customWidth="1"/>
    <col min="4614" max="4614" width="15.85546875" bestFit="1" customWidth="1"/>
    <col min="4615" max="4615" width="16.42578125" bestFit="1" customWidth="1"/>
    <col min="4616" max="4616" width="15.140625" bestFit="1" customWidth="1"/>
    <col min="4866" max="4866" width="69.7109375" bestFit="1" customWidth="1"/>
    <col min="4867" max="4867" width="13.7109375" customWidth="1"/>
    <col min="4868" max="4868" width="15.7109375" customWidth="1"/>
    <col min="4869" max="4869" width="13.42578125" customWidth="1"/>
    <col min="4870" max="4870" width="15.85546875" bestFit="1" customWidth="1"/>
    <col min="4871" max="4871" width="16.42578125" bestFit="1" customWidth="1"/>
    <col min="4872" max="4872" width="15.140625" bestFit="1" customWidth="1"/>
    <col min="5122" max="5122" width="69.7109375" bestFit="1" customWidth="1"/>
    <col min="5123" max="5123" width="13.7109375" customWidth="1"/>
    <col min="5124" max="5124" width="15.7109375" customWidth="1"/>
    <col min="5125" max="5125" width="13.42578125" customWidth="1"/>
    <col min="5126" max="5126" width="15.85546875" bestFit="1" customWidth="1"/>
    <col min="5127" max="5127" width="16.42578125" bestFit="1" customWidth="1"/>
    <col min="5128" max="5128" width="15.140625" bestFit="1" customWidth="1"/>
    <col min="5378" max="5378" width="69.7109375" bestFit="1" customWidth="1"/>
    <col min="5379" max="5379" width="13.7109375" customWidth="1"/>
    <col min="5380" max="5380" width="15.7109375" customWidth="1"/>
    <col min="5381" max="5381" width="13.42578125" customWidth="1"/>
    <col min="5382" max="5382" width="15.85546875" bestFit="1" customWidth="1"/>
    <col min="5383" max="5383" width="16.42578125" bestFit="1" customWidth="1"/>
    <col min="5384" max="5384" width="15.140625" bestFit="1" customWidth="1"/>
    <col min="5634" max="5634" width="69.7109375" bestFit="1" customWidth="1"/>
    <col min="5635" max="5635" width="13.7109375" customWidth="1"/>
    <col min="5636" max="5636" width="15.7109375" customWidth="1"/>
    <col min="5637" max="5637" width="13.42578125" customWidth="1"/>
    <col min="5638" max="5638" width="15.85546875" bestFit="1" customWidth="1"/>
    <col min="5639" max="5639" width="16.42578125" bestFit="1" customWidth="1"/>
    <col min="5640" max="5640" width="15.140625" bestFit="1" customWidth="1"/>
    <col min="5890" max="5890" width="69.7109375" bestFit="1" customWidth="1"/>
    <col min="5891" max="5891" width="13.7109375" customWidth="1"/>
    <col min="5892" max="5892" width="15.7109375" customWidth="1"/>
    <col min="5893" max="5893" width="13.42578125" customWidth="1"/>
    <col min="5894" max="5894" width="15.85546875" bestFit="1" customWidth="1"/>
    <col min="5895" max="5895" width="16.42578125" bestFit="1" customWidth="1"/>
    <col min="5896" max="5896" width="15.140625" bestFit="1" customWidth="1"/>
    <col min="6146" max="6146" width="69.7109375" bestFit="1" customWidth="1"/>
    <col min="6147" max="6147" width="13.7109375" customWidth="1"/>
    <col min="6148" max="6148" width="15.7109375" customWidth="1"/>
    <col min="6149" max="6149" width="13.42578125" customWidth="1"/>
    <col min="6150" max="6150" width="15.85546875" bestFit="1" customWidth="1"/>
    <col min="6151" max="6151" width="16.42578125" bestFit="1" customWidth="1"/>
    <col min="6152" max="6152" width="15.140625" bestFit="1" customWidth="1"/>
    <col min="6402" max="6402" width="69.7109375" bestFit="1" customWidth="1"/>
    <col min="6403" max="6403" width="13.7109375" customWidth="1"/>
    <col min="6404" max="6404" width="15.7109375" customWidth="1"/>
    <col min="6405" max="6405" width="13.42578125" customWidth="1"/>
    <col min="6406" max="6406" width="15.85546875" bestFit="1" customWidth="1"/>
    <col min="6407" max="6407" width="16.42578125" bestFit="1" customWidth="1"/>
    <col min="6408" max="6408" width="15.140625" bestFit="1" customWidth="1"/>
    <col min="6658" max="6658" width="69.7109375" bestFit="1" customWidth="1"/>
    <col min="6659" max="6659" width="13.7109375" customWidth="1"/>
    <col min="6660" max="6660" width="15.7109375" customWidth="1"/>
    <col min="6661" max="6661" width="13.42578125" customWidth="1"/>
    <col min="6662" max="6662" width="15.85546875" bestFit="1" customWidth="1"/>
    <col min="6663" max="6663" width="16.42578125" bestFit="1" customWidth="1"/>
    <col min="6664" max="6664" width="15.140625" bestFit="1" customWidth="1"/>
    <col min="6914" max="6914" width="69.7109375" bestFit="1" customWidth="1"/>
    <col min="6915" max="6915" width="13.7109375" customWidth="1"/>
    <col min="6916" max="6916" width="15.7109375" customWidth="1"/>
    <col min="6917" max="6917" width="13.42578125" customWidth="1"/>
    <col min="6918" max="6918" width="15.85546875" bestFit="1" customWidth="1"/>
    <col min="6919" max="6919" width="16.42578125" bestFit="1" customWidth="1"/>
    <col min="6920" max="6920" width="15.140625" bestFit="1" customWidth="1"/>
    <col min="7170" max="7170" width="69.7109375" bestFit="1" customWidth="1"/>
    <col min="7171" max="7171" width="13.7109375" customWidth="1"/>
    <col min="7172" max="7172" width="15.7109375" customWidth="1"/>
    <col min="7173" max="7173" width="13.42578125" customWidth="1"/>
    <col min="7174" max="7174" width="15.85546875" bestFit="1" customWidth="1"/>
    <col min="7175" max="7175" width="16.42578125" bestFit="1" customWidth="1"/>
    <col min="7176" max="7176" width="15.140625" bestFit="1" customWidth="1"/>
    <col min="7426" max="7426" width="69.7109375" bestFit="1" customWidth="1"/>
    <col min="7427" max="7427" width="13.7109375" customWidth="1"/>
    <col min="7428" max="7428" width="15.7109375" customWidth="1"/>
    <col min="7429" max="7429" width="13.42578125" customWidth="1"/>
    <col min="7430" max="7430" width="15.85546875" bestFit="1" customWidth="1"/>
    <col min="7431" max="7431" width="16.42578125" bestFit="1" customWidth="1"/>
    <col min="7432" max="7432" width="15.140625" bestFit="1" customWidth="1"/>
    <col min="7682" max="7682" width="69.7109375" bestFit="1" customWidth="1"/>
    <col min="7683" max="7683" width="13.7109375" customWidth="1"/>
    <col min="7684" max="7684" width="15.7109375" customWidth="1"/>
    <col min="7685" max="7685" width="13.42578125" customWidth="1"/>
    <col min="7686" max="7686" width="15.85546875" bestFit="1" customWidth="1"/>
    <col min="7687" max="7687" width="16.42578125" bestFit="1" customWidth="1"/>
    <col min="7688" max="7688" width="15.140625" bestFit="1" customWidth="1"/>
    <col min="7938" max="7938" width="69.7109375" bestFit="1" customWidth="1"/>
    <col min="7939" max="7939" width="13.7109375" customWidth="1"/>
    <col min="7940" max="7940" width="15.7109375" customWidth="1"/>
    <col min="7941" max="7941" width="13.42578125" customWidth="1"/>
    <col min="7942" max="7942" width="15.85546875" bestFit="1" customWidth="1"/>
    <col min="7943" max="7943" width="16.42578125" bestFit="1" customWidth="1"/>
    <col min="7944" max="7944" width="15.140625" bestFit="1" customWidth="1"/>
    <col min="8194" max="8194" width="69.7109375" bestFit="1" customWidth="1"/>
    <col min="8195" max="8195" width="13.7109375" customWidth="1"/>
    <col min="8196" max="8196" width="15.7109375" customWidth="1"/>
    <col min="8197" max="8197" width="13.42578125" customWidth="1"/>
    <col min="8198" max="8198" width="15.85546875" bestFit="1" customWidth="1"/>
    <col min="8199" max="8199" width="16.42578125" bestFit="1" customWidth="1"/>
    <col min="8200" max="8200" width="15.140625" bestFit="1" customWidth="1"/>
    <col min="8450" max="8450" width="69.7109375" bestFit="1" customWidth="1"/>
    <col min="8451" max="8451" width="13.7109375" customWidth="1"/>
    <col min="8452" max="8452" width="15.7109375" customWidth="1"/>
    <col min="8453" max="8453" width="13.42578125" customWidth="1"/>
    <col min="8454" max="8454" width="15.85546875" bestFit="1" customWidth="1"/>
    <col min="8455" max="8455" width="16.42578125" bestFit="1" customWidth="1"/>
    <col min="8456" max="8456" width="15.140625" bestFit="1" customWidth="1"/>
    <col min="8706" max="8706" width="69.7109375" bestFit="1" customWidth="1"/>
    <col min="8707" max="8707" width="13.7109375" customWidth="1"/>
    <col min="8708" max="8708" width="15.7109375" customWidth="1"/>
    <col min="8709" max="8709" width="13.42578125" customWidth="1"/>
    <col min="8710" max="8710" width="15.85546875" bestFit="1" customWidth="1"/>
    <col min="8711" max="8711" width="16.42578125" bestFit="1" customWidth="1"/>
    <col min="8712" max="8712" width="15.140625" bestFit="1" customWidth="1"/>
    <col min="8962" max="8962" width="69.7109375" bestFit="1" customWidth="1"/>
    <col min="8963" max="8963" width="13.7109375" customWidth="1"/>
    <col min="8964" max="8964" width="15.7109375" customWidth="1"/>
    <col min="8965" max="8965" width="13.42578125" customWidth="1"/>
    <col min="8966" max="8966" width="15.85546875" bestFit="1" customWidth="1"/>
    <col min="8967" max="8967" width="16.42578125" bestFit="1" customWidth="1"/>
    <col min="8968" max="8968" width="15.140625" bestFit="1" customWidth="1"/>
    <col min="9218" max="9218" width="69.7109375" bestFit="1" customWidth="1"/>
    <col min="9219" max="9219" width="13.7109375" customWidth="1"/>
    <col min="9220" max="9220" width="15.7109375" customWidth="1"/>
    <col min="9221" max="9221" width="13.42578125" customWidth="1"/>
    <col min="9222" max="9222" width="15.85546875" bestFit="1" customWidth="1"/>
    <col min="9223" max="9223" width="16.42578125" bestFit="1" customWidth="1"/>
    <col min="9224" max="9224" width="15.140625" bestFit="1" customWidth="1"/>
    <col min="9474" max="9474" width="69.7109375" bestFit="1" customWidth="1"/>
    <col min="9475" max="9475" width="13.7109375" customWidth="1"/>
    <col min="9476" max="9476" width="15.7109375" customWidth="1"/>
    <col min="9477" max="9477" width="13.42578125" customWidth="1"/>
    <col min="9478" max="9478" width="15.85546875" bestFit="1" customWidth="1"/>
    <col min="9479" max="9479" width="16.42578125" bestFit="1" customWidth="1"/>
    <col min="9480" max="9480" width="15.140625" bestFit="1" customWidth="1"/>
    <col min="9730" max="9730" width="69.7109375" bestFit="1" customWidth="1"/>
    <col min="9731" max="9731" width="13.7109375" customWidth="1"/>
    <col min="9732" max="9732" width="15.7109375" customWidth="1"/>
    <col min="9733" max="9733" width="13.42578125" customWidth="1"/>
    <col min="9734" max="9734" width="15.85546875" bestFit="1" customWidth="1"/>
    <col min="9735" max="9735" width="16.42578125" bestFit="1" customWidth="1"/>
    <col min="9736" max="9736" width="15.140625" bestFit="1" customWidth="1"/>
    <col min="9986" max="9986" width="69.7109375" bestFit="1" customWidth="1"/>
    <col min="9987" max="9987" width="13.7109375" customWidth="1"/>
    <col min="9988" max="9988" width="15.7109375" customWidth="1"/>
    <col min="9989" max="9989" width="13.42578125" customWidth="1"/>
    <col min="9990" max="9990" width="15.85546875" bestFit="1" customWidth="1"/>
    <col min="9991" max="9991" width="16.42578125" bestFit="1" customWidth="1"/>
    <col min="9992" max="9992" width="15.140625" bestFit="1" customWidth="1"/>
    <col min="10242" max="10242" width="69.7109375" bestFit="1" customWidth="1"/>
    <col min="10243" max="10243" width="13.7109375" customWidth="1"/>
    <col min="10244" max="10244" width="15.7109375" customWidth="1"/>
    <col min="10245" max="10245" width="13.42578125" customWidth="1"/>
    <col min="10246" max="10246" width="15.85546875" bestFit="1" customWidth="1"/>
    <col min="10247" max="10247" width="16.42578125" bestFit="1" customWidth="1"/>
    <col min="10248" max="10248" width="15.140625" bestFit="1" customWidth="1"/>
    <col min="10498" max="10498" width="69.7109375" bestFit="1" customWidth="1"/>
    <col min="10499" max="10499" width="13.7109375" customWidth="1"/>
    <col min="10500" max="10500" width="15.7109375" customWidth="1"/>
    <col min="10501" max="10501" width="13.42578125" customWidth="1"/>
    <col min="10502" max="10502" width="15.85546875" bestFit="1" customWidth="1"/>
    <col min="10503" max="10503" width="16.42578125" bestFit="1" customWidth="1"/>
    <col min="10504" max="10504" width="15.140625" bestFit="1" customWidth="1"/>
    <col min="10754" max="10754" width="69.7109375" bestFit="1" customWidth="1"/>
    <col min="10755" max="10755" width="13.7109375" customWidth="1"/>
    <col min="10756" max="10756" width="15.7109375" customWidth="1"/>
    <col min="10757" max="10757" width="13.42578125" customWidth="1"/>
    <col min="10758" max="10758" width="15.85546875" bestFit="1" customWidth="1"/>
    <col min="10759" max="10759" width="16.42578125" bestFit="1" customWidth="1"/>
    <col min="10760" max="10760" width="15.140625" bestFit="1" customWidth="1"/>
    <col min="11010" max="11010" width="69.7109375" bestFit="1" customWidth="1"/>
    <col min="11011" max="11011" width="13.7109375" customWidth="1"/>
    <col min="11012" max="11012" width="15.7109375" customWidth="1"/>
    <col min="11013" max="11013" width="13.42578125" customWidth="1"/>
    <col min="11014" max="11014" width="15.85546875" bestFit="1" customWidth="1"/>
    <col min="11015" max="11015" width="16.42578125" bestFit="1" customWidth="1"/>
    <col min="11016" max="11016" width="15.140625" bestFit="1" customWidth="1"/>
    <col min="11266" max="11266" width="69.7109375" bestFit="1" customWidth="1"/>
    <col min="11267" max="11267" width="13.7109375" customWidth="1"/>
    <col min="11268" max="11268" width="15.7109375" customWidth="1"/>
    <col min="11269" max="11269" width="13.42578125" customWidth="1"/>
    <col min="11270" max="11270" width="15.85546875" bestFit="1" customWidth="1"/>
    <col min="11271" max="11271" width="16.42578125" bestFit="1" customWidth="1"/>
    <col min="11272" max="11272" width="15.140625" bestFit="1" customWidth="1"/>
    <col min="11522" max="11522" width="69.7109375" bestFit="1" customWidth="1"/>
    <col min="11523" max="11523" width="13.7109375" customWidth="1"/>
    <col min="11524" max="11524" width="15.7109375" customWidth="1"/>
    <col min="11525" max="11525" width="13.42578125" customWidth="1"/>
    <col min="11526" max="11526" width="15.85546875" bestFit="1" customWidth="1"/>
    <col min="11527" max="11527" width="16.42578125" bestFit="1" customWidth="1"/>
    <col min="11528" max="11528" width="15.140625" bestFit="1" customWidth="1"/>
    <col min="11778" max="11778" width="69.7109375" bestFit="1" customWidth="1"/>
    <col min="11779" max="11779" width="13.7109375" customWidth="1"/>
    <col min="11780" max="11780" width="15.7109375" customWidth="1"/>
    <col min="11781" max="11781" width="13.42578125" customWidth="1"/>
    <col min="11782" max="11782" width="15.85546875" bestFit="1" customWidth="1"/>
    <col min="11783" max="11783" width="16.42578125" bestFit="1" customWidth="1"/>
    <col min="11784" max="11784" width="15.140625" bestFit="1" customWidth="1"/>
    <col min="12034" max="12034" width="69.7109375" bestFit="1" customWidth="1"/>
    <col min="12035" max="12035" width="13.7109375" customWidth="1"/>
    <col min="12036" max="12036" width="15.7109375" customWidth="1"/>
    <col min="12037" max="12037" width="13.42578125" customWidth="1"/>
    <col min="12038" max="12038" width="15.85546875" bestFit="1" customWidth="1"/>
    <col min="12039" max="12039" width="16.42578125" bestFit="1" customWidth="1"/>
    <col min="12040" max="12040" width="15.140625" bestFit="1" customWidth="1"/>
    <col min="12290" max="12290" width="69.7109375" bestFit="1" customWidth="1"/>
    <col min="12291" max="12291" width="13.7109375" customWidth="1"/>
    <col min="12292" max="12292" width="15.7109375" customWidth="1"/>
    <col min="12293" max="12293" width="13.42578125" customWidth="1"/>
    <col min="12294" max="12294" width="15.85546875" bestFit="1" customWidth="1"/>
    <col min="12295" max="12295" width="16.42578125" bestFit="1" customWidth="1"/>
    <col min="12296" max="12296" width="15.140625" bestFit="1" customWidth="1"/>
    <col min="12546" max="12546" width="69.7109375" bestFit="1" customWidth="1"/>
    <col min="12547" max="12547" width="13.7109375" customWidth="1"/>
    <col min="12548" max="12548" width="15.7109375" customWidth="1"/>
    <col min="12549" max="12549" width="13.42578125" customWidth="1"/>
    <col min="12550" max="12550" width="15.85546875" bestFit="1" customWidth="1"/>
    <col min="12551" max="12551" width="16.42578125" bestFit="1" customWidth="1"/>
    <col min="12552" max="12552" width="15.140625" bestFit="1" customWidth="1"/>
    <col min="12802" max="12802" width="69.7109375" bestFit="1" customWidth="1"/>
    <col min="12803" max="12803" width="13.7109375" customWidth="1"/>
    <col min="12804" max="12804" width="15.7109375" customWidth="1"/>
    <col min="12805" max="12805" width="13.42578125" customWidth="1"/>
    <col min="12806" max="12806" width="15.85546875" bestFit="1" customWidth="1"/>
    <col min="12807" max="12807" width="16.42578125" bestFit="1" customWidth="1"/>
    <col min="12808" max="12808" width="15.140625" bestFit="1" customWidth="1"/>
    <col min="13058" max="13058" width="69.7109375" bestFit="1" customWidth="1"/>
    <col min="13059" max="13059" width="13.7109375" customWidth="1"/>
    <col min="13060" max="13060" width="15.7109375" customWidth="1"/>
    <col min="13061" max="13061" width="13.42578125" customWidth="1"/>
    <col min="13062" max="13062" width="15.85546875" bestFit="1" customWidth="1"/>
    <col min="13063" max="13063" width="16.42578125" bestFit="1" customWidth="1"/>
    <col min="13064" max="13064" width="15.140625" bestFit="1" customWidth="1"/>
    <col min="13314" max="13314" width="69.7109375" bestFit="1" customWidth="1"/>
    <col min="13315" max="13315" width="13.7109375" customWidth="1"/>
    <col min="13316" max="13316" width="15.7109375" customWidth="1"/>
    <col min="13317" max="13317" width="13.42578125" customWidth="1"/>
    <col min="13318" max="13318" width="15.85546875" bestFit="1" customWidth="1"/>
    <col min="13319" max="13319" width="16.42578125" bestFit="1" customWidth="1"/>
    <col min="13320" max="13320" width="15.140625" bestFit="1" customWidth="1"/>
    <col min="13570" max="13570" width="69.7109375" bestFit="1" customWidth="1"/>
    <col min="13571" max="13571" width="13.7109375" customWidth="1"/>
    <col min="13572" max="13572" width="15.7109375" customWidth="1"/>
    <col min="13573" max="13573" width="13.42578125" customWidth="1"/>
    <col min="13574" max="13574" width="15.85546875" bestFit="1" customWidth="1"/>
    <col min="13575" max="13575" width="16.42578125" bestFit="1" customWidth="1"/>
    <col min="13576" max="13576" width="15.140625" bestFit="1" customWidth="1"/>
    <col min="13826" max="13826" width="69.7109375" bestFit="1" customWidth="1"/>
    <col min="13827" max="13827" width="13.7109375" customWidth="1"/>
    <col min="13828" max="13828" width="15.7109375" customWidth="1"/>
    <col min="13829" max="13829" width="13.42578125" customWidth="1"/>
    <col min="13830" max="13830" width="15.85546875" bestFit="1" customWidth="1"/>
    <col min="13831" max="13831" width="16.42578125" bestFit="1" customWidth="1"/>
    <col min="13832" max="13832" width="15.140625" bestFit="1" customWidth="1"/>
    <col min="14082" max="14082" width="69.7109375" bestFit="1" customWidth="1"/>
    <col min="14083" max="14083" width="13.7109375" customWidth="1"/>
    <col min="14084" max="14084" width="15.7109375" customWidth="1"/>
    <col min="14085" max="14085" width="13.42578125" customWidth="1"/>
    <col min="14086" max="14086" width="15.85546875" bestFit="1" customWidth="1"/>
    <col min="14087" max="14087" width="16.42578125" bestFit="1" customWidth="1"/>
    <col min="14088" max="14088" width="15.140625" bestFit="1" customWidth="1"/>
    <col min="14338" max="14338" width="69.7109375" bestFit="1" customWidth="1"/>
    <col min="14339" max="14339" width="13.7109375" customWidth="1"/>
    <col min="14340" max="14340" width="15.7109375" customWidth="1"/>
    <col min="14341" max="14341" width="13.42578125" customWidth="1"/>
    <col min="14342" max="14342" width="15.85546875" bestFit="1" customWidth="1"/>
    <col min="14343" max="14343" width="16.42578125" bestFit="1" customWidth="1"/>
    <col min="14344" max="14344" width="15.140625" bestFit="1" customWidth="1"/>
    <col min="14594" max="14594" width="69.7109375" bestFit="1" customWidth="1"/>
    <col min="14595" max="14595" width="13.7109375" customWidth="1"/>
    <col min="14596" max="14596" width="15.7109375" customWidth="1"/>
    <col min="14597" max="14597" width="13.42578125" customWidth="1"/>
    <col min="14598" max="14598" width="15.85546875" bestFit="1" customWidth="1"/>
    <col min="14599" max="14599" width="16.42578125" bestFit="1" customWidth="1"/>
    <col min="14600" max="14600" width="15.140625" bestFit="1" customWidth="1"/>
    <col min="14850" max="14850" width="69.7109375" bestFit="1" customWidth="1"/>
    <col min="14851" max="14851" width="13.7109375" customWidth="1"/>
    <col min="14852" max="14852" width="15.7109375" customWidth="1"/>
    <col min="14853" max="14853" width="13.42578125" customWidth="1"/>
    <col min="14854" max="14854" width="15.85546875" bestFit="1" customWidth="1"/>
    <col min="14855" max="14855" width="16.42578125" bestFit="1" customWidth="1"/>
    <col min="14856" max="14856" width="15.140625" bestFit="1" customWidth="1"/>
    <col min="15106" max="15106" width="69.7109375" bestFit="1" customWidth="1"/>
    <col min="15107" max="15107" width="13.7109375" customWidth="1"/>
    <col min="15108" max="15108" width="15.7109375" customWidth="1"/>
    <col min="15109" max="15109" width="13.42578125" customWidth="1"/>
    <col min="15110" max="15110" width="15.85546875" bestFit="1" customWidth="1"/>
    <col min="15111" max="15111" width="16.42578125" bestFit="1" customWidth="1"/>
    <col min="15112" max="15112" width="15.140625" bestFit="1" customWidth="1"/>
    <col min="15362" max="15362" width="69.7109375" bestFit="1" customWidth="1"/>
    <col min="15363" max="15363" width="13.7109375" customWidth="1"/>
    <col min="15364" max="15364" width="15.7109375" customWidth="1"/>
    <col min="15365" max="15365" width="13.42578125" customWidth="1"/>
    <col min="15366" max="15366" width="15.85546875" bestFit="1" customWidth="1"/>
    <col min="15367" max="15367" width="16.42578125" bestFit="1" customWidth="1"/>
    <col min="15368" max="15368" width="15.140625" bestFit="1" customWidth="1"/>
    <col min="15618" max="15618" width="69.7109375" bestFit="1" customWidth="1"/>
    <col min="15619" max="15619" width="13.7109375" customWidth="1"/>
    <col min="15620" max="15620" width="15.7109375" customWidth="1"/>
    <col min="15621" max="15621" width="13.42578125" customWidth="1"/>
    <col min="15622" max="15622" width="15.85546875" bestFit="1" customWidth="1"/>
    <col min="15623" max="15623" width="16.42578125" bestFit="1" customWidth="1"/>
    <col min="15624" max="15624" width="15.140625" bestFit="1" customWidth="1"/>
    <col min="15874" max="15874" width="69.7109375" bestFit="1" customWidth="1"/>
    <col min="15875" max="15875" width="13.7109375" customWidth="1"/>
    <col min="15876" max="15876" width="15.7109375" customWidth="1"/>
    <col min="15877" max="15877" width="13.42578125" customWidth="1"/>
    <col min="15878" max="15878" width="15.85546875" bestFit="1" customWidth="1"/>
    <col min="15879" max="15879" width="16.42578125" bestFit="1" customWidth="1"/>
    <col min="15880" max="15880" width="15.140625" bestFit="1" customWidth="1"/>
    <col min="16130" max="16130" width="69.7109375" bestFit="1" customWidth="1"/>
    <col min="16131" max="16131" width="13.7109375" customWidth="1"/>
    <col min="16132" max="16132" width="15.7109375" customWidth="1"/>
    <col min="16133" max="16133" width="13.42578125" customWidth="1"/>
    <col min="16134" max="16134" width="15.85546875" bestFit="1" customWidth="1"/>
    <col min="16135" max="16135" width="16.42578125" bestFit="1" customWidth="1"/>
    <col min="16136" max="16136" width="15.140625" bestFit="1" customWidth="1"/>
  </cols>
  <sheetData>
    <row r="1" spans="1:8" x14ac:dyDescent="0.25">
      <c r="A1" s="345" t="s">
        <v>186</v>
      </c>
      <c r="B1" s="346"/>
      <c r="C1" s="346"/>
      <c r="D1" s="346"/>
      <c r="E1" s="347"/>
    </row>
    <row r="2" spans="1:8" x14ac:dyDescent="0.25">
      <c r="A2" s="348" t="s">
        <v>187</v>
      </c>
      <c r="B2" s="349"/>
      <c r="C2" s="349"/>
      <c r="D2" s="349"/>
      <c r="E2" s="350"/>
    </row>
    <row r="3" spans="1:8" x14ac:dyDescent="0.25">
      <c r="A3" s="348" t="s">
        <v>185</v>
      </c>
      <c r="B3" s="349"/>
      <c r="C3" s="349"/>
      <c r="D3" s="349"/>
      <c r="E3" s="350"/>
    </row>
    <row r="4" spans="1:8" x14ac:dyDescent="0.25">
      <c r="A4" s="351" t="s">
        <v>0</v>
      </c>
      <c r="B4" s="352"/>
      <c r="C4" s="352"/>
      <c r="D4" s="352"/>
      <c r="E4" s="353"/>
    </row>
    <row r="5" spans="1:8" ht="8.25" customHeight="1" x14ac:dyDescent="0.25">
      <c r="A5" s="131"/>
      <c r="B5" s="131"/>
      <c r="C5" s="132"/>
      <c r="D5" s="132"/>
      <c r="E5" s="132"/>
    </row>
    <row r="6" spans="1:8" x14ac:dyDescent="0.25">
      <c r="A6" s="345" t="s">
        <v>1</v>
      </c>
      <c r="B6" s="347"/>
      <c r="C6" s="133" t="s">
        <v>188</v>
      </c>
      <c r="D6" s="354" t="s">
        <v>189</v>
      </c>
      <c r="E6" s="133" t="s">
        <v>190</v>
      </c>
    </row>
    <row r="7" spans="1:8" x14ac:dyDescent="0.25">
      <c r="A7" s="351"/>
      <c r="B7" s="353"/>
      <c r="C7" s="134" t="s">
        <v>191</v>
      </c>
      <c r="D7" s="355"/>
      <c r="E7" s="134" t="s">
        <v>192</v>
      </c>
    </row>
    <row r="8" spans="1:8" x14ac:dyDescent="0.25">
      <c r="A8" s="135"/>
      <c r="B8" s="136"/>
      <c r="C8" s="137"/>
      <c r="D8" s="137"/>
      <c r="E8" s="137"/>
    </row>
    <row r="9" spans="1:8" x14ac:dyDescent="0.25">
      <c r="A9" s="138"/>
      <c r="B9" s="139" t="s">
        <v>193</v>
      </c>
      <c r="C9" s="140">
        <f>SUM(C10:C12)</f>
        <v>613107302</v>
      </c>
      <c r="D9" s="140">
        <f>SUM(D10:D12)</f>
        <v>180502808</v>
      </c>
      <c r="E9" s="140">
        <f>SUM(E10:E12)</f>
        <v>180502808</v>
      </c>
      <c r="F9" s="141"/>
      <c r="G9" s="142"/>
    </row>
    <row r="10" spans="1:8" x14ac:dyDescent="0.25">
      <c r="A10" s="138"/>
      <c r="B10" s="143" t="s">
        <v>194</v>
      </c>
      <c r="C10" s="144">
        <f>+[1]FORMATO5!D90</f>
        <v>613107302</v>
      </c>
      <c r="D10" s="144">
        <f>+[1]FORMATO5!G48</f>
        <v>180502808</v>
      </c>
      <c r="E10" s="144">
        <f>+[1]FORMATO5!H48</f>
        <v>180502808</v>
      </c>
      <c r="F10" s="142"/>
    </row>
    <row r="11" spans="1:8" x14ac:dyDescent="0.25">
      <c r="A11" s="138"/>
      <c r="B11" s="143" t="s">
        <v>195</v>
      </c>
      <c r="C11" s="144">
        <v>0</v>
      </c>
      <c r="D11" s="144">
        <f>+[1]FORMATO5!G54</f>
        <v>0</v>
      </c>
      <c r="E11" s="144">
        <f>+[1]FORMATO5!H54</f>
        <v>0</v>
      </c>
    </row>
    <row r="12" spans="1:8" x14ac:dyDescent="0.25">
      <c r="A12" s="138"/>
      <c r="B12" s="143" t="s">
        <v>196</v>
      </c>
      <c r="C12" s="144">
        <v>0</v>
      </c>
      <c r="D12" s="144">
        <v>0</v>
      </c>
      <c r="E12" s="144">
        <v>0</v>
      </c>
    </row>
    <row r="13" spans="1:8" x14ac:dyDescent="0.25">
      <c r="A13" s="138"/>
      <c r="B13" s="145"/>
      <c r="C13" s="144"/>
      <c r="D13" s="144"/>
      <c r="E13" s="144"/>
    </row>
    <row r="14" spans="1:8" x14ac:dyDescent="0.25">
      <c r="A14" s="138"/>
      <c r="B14" s="139" t="s">
        <v>197</v>
      </c>
      <c r="C14" s="140">
        <f>SUM(C15:C16)</f>
        <v>613107302</v>
      </c>
      <c r="D14" s="140">
        <f>SUM(D15:D16)</f>
        <v>160792104.15000001</v>
      </c>
      <c r="E14" s="140">
        <f>SUM(E15:E16)</f>
        <v>153307942.75</v>
      </c>
      <c r="F14" s="92"/>
      <c r="G14" s="146"/>
    </row>
    <row r="15" spans="1:8" x14ac:dyDescent="0.25">
      <c r="A15" s="138"/>
      <c r="B15" s="143" t="s">
        <v>198</v>
      </c>
      <c r="C15" s="147">
        <f>+[1]FORMATO6A!C9</f>
        <v>613107302</v>
      </c>
      <c r="D15" s="144">
        <f>+[1]FORMATO6A!F9</f>
        <v>160792104.15000001</v>
      </c>
      <c r="E15" s="144">
        <f>+[1]FORMATO6A!G9</f>
        <v>153307942.75</v>
      </c>
      <c r="F15" s="92"/>
      <c r="G15" s="92"/>
      <c r="H15" s="92"/>
    </row>
    <row r="16" spans="1:8" x14ac:dyDescent="0.25">
      <c r="A16" s="138"/>
      <c r="B16" s="143" t="s">
        <v>199</v>
      </c>
      <c r="C16" s="144">
        <v>0</v>
      </c>
      <c r="D16" s="144">
        <f>+[1]FORMATO6A!F90</f>
        <v>0</v>
      </c>
      <c r="E16" s="144">
        <f>+[1]FORMATO6A!G90</f>
        <v>0</v>
      </c>
    </row>
    <row r="17" spans="1:8" x14ac:dyDescent="0.25">
      <c r="A17" s="138"/>
      <c r="B17" s="145"/>
      <c r="C17" s="144"/>
      <c r="D17" s="144"/>
      <c r="E17" s="144"/>
    </row>
    <row r="18" spans="1:8" x14ac:dyDescent="0.25">
      <c r="A18" s="138"/>
      <c r="B18" s="148" t="s">
        <v>200</v>
      </c>
      <c r="C18" s="149">
        <v>0</v>
      </c>
      <c r="D18" s="150">
        <v>0</v>
      </c>
      <c r="E18" s="144">
        <v>0</v>
      </c>
    </row>
    <row r="19" spans="1:8" x14ac:dyDescent="0.25">
      <c r="A19" s="138"/>
      <c r="B19" s="151" t="s">
        <v>201</v>
      </c>
      <c r="C19" s="149"/>
      <c r="D19" s="150"/>
      <c r="E19" s="144"/>
      <c r="G19" s="141"/>
      <c r="H19" s="141"/>
    </row>
    <row r="20" spans="1:8" x14ac:dyDescent="0.25">
      <c r="A20" s="334"/>
      <c r="B20" s="151" t="s">
        <v>202</v>
      </c>
      <c r="C20" s="149"/>
      <c r="D20" s="342"/>
      <c r="E20" s="343"/>
      <c r="G20" s="141"/>
      <c r="H20" s="141"/>
    </row>
    <row r="21" spans="1:8" x14ac:dyDescent="0.25">
      <c r="A21" s="334"/>
      <c r="B21" s="143" t="s">
        <v>203</v>
      </c>
      <c r="C21" s="144"/>
      <c r="D21" s="343"/>
      <c r="E21" s="343"/>
      <c r="G21" s="141"/>
      <c r="H21" s="141"/>
    </row>
    <row r="22" spans="1:8" x14ac:dyDescent="0.25">
      <c r="A22" s="138"/>
      <c r="B22" s="145"/>
      <c r="C22" s="144"/>
      <c r="D22" s="144"/>
      <c r="E22" s="144"/>
      <c r="G22" s="141"/>
      <c r="H22" s="141"/>
    </row>
    <row r="23" spans="1:8" x14ac:dyDescent="0.25">
      <c r="A23" s="334"/>
      <c r="B23" s="152" t="s">
        <v>204</v>
      </c>
      <c r="C23" s="144">
        <f>+C9-C14+C18</f>
        <v>0</v>
      </c>
      <c r="D23" s="153">
        <f>+D9-D14+D18</f>
        <v>19710703.849999994</v>
      </c>
      <c r="E23" s="153">
        <f>+E9-E14+E18</f>
        <v>27194865.25</v>
      </c>
      <c r="F23" s="92"/>
    </row>
    <row r="24" spans="1:8" x14ac:dyDescent="0.25">
      <c r="A24" s="334"/>
      <c r="B24" s="139" t="s">
        <v>205</v>
      </c>
      <c r="C24" s="144">
        <f>+C23-C12</f>
        <v>0</v>
      </c>
      <c r="D24" s="153">
        <f>+D23-D12</f>
        <v>19710703.849999994</v>
      </c>
      <c r="E24" s="153">
        <f>+E23-E12</f>
        <v>27194865.25</v>
      </c>
    </row>
    <row r="25" spans="1:8" x14ac:dyDescent="0.25">
      <c r="A25" s="334"/>
      <c r="B25" s="145"/>
      <c r="C25" s="144"/>
      <c r="D25" s="153"/>
      <c r="E25" s="153"/>
    </row>
    <row r="26" spans="1:8" x14ac:dyDescent="0.25">
      <c r="A26" s="334"/>
      <c r="B26" s="139" t="s">
        <v>206</v>
      </c>
      <c r="C26" s="343">
        <f>+C24-C18</f>
        <v>0</v>
      </c>
      <c r="D26" s="344">
        <f>+D24-D18</f>
        <v>19710703.849999994</v>
      </c>
      <c r="E26" s="344">
        <f>+E24-E18</f>
        <v>27194865.25</v>
      </c>
    </row>
    <row r="27" spans="1:8" x14ac:dyDescent="0.25">
      <c r="A27" s="334"/>
      <c r="B27" s="139" t="s">
        <v>207</v>
      </c>
      <c r="C27" s="343"/>
      <c r="D27" s="344"/>
      <c r="E27" s="344"/>
    </row>
    <row r="28" spans="1:8" x14ac:dyDescent="0.25">
      <c r="A28" s="138"/>
      <c r="B28" s="139"/>
      <c r="C28" s="154"/>
      <c r="D28" s="154"/>
      <c r="E28" s="154"/>
    </row>
    <row r="29" spans="1:8" x14ac:dyDescent="0.25">
      <c r="A29" s="155"/>
      <c r="B29" s="156"/>
      <c r="C29" s="157"/>
      <c r="D29" s="157"/>
      <c r="E29" s="157"/>
    </row>
    <row r="30" spans="1:8" ht="9" customHeight="1" x14ac:dyDescent="0.25">
      <c r="A30" s="158"/>
      <c r="B30" s="159"/>
      <c r="C30" s="160"/>
      <c r="D30" s="160"/>
      <c r="E30" s="160"/>
    </row>
    <row r="31" spans="1:8" x14ac:dyDescent="0.25">
      <c r="A31" s="338" t="s">
        <v>208</v>
      </c>
      <c r="B31" s="339"/>
      <c r="C31" s="161" t="s">
        <v>209</v>
      </c>
      <c r="D31" s="161" t="s">
        <v>189</v>
      </c>
      <c r="E31" s="162" t="s">
        <v>192</v>
      </c>
    </row>
    <row r="32" spans="1:8" x14ac:dyDescent="0.25">
      <c r="A32" s="334"/>
      <c r="B32" s="139" t="s">
        <v>210</v>
      </c>
      <c r="C32" s="163">
        <f>SUM(C33:C34)</f>
        <v>0</v>
      </c>
      <c r="D32" s="163">
        <v>0</v>
      </c>
      <c r="E32" s="163">
        <v>0</v>
      </c>
    </row>
    <row r="33" spans="1:5" x14ac:dyDescent="0.25">
      <c r="A33" s="334"/>
      <c r="B33" s="143" t="s">
        <v>211</v>
      </c>
      <c r="C33" s="154"/>
      <c r="D33" s="154"/>
      <c r="E33" s="154"/>
    </row>
    <row r="34" spans="1:5" x14ac:dyDescent="0.25">
      <c r="A34" s="334"/>
      <c r="B34" s="143" t="s">
        <v>212</v>
      </c>
      <c r="C34" s="154"/>
      <c r="D34" s="154"/>
      <c r="E34" s="154"/>
    </row>
    <row r="35" spans="1:5" x14ac:dyDescent="0.25">
      <c r="A35" s="138"/>
      <c r="B35" s="145"/>
      <c r="C35" s="154"/>
      <c r="D35" s="154"/>
      <c r="E35" s="154"/>
    </row>
    <row r="36" spans="1:5" x14ac:dyDescent="0.25">
      <c r="A36" s="138"/>
      <c r="B36" s="139" t="s">
        <v>213</v>
      </c>
      <c r="C36" s="163">
        <f>+C26+C32</f>
        <v>0</v>
      </c>
      <c r="D36" s="164">
        <f>+D26+D32</f>
        <v>19710703.849999994</v>
      </c>
      <c r="E36" s="164">
        <f>+E26+E32</f>
        <v>27194865.25</v>
      </c>
    </row>
    <row r="37" spans="1:5" x14ac:dyDescent="0.25">
      <c r="A37" s="138"/>
      <c r="B37" s="139"/>
      <c r="C37" s="154"/>
      <c r="D37" s="154"/>
      <c r="E37" s="154"/>
    </row>
    <row r="38" spans="1:5" ht="9.75" customHeight="1" x14ac:dyDescent="0.25">
      <c r="A38" s="158"/>
      <c r="B38" s="159"/>
      <c r="C38" s="160"/>
      <c r="D38" s="160"/>
      <c r="E38" s="160"/>
    </row>
    <row r="39" spans="1:5" x14ac:dyDescent="0.25">
      <c r="A39" s="338" t="s">
        <v>208</v>
      </c>
      <c r="B39" s="339"/>
      <c r="C39" s="161" t="s">
        <v>209</v>
      </c>
      <c r="D39" s="161" t="s">
        <v>189</v>
      </c>
      <c r="E39" s="162" t="s">
        <v>192</v>
      </c>
    </row>
    <row r="40" spans="1:5" x14ac:dyDescent="0.25">
      <c r="A40" s="138"/>
      <c r="B40" s="139" t="s">
        <v>214</v>
      </c>
      <c r="C40" s="163">
        <f>SUM(C41:C42)</f>
        <v>0</v>
      </c>
      <c r="D40" s="163">
        <f>SUM(D41:D42)</f>
        <v>0</v>
      </c>
      <c r="E40" s="163">
        <f>SUM(E41:E42)</f>
        <v>0</v>
      </c>
    </row>
    <row r="41" spans="1:5" x14ac:dyDescent="0.25">
      <c r="A41" s="334"/>
      <c r="B41" s="143" t="s">
        <v>215</v>
      </c>
      <c r="C41" s="154"/>
      <c r="D41" s="341"/>
      <c r="E41" s="341"/>
    </row>
    <row r="42" spans="1:5" x14ac:dyDescent="0.25">
      <c r="A42" s="334"/>
      <c r="B42" s="143" t="s">
        <v>216</v>
      </c>
      <c r="C42" s="154"/>
      <c r="D42" s="341"/>
      <c r="E42" s="341"/>
    </row>
    <row r="43" spans="1:5" x14ac:dyDescent="0.25">
      <c r="A43" s="334"/>
      <c r="B43" s="143" t="s">
        <v>217</v>
      </c>
      <c r="C43" s="154"/>
      <c r="D43" s="341"/>
      <c r="E43" s="341"/>
    </row>
    <row r="44" spans="1:5" x14ac:dyDescent="0.25">
      <c r="A44" s="334"/>
      <c r="B44" s="139" t="s">
        <v>218</v>
      </c>
      <c r="C44" s="163">
        <f>SUM(C45:C46)</f>
        <v>0</v>
      </c>
      <c r="D44" s="163">
        <f>SUM(D45:D46)</f>
        <v>0</v>
      </c>
      <c r="E44" s="163">
        <f>SUM(E45:E46)</f>
        <v>0</v>
      </c>
    </row>
    <row r="45" spans="1:5" x14ac:dyDescent="0.25">
      <c r="A45" s="334"/>
      <c r="B45" s="143" t="s">
        <v>219</v>
      </c>
      <c r="C45" s="154"/>
      <c r="D45" s="154"/>
      <c r="E45" s="154"/>
    </row>
    <row r="46" spans="1:5" x14ac:dyDescent="0.25">
      <c r="A46" s="334"/>
      <c r="B46" s="143" t="s">
        <v>220</v>
      </c>
      <c r="C46" s="154"/>
      <c r="D46" s="154"/>
      <c r="E46" s="154"/>
    </row>
    <row r="47" spans="1:5" x14ac:dyDescent="0.25">
      <c r="A47" s="138"/>
      <c r="B47" s="145"/>
      <c r="C47" s="154"/>
      <c r="D47" s="154"/>
      <c r="E47" s="154"/>
    </row>
    <row r="48" spans="1:5" ht="15" customHeight="1" x14ac:dyDescent="0.25">
      <c r="A48" s="138"/>
      <c r="B48" s="152" t="s">
        <v>221</v>
      </c>
      <c r="C48" s="163">
        <f>+C40-C44</f>
        <v>0</v>
      </c>
      <c r="D48" s="163">
        <f>+D40+D44</f>
        <v>0</v>
      </c>
      <c r="E48" s="163">
        <f>+E40+E44</f>
        <v>0</v>
      </c>
    </row>
    <row r="49" spans="1:6" ht="9.75" customHeight="1" x14ac:dyDescent="0.25">
      <c r="A49" s="158"/>
      <c r="B49" s="159"/>
      <c r="C49" s="160"/>
      <c r="D49" s="160"/>
      <c r="E49" s="160"/>
    </row>
    <row r="50" spans="1:6" x14ac:dyDescent="0.25">
      <c r="A50" s="338" t="s">
        <v>208</v>
      </c>
      <c r="B50" s="339"/>
      <c r="C50" s="161" t="s">
        <v>209</v>
      </c>
      <c r="D50" s="161" t="s">
        <v>189</v>
      </c>
      <c r="E50" s="162" t="s">
        <v>192</v>
      </c>
    </row>
    <row r="51" spans="1:6" x14ac:dyDescent="0.25">
      <c r="A51" s="334"/>
      <c r="B51" s="340" t="s">
        <v>194</v>
      </c>
      <c r="C51" s="336">
        <f>+C10</f>
        <v>613107302</v>
      </c>
      <c r="D51" s="336">
        <f>+D10</f>
        <v>180502808</v>
      </c>
      <c r="E51" s="336">
        <f>+E10</f>
        <v>180502808</v>
      </c>
    </row>
    <row r="52" spans="1:6" x14ac:dyDescent="0.25">
      <c r="A52" s="334"/>
      <c r="B52" s="340"/>
      <c r="C52" s="337"/>
      <c r="D52" s="337"/>
      <c r="E52" s="337"/>
    </row>
    <row r="53" spans="1:6" x14ac:dyDescent="0.25">
      <c r="A53" s="334"/>
      <c r="B53" s="166" t="s">
        <v>222</v>
      </c>
      <c r="C53" s="154">
        <f>+C54+C55</f>
        <v>0</v>
      </c>
      <c r="D53" s="154">
        <v>0</v>
      </c>
      <c r="E53" s="154">
        <v>0</v>
      </c>
    </row>
    <row r="54" spans="1:6" x14ac:dyDescent="0.25">
      <c r="A54" s="334"/>
      <c r="B54" s="167" t="s">
        <v>223</v>
      </c>
      <c r="C54" s="154">
        <v>0</v>
      </c>
      <c r="D54" s="154">
        <v>0</v>
      </c>
      <c r="E54" s="154">
        <v>0</v>
      </c>
    </row>
    <row r="55" spans="1:6" x14ac:dyDescent="0.25">
      <c r="A55" s="334"/>
      <c r="B55" s="167" t="s">
        <v>219</v>
      </c>
      <c r="C55" s="154">
        <v>0</v>
      </c>
      <c r="D55" s="154">
        <v>0</v>
      </c>
      <c r="E55" s="154">
        <v>0</v>
      </c>
    </row>
    <row r="56" spans="1:6" x14ac:dyDescent="0.25">
      <c r="A56" s="334"/>
      <c r="B56" s="168"/>
      <c r="C56" s="154"/>
      <c r="D56" s="154"/>
      <c r="E56" s="154"/>
    </row>
    <row r="57" spans="1:6" x14ac:dyDescent="0.25">
      <c r="A57" s="138"/>
      <c r="B57" s="169" t="s">
        <v>198</v>
      </c>
      <c r="C57" s="154">
        <f>+C15</f>
        <v>613107302</v>
      </c>
      <c r="D57" s="154">
        <f>+D15</f>
        <v>160792104.15000001</v>
      </c>
      <c r="E57" s="154">
        <f>+E15</f>
        <v>153307942.75</v>
      </c>
    </row>
    <row r="58" spans="1:6" x14ac:dyDescent="0.25">
      <c r="A58" s="138"/>
      <c r="B58" s="170"/>
      <c r="C58" s="154"/>
      <c r="D58" s="154"/>
      <c r="E58" s="154"/>
    </row>
    <row r="59" spans="1:6" x14ac:dyDescent="0.25">
      <c r="A59" s="138"/>
      <c r="B59" s="169" t="s">
        <v>201</v>
      </c>
      <c r="C59" s="171"/>
      <c r="D59" s="154">
        <v>0</v>
      </c>
      <c r="E59" s="154">
        <v>0</v>
      </c>
    </row>
    <row r="60" spans="1:6" x14ac:dyDescent="0.25">
      <c r="A60" s="138"/>
      <c r="B60" s="170"/>
      <c r="C60" s="154"/>
      <c r="D60" s="154"/>
      <c r="E60" s="154"/>
    </row>
    <row r="61" spans="1:6" x14ac:dyDescent="0.25">
      <c r="A61" s="334"/>
      <c r="B61" s="172" t="s">
        <v>224</v>
      </c>
      <c r="C61" s="154">
        <f>+C51+C53-C57-+C59</f>
        <v>0</v>
      </c>
      <c r="D61" s="173">
        <f>+D51+D53-D57-+D59</f>
        <v>19710703.849999994</v>
      </c>
      <c r="E61" s="173">
        <f>+E51+E53-E57-+E59</f>
        <v>27194865.25</v>
      </c>
    </row>
    <row r="62" spans="1:6" x14ac:dyDescent="0.25">
      <c r="A62" s="334"/>
      <c r="B62" s="172" t="s">
        <v>225</v>
      </c>
      <c r="C62" s="154">
        <f>+C51-C57</f>
        <v>0</v>
      </c>
      <c r="D62" s="173">
        <f>+D51-D57</f>
        <v>19710703.849999994</v>
      </c>
      <c r="E62" s="173">
        <f>+E51-E57</f>
        <v>27194865.25</v>
      </c>
      <c r="F62" s="92"/>
    </row>
    <row r="63" spans="1:6" x14ac:dyDescent="0.25">
      <c r="A63" s="334"/>
      <c r="B63" s="172" t="s">
        <v>226</v>
      </c>
      <c r="C63" s="144"/>
      <c r="D63" s="144"/>
      <c r="E63" s="144"/>
    </row>
    <row r="64" spans="1:6" ht="10.5" customHeight="1" x14ac:dyDescent="0.25">
      <c r="A64" s="158"/>
      <c r="B64" s="159"/>
      <c r="C64" s="160"/>
      <c r="D64" s="160"/>
      <c r="E64" s="160"/>
    </row>
    <row r="65" spans="1:6" x14ac:dyDescent="0.25">
      <c r="A65" s="338" t="s">
        <v>208</v>
      </c>
      <c r="B65" s="339"/>
      <c r="C65" s="161" t="s">
        <v>209</v>
      </c>
      <c r="D65" s="161" t="s">
        <v>189</v>
      </c>
      <c r="E65" s="162" t="s">
        <v>192</v>
      </c>
    </row>
    <row r="66" spans="1:6" x14ac:dyDescent="0.25">
      <c r="A66" s="334"/>
      <c r="B66" s="174" t="s">
        <v>195</v>
      </c>
      <c r="C66" s="154">
        <f>+C11</f>
        <v>0</v>
      </c>
      <c r="D66" s="154">
        <f>+D11</f>
        <v>0</v>
      </c>
      <c r="E66" s="154">
        <f>+E11</f>
        <v>0</v>
      </c>
    </row>
    <row r="67" spans="1:6" x14ac:dyDescent="0.25">
      <c r="A67" s="334"/>
      <c r="B67" s="174"/>
      <c r="C67" s="154"/>
      <c r="D67" s="154"/>
      <c r="E67" s="154"/>
    </row>
    <row r="68" spans="1:6" x14ac:dyDescent="0.25">
      <c r="A68" s="334"/>
      <c r="B68" s="165" t="s">
        <v>227</v>
      </c>
      <c r="C68" s="154">
        <f>+C70+C72</f>
        <v>0</v>
      </c>
      <c r="D68" s="154">
        <f>+D70+D72</f>
        <v>0</v>
      </c>
      <c r="E68" s="154">
        <f>+E70+E72</f>
        <v>0</v>
      </c>
    </row>
    <row r="69" spans="1:6" x14ac:dyDescent="0.25">
      <c r="A69" s="334"/>
      <c r="B69" s="165" t="s">
        <v>228</v>
      </c>
      <c r="C69" s="154"/>
      <c r="D69" s="154"/>
      <c r="E69" s="154"/>
    </row>
    <row r="70" spans="1:6" x14ac:dyDescent="0.25">
      <c r="A70" s="334"/>
      <c r="B70" s="167" t="s">
        <v>229</v>
      </c>
      <c r="C70" s="154">
        <v>0</v>
      </c>
      <c r="D70" s="154">
        <v>0</v>
      </c>
      <c r="E70" s="154">
        <v>0</v>
      </c>
    </row>
    <row r="71" spans="1:6" x14ac:dyDescent="0.25">
      <c r="A71" s="334"/>
      <c r="B71" s="167" t="s">
        <v>217</v>
      </c>
      <c r="C71" s="154"/>
      <c r="D71" s="154"/>
      <c r="E71" s="154"/>
    </row>
    <row r="72" spans="1:6" x14ac:dyDescent="0.25">
      <c r="A72" s="334"/>
      <c r="B72" s="167" t="s">
        <v>220</v>
      </c>
      <c r="C72" s="154">
        <v>0</v>
      </c>
      <c r="D72" s="154">
        <v>0</v>
      </c>
      <c r="E72" s="154">
        <v>0</v>
      </c>
    </row>
    <row r="73" spans="1:6" x14ac:dyDescent="0.25">
      <c r="A73" s="334"/>
      <c r="B73" s="168"/>
      <c r="C73" s="154"/>
      <c r="D73" s="154"/>
      <c r="E73" s="154"/>
    </row>
    <row r="74" spans="1:6" x14ac:dyDescent="0.25">
      <c r="A74" s="138"/>
      <c r="B74" s="169" t="s">
        <v>199</v>
      </c>
      <c r="C74" s="154">
        <f>+C16</f>
        <v>0</v>
      </c>
      <c r="D74" s="154">
        <f>+D16</f>
        <v>0</v>
      </c>
      <c r="E74" s="154">
        <f>+E16</f>
        <v>0</v>
      </c>
    </row>
    <row r="75" spans="1:6" x14ac:dyDescent="0.25">
      <c r="A75" s="138"/>
      <c r="B75" s="170"/>
      <c r="C75" s="154"/>
      <c r="D75" s="154"/>
      <c r="E75" s="154"/>
    </row>
    <row r="76" spans="1:6" x14ac:dyDescent="0.25">
      <c r="A76" s="138"/>
      <c r="B76" s="169" t="s">
        <v>230</v>
      </c>
      <c r="C76" s="171"/>
      <c r="D76" s="154">
        <v>0</v>
      </c>
      <c r="E76" s="154">
        <v>0</v>
      </c>
    </row>
    <row r="77" spans="1:6" x14ac:dyDescent="0.25">
      <c r="A77" s="138"/>
      <c r="B77" s="170"/>
      <c r="C77" s="154"/>
      <c r="D77" s="154"/>
      <c r="E77" s="154"/>
    </row>
    <row r="78" spans="1:6" x14ac:dyDescent="0.25">
      <c r="A78" s="334"/>
      <c r="B78" s="172" t="s">
        <v>231</v>
      </c>
      <c r="C78" s="154">
        <f>+C66+C68-C74+C76</f>
        <v>0</v>
      </c>
      <c r="D78" s="154">
        <f>+D66+D68-D74+D76</f>
        <v>0</v>
      </c>
      <c r="E78" s="154">
        <f>+E66+E68-E74+E76</f>
        <v>0</v>
      </c>
      <c r="F78" s="92"/>
    </row>
    <row r="79" spans="1:6" x14ac:dyDescent="0.25">
      <c r="A79" s="334"/>
      <c r="B79" s="172" t="s">
        <v>232</v>
      </c>
      <c r="C79" s="154">
        <f>+C78-C68</f>
        <v>0</v>
      </c>
      <c r="D79" s="154">
        <f>+D78-D68</f>
        <v>0</v>
      </c>
      <c r="E79" s="154">
        <f>+E78-E68</f>
        <v>0</v>
      </c>
    </row>
    <row r="80" spans="1:6" x14ac:dyDescent="0.25">
      <c r="A80" s="334"/>
      <c r="B80" s="172" t="s">
        <v>233</v>
      </c>
      <c r="C80" s="154"/>
      <c r="D80" s="154"/>
      <c r="E80" s="154"/>
    </row>
    <row r="81" spans="1:5" x14ac:dyDescent="0.25">
      <c r="A81" s="335"/>
      <c r="B81" s="175"/>
      <c r="C81" s="176"/>
      <c r="D81" s="176"/>
      <c r="E81" s="176"/>
    </row>
    <row r="82" spans="1:5" x14ac:dyDescent="0.25">
      <c r="A82" s="177"/>
      <c r="B82" s="178"/>
      <c r="C82" s="179"/>
      <c r="D82" s="179"/>
      <c r="E82" s="179"/>
    </row>
    <row r="83" spans="1:5" x14ac:dyDescent="0.25">
      <c r="A83" s="177"/>
      <c r="B83" s="178"/>
      <c r="C83" s="179"/>
      <c r="D83" s="179"/>
      <c r="E83" s="179"/>
    </row>
  </sheetData>
  <mergeCells count="33">
    <mergeCell ref="A1:E1"/>
    <mergeCell ref="A2:E2"/>
    <mergeCell ref="A3:E3"/>
    <mergeCell ref="A4:E4"/>
    <mergeCell ref="A6:B7"/>
    <mergeCell ref="D6:D7"/>
    <mergeCell ref="E41:E43"/>
    <mergeCell ref="A20:A21"/>
    <mergeCell ref="D20:D21"/>
    <mergeCell ref="E20:E21"/>
    <mergeCell ref="A23:A25"/>
    <mergeCell ref="A26:A27"/>
    <mergeCell ref="C26:C27"/>
    <mergeCell ref="D26:D27"/>
    <mergeCell ref="E26:E27"/>
    <mergeCell ref="A31:B31"/>
    <mergeCell ref="A32:A34"/>
    <mergeCell ref="A39:B39"/>
    <mergeCell ref="A41:A43"/>
    <mergeCell ref="D41:D43"/>
    <mergeCell ref="A44:A46"/>
    <mergeCell ref="A50:B50"/>
    <mergeCell ref="A51:A52"/>
    <mergeCell ref="B51:B52"/>
    <mergeCell ref="C51:C52"/>
    <mergeCell ref="A78:A81"/>
    <mergeCell ref="E51:E52"/>
    <mergeCell ref="A53:A56"/>
    <mergeCell ref="A61:A63"/>
    <mergeCell ref="A65:B65"/>
    <mergeCell ref="A66:A67"/>
    <mergeCell ref="A68:A73"/>
    <mergeCell ref="D51:D52"/>
  </mergeCells>
  <printOptions horizontalCentered="1"/>
  <pageMargins left="0.7" right="0.7" top="0.75" bottom="0.75" header="0.3" footer="0.3"/>
  <pageSetup scale="54" orientation="portrait" horizont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B0452-DB92-405B-933C-E6CA5A1ED8ED}">
  <sheetPr>
    <tabColor theme="0" tint="-0.14999847407452621"/>
  </sheetPr>
  <dimension ref="A1:K102"/>
  <sheetViews>
    <sheetView showGridLines="0" zoomScaleNormal="100" zoomScaleSheetLayoutView="130" workbookViewId="0">
      <selection activeCell="F117" sqref="F117"/>
    </sheetView>
  </sheetViews>
  <sheetFormatPr baseColWidth="10" defaultRowHeight="15" x14ac:dyDescent="0.25"/>
  <cols>
    <col min="3" max="3" width="27.140625" bestFit="1" customWidth="1"/>
    <col min="4" max="4" width="12.140625" style="208" customWidth="1"/>
    <col min="5" max="5" width="11.7109375" style="208" customWidth="1"/>
    <col min="6" max="6" width="12" style="208" customWidth="1"/>
    <col min="7" max="7" width="13.85546875" style="208" bestFit="1" customWidth="1"/>
    <col min="8" max="8" width="11" style="208" customWidth="1"/>
    <col min="9" max="9" width="10.85546875" style="208" customWidth="1"/>
    <col min="10" max="10" width="15.140625" bestFit="1" customWidth="1"/>
    <col min="11" max="11" width="16.28515625" bestFit="1" customWidth="1"/>
    <col min="259" max="259" width="27.140625" bestFit="1" customWidth="1"/>
    <col min="260" max="260" width="12.140625" customWidth="1"/>
    <col min="261" max="261" width="11.7109375" customWidth="1"/>
    <col min="262" max="262" width="12" customWidth="1"/>
    <col min="263" max="263" width="13.85546875" bestFit="1" customWidth="1"/>
    <col min="264" max="264" width="11" customWidth="1"/>
    <col min="265" max="265" width="10.85546875" customWidth="1"/>
    <col min="266" max="266" width="15.140625" bestFit="1" customWidth="1"/>
    <col min="267" max="267" width="16.28515625" bestFit="1" customWidth="1"/>
    <col min="515" max="515" width="27.140625" bestFit="1" customWidth="1"/>
    <col min="516" max="516" width="12.140625" customWidth="1"/>
    <col min="517" max="517" width="11.7109375" customWidth="1"/>
    <col min="518" max="518" width="12" customWidth="1"/>
    <col min="519" max="519" width="13.85546875" bestFit="1" customWidth="1"/>
    <col min="520" max="520" width="11" customWidth="1"/>
    <col min="521" max="521" width="10.85546875" customWidth="1"/>
    <col min="522" max="522" width="15.140625" bestFit="1" customWidth="1"/>
    <col min="523" max="523" width="16.28515625" bestFit="1" customWidth="1"/>
    <col min="771" max="771" width="27.140625" bestFit="1" customWidth="1"/>
    <col min="772" max="772" width="12.140625" customWidth="1"/>
    <col min="773" max="773" width="11.7109375" customWidth="1"/>
    <col min="774" max="774" width="12" customWidth="1"/>
    <col min="775" max="775" width="13.85546875" bestFit="1" customWidth="1"/>
    <col min="776" max="776" width="11" customWidth="1"/>
    <col min="777" max="777" width="10.85546875" customWidth="1"/>
    <col min="778" max="778" width="15.140625" bestFit="1" customWidth="1"/>
    <col min="779" max="779" width="16.28515625" bestFit="1" customWidth="1"/>
    <col min="1027" max="1027" width="27.140625" bestFit="1" customWidth="1"/>
    <col min="1028" max="1028" width="12.140625" customWidth="1"/>
    <col min="1029" max="1029" width="11.7109375" customWidth="1"/>
    <col min="1030" max="1030" width="12" customWidth="1"/>
    <col min="1031" max="1031" width="13.85546875" bestFit="1" customWidth="1"/>
    <col min="1032" max="1032" width="11" customWidth="1"/>
    <col min="1033" max="1033" width="10.85546875" customWidth="1"/>
    <col min="1034" max="1034" width="15.140625" bestFit="1" customWidth="1"/>
    <col min="1035" max="1035" width="16.28515625" bestFit="1" customWidth="1"/>
    <col min="1283" max="1283" width="27.140625" bestFit="1" customWidth="1"/>
    <col min="1284" max="1284" width="12.140625" customWidth="1"/>
    <col min="1285" max="1285" width="11.7109375" customWidth="1"/>
    <col min="1286" max="1286" width="12" customWidth="1"/>
    <col min="1287" max="1287" width="13.85546875" bestFit="1" customWidth="1"/>
    <col min="1288" max="1288" width="11" customWidth="1"/>
    <col min="1289" max="1289" width="10.85546875" customWidth="1"/>
    <col min="1290" max="1290" width="15.140625" bestFit="1" customWidth="1"/>
    <col min="1291" max="1291" width="16.28515625" bestFit="1" customWidth="1"/>
    <col min="1539" max="1539" width="27.140625" bestFit="1" customWidth="1"/>
    <col min="1540" max="1540" width="12.140625" customWidth="1"/>
    <col min="1541" max="1541" width="11.7109375" customWidth="1"/>
    <col min="1542" max="1542" width="12" customWidth="1"/>
    <col min="1543" max="1543" width="13.85546875" bestFit="1" customWidth="1"/>
    <col min="1544" max="1544" width="11" customWidth="1"/>
    <col min="1545" max="1545" width="10.85546875" customWidth="1"/>
    <col min="1546" max="1546" width="15.140625" bestFit="1" customWidth="1"/>
    <col min="1547" max="1547" width="16.28515625" bestFit="1" customWidth="1"/>
    <col min="1795" max="1795" width="27.140625" bestFit="1" customWidth="1"/>
    <col min="1796" max="1796" width="12.140625" customWidth="1"/>
    <col min="1797" max="1797" width="11.7109375" customWidth="1"/>
    <col min="1798" max="1798" width="12" customWidth="1"/>
    <col min="1799" max="1799" width="13.85546875" bestFit="1" customWidth="1"/>
    <col min="1800" max="1800" width="11" customWidth="1"/>
    <col min="1801" max="1801" width="10.85546875" customWidth="1"/>
    <col min="1802" max="1802" width="15.140625" bestFit="1" customWidth="1"/>
    <col min="1803" max="1803" width="16.28515625" bestFit="1" customWidth="1"/>
    <col min="2051" max="2051" width="27.140625" bestFit="1" customWidth="1"/>
    <col min="2052" max="2052" width="12.140625" customWidth="1"/>
    <col min="2053" max="2053" width="11.7109375" customWidth="1"/>
    <col min="2054" max="2054" width="12" customWidth="1"/>
    <col min="2055" max="2055" width="13.85546875" bestFit="1" customWidth="1"/>
    <col min="2056" max="2056" width="11" customWidth="1"/>
    <col min="2057" max="2057" width="10.85546875" customWidth="1"/>
    <col min="2058" max="2058" width="15.140625" bestFit="1" customWidth="1"/>
    <col min="2059" max="2059" width="16.28515625" bestFit="1" customWidth="1"/>
    <col min="2307" max="2307" width="27.140625" bestFit="1" customWidth="1"/>
    <col min="2308" max="2308" width="12.140625" customWidth="1"/>
    <col min="2309" max="2309" width="11.7109375" customWidth="1"/>
    <col min="2310" max="2310" width="12" customWidth="1"/>
    <col min="2311" max="2311" width="13.85546875" bestFit="1" customWidth="1"/>
    <col min="2312" max="2312" width="11" customWidth="1"/>
    <col min="2313" max="2313" width="10.85546875" customWidth="1"/>
    <col min="2314" max="2314" width="15.140625" bestFit="1" customWidth="1"/>
    <col min="2315" max="2315" width="16.28515625" bestFit="1" customWidth="1"/>
    <col min="2563" max="2563" width="27.140625" bestFit="1" customWidth="1"/>
    <col min="2564" max="2564" width="12.140625" customWidth="1"/>
    <col min="2565" max="2565" width="11.7109375" customWidth="1"/>
    <col min="2566" max="2566" width="12" customWidth="1"/>
    <col min="2567" max="2567" width="13.85546875" bestFit="1" customWidth="1"/>
    <col min="2568" max="2568" width="11" customWidth="1"/>
    <col min="2569" max="2569" width="10.85546875" customWidth="1"/>
    <col min="2570" max="2570" width="15.140625" bestFit="1" customWidth="1"/>
    <col min="2571" max="2571" width="16.28515625" bestFit="1" customWidth="1"/>
    <col min="2819" max="2819" width="27.140625" bestFit="1" customWidth="1"/>
    <col min="2820" max="2820" width="12.140625" customWidth="1"/>
    <col min="2821" max="2821" width="11.7109375" customWidth="1"/>
    <col min="2822" max="2822" width="12" customWidth="1"/>
    <col min="2823" max="2823" width="13.85546875" bestFit="1" customWidth="1"/>
    <col min="2824" max="2824" width="11" customWidth="1"/>
    <col min="2825" max="2825" width="10.85546875" customWidth="1"/>
    <col min="2826" max="2826" width="15.140625" bestFit="1" customWidth="1"/>
    <col min="2827" max="2827" width="16.28515625" bestFit="1" customWidth="1"/>
    <col min="3075" max="3075" width="27.140625" bestFit="1" customWidth="1"/>
    <col min="3076" max="3076" width="12.140625" customWidth="1"/>
    <col min="3077" max="3077" width="11.7109375" customWidth="1"/>
    <col min="3078" max="3078" width="12" customWidth="1"/>
    <col min="3079" max="3079" width="13.85546875" bestFit="1" customWidth="1"/>
    <col min="3080" max="3080" width="11" customWidth="1"/>
    <col min="3081" max="3081" width="10.85546875" customWidth="1"/>
    <col min="3082" max="3082" width="15.140625" bestFit="1" customWidth="1"/>
    <col min="3083" max="3083" width="16.28515625" bestFit="1" customWidth="1"/>
    <col min="3331" max="3331" width="27.140625" bestFit="1" customWidth="1"/>
    <col min="3332" max="3332" width="12.140625" customWidth="1"/>
    <col min="3333" max="3333" width="11.7109375" customWidth="1"/>
    <col min="3334" max="3334" width="12" customWidth="1"/>
    <col min="3335" max="3335" width="13.85546875" bestFit="1" customWidth="1"/>
    <col min="3336" max="3336" width="11" customWidth="1"/>
    <col min="3337" max="3337" width="10.85546875" customWidth="1"/>
    <col min="3338" max="3338" width="15.140625" bestFit="1" customWidth="1"/>
    <col min="3339" max="3339" width="16.28515625" bestFit="1" customWidth="1"/>
    <col min="3587" max="3587" width="27.140625" bestFit="1" customWidth="1"/>
    <col min="3588" max="3588" width="12.140625" customWidth="1"/>
    <col min="3589" max="3589" width="11.7109375" customWidth="1"/>
    <col min="3590" max="3590" width="12" customWidth="1"/>
    <col min="3591" max="3591" width="13.85546875" bestFit="1" customWidth="1"/>
    <col min="3592" max="3592" width="11" customWidth="1"/>
    <col min="3593" max="3593" width="10.85546875" customWidth="1"/>
    <col min="3594" max="3594" width="15.140625" bestFit="1" customWidth="1"/>
    <col min="3595" max="3595" width="16.28515625" bestFit="1" customWidth="1"/>
    <col min="3843" max="3843" width="27.140625" bestFit="1" customWidth="1"/>
    <col min="3844" max="3844" width="12.140625" customWidth="1"/>
    <col min="3845" max="3845" width="11.7109375" customWidth="1"/>
    <col min="3846" max="3846" width="12" customWidth="1"/>
    <col min="3847" max="3847" width="13.85546875" bestFit="1" customWidth="1"/>
    <col min="3848" max="3848" width="11" customWidth="1"/>
    <col min="3849" max="3849" width="10.85546875" customWidth="1"/>
    <col min="3850" max="3850" width="15.140625" bestFit="1" customWidth="1"/>
    <col min="3851" max="3851" width="16.28515625" bestFit="1" customWidth="1"/>
    <col min="4099" max="4099" width="27.140625" bestFit="1" customWidth="1"/>
    <col min="4100" max="4100" width="12.140625" customWidth="1"/>
    <col min="4101" max="4101" width="11.7109375" customWidth="1"/>
    <col min="4102" max="4102" width="12" customWidth="1"/>
    <col min="4103" max="4103" width="13.85546875" bestFit="1" customWidth="1"/>
    <col min="4104" max="4104" width="11" customWidth="1"/>
    <col min="4105" max="4105" width="10.85546875" customWidth="1"/>
    <col min="4106" max="4106" width="15.140625" bestFit="1" customWidth="1"/>
    <col min="4107" max="4107" width="16.28515625" bestFit="1" customWidth="1"/>
    <col min="4355" max="4355" width="27.140625" bestFit="1" customWidth="1"/>
    <col min="4356" max="4356" width="12.140625" customWidth="1"/>
    <col min="4357" max="4357" width="11.7109375" customWidth="1"/>
    <col min="4358" max="4358" width="12" customWidth="1"/>
    <col min="4359" max="4359" width="13.85546875" bestFit="1" customWidth="1"/>
    <col min="4360" max="4360" width="11" customWidth="1"/>
    <col min="4361" max="4361" width="10.85546875" customWidth="1"/>
    <col min="4362" max="4362" width="15.140625" bestFit="1" customWidth="1"/>
    <col min="4363" max="4363" width="16.28515625" bestFit="1" customWidth="1"/>
    <col min="4611" max="4611" width="27.140625" bestFit="1" customWidth="1"/>
    <col min="4612" max="4612" width="12.140625" customWidth="1"/>
    <col min="4613" max="4613" width="11.7109375" customWidth="1"/>
    <col min="4614" max="4614" width="12" customWidth="1"/>
    <col min="4615" max="4615" width="13.85546875" bestFit="1" customWidth="1"/>
    <col min="4616" max="4616" width="11" customWidth="1"/>
    <col min="4617" max="4617" width="10.85546875" customWidth="1"/>
    <col min="4618" max="4618" width="15.140625" bestFit="1" customWidth="1"/>
    <col min="4619" max="4619" width="16.28515625" bestFit="1" customWidth="1"/>
    <col min="4867" max="4867" width="27.140625" bestFit="1" customWidth="1"/>
    <col min="4868" max="4868" width="12.140625" customWidth="1"/>
    <col min="4869" max="4869" width="11.7109375" customWidth="1"/>
    <col min="4870" max="4870" width="12" customWidth="1"/>
    <col min="4871" max="4871" width="13.85546875" bestFit="1" customWidth="1"/>
    <col min="4872" max="4872" width="11" customWidth="1"/>
    <col min="4873" max="4873" width="10.85546875" customWidth="1"/>
    <col min="4874" max="4874" width="15.140625" bestFit="1" customWidth="1"/>
    <col min="4875" max="4875" width="16.28515625" bestFit="1" customWidth="1"/>
    <col min="5123" max="5123" width="27.140625" bestFit="1" customWidth="1"/>
    <col min="5124" max="5124" width="12.140625" customWidth="1"/>
    <col min="5125" max="5125" width="11.7109375" customWidth="1"/>
    <col min="5126" max="5126" width="12" customWidth="1"/>
    <col min="5127" max="5127" width="13.85546875" bestFit="1" customWidth="1"/>
    <col min="5128" max="5128" width="11" customWidth="1"/>
    <col min="5129" max="5129" width="10.85546875" customWidth="1"/>
    <col min="5130" max="5130" width="15.140625" bestFit="1" customWidth="1"/>
    <col min="5131" max="5131" width="16.28515625" bestFit="1" customWidth="1"/>
    <col min="5379" max="5379" width="27.140625" bestFit="1" customWidth="1"/>
    <col min="5380" max="5380" width="12.140625" customWidth="1"/>
    <col min="5381" max="5381" width="11.7109375" customWidth="1"/>
    <col min="5382" max="5382" width="12" customWidth="1"/>
    <col min="5383" max="5383" width="13.85546875" bestFit="1" customWidth="1"/>
    <col min="5384" max="5384" width="11" customWidth="1"/>
    <col min="5385" max="5385" width="10.85546875" customWidth="1"/>
    <col min="5386" max="5386" width="15.140625" bestFit="1" customWidth="1"/>
    <col min="5387" max="5387" width="16.28515625" bestFit="1" customWidth="1"/>
    <col min="5635" max="5635" width="27.140625" bestFit="1" customWidth="1"/>
    <col min="5636" max="5636" width="12.140625" customWidth="1"/>
    <col min="5637" max="5637" width="11.7109375" customWidth="1"/>
    <col min="5638" max="5638" width="12" customWidth="1"/>
    <col min="5639" max="5639" width="13.85546875" bestFit="1" customWidth="1"/>
    <col min="5640" max="5640" width="11" customWidth="1"/>
    <col min="5641" max="5641" width="10.85546875" customWidth="1"/>
    <col min="5642" max="5642" width="15.140625" bestFit="1" customWidth="1"/>
    <col min="5643" max="5643" width="16.28515625" bestFit="1" customWidth="1"/>
    <col min="5891" max="5891" width="27.140625" bestFit="1" customWidth="1"/>
    <col min="5892" max="5892" width="12.140625" customWidth="1"/>
    <col min="5893" max="5893" width="11.7109375" customWidth="1"/>
    <col min="5894" max="5894" width="12" customWidth="1"/>
    <col min="5895" max="5895" width="13.85546875" bestFit="1" customWidth="1"/>
    <col min="5896" max="5896" width="11" customWidth="1"/>
    <col min="5897" max="5897" width="10.85546875" customWidth="1"/>
    <col min="5898" max="5898" width="15.140625" bestFit="1" customWidth="1"/>
    <col min="5899" max="5899" width="16.28515625" bestFit="1" customWidth="1"/>
    <col min="6147" max="6147" width="27.140625" bestFit="1" customWidth="1"/>
    <col min="6148" max="6148" width="12.140625" customWidth="1"/>
    <col min="6149" max="6149" width="11.7109375" customWidth="1"/>
    <col min="6150" max="6150" width="12" customWidth="1"/>
    <col min="6151" max="6151" width="13.85546875" bestFit="1" customWidth="1"/>
    <col min="6152" max="6152" width="11" customWidth="1"/>
    <col min="6153" max="6153" width="10.85546875" customWidth="1"/>
    <col min="6154" max="6154" width="15.140625" bestFit="1" customWidth="1"/>
    <col min="6155" max="6155" width="16.28515625" bestFit="1" customWidth="1"/>
    <col min="6403" max="6403" width="27.140625" bestFit="1" customWidth="1"/>
    <col min="6404" max="6404" width="12.140625" customWidth="1"/>
    <col min="6405" max="6405" width="11.7109375" customWidth="1"/>
    <col min="6406" max="6406" width="12" customWidth="1"/>
    <col min="6407" max="6407" width="13.85546875" bestFit="1" customWidth="1"/>
    <col min="6408" max="6408" width="11" customWidth="1"/>
    <col min="6409" max="6409" width="10.85546875" customWidth="1"/>
    <col min="6410" max="6410" width="15.140625" bestFit="1" customWidth="1"/>
    <col min="6411" max="6411" width="16.28515625" bestFit="1" customWidth="1"/>
    <col min="6659" max="6659" width="27.140625" bestFit="1" customWidth="1"/>
    <col min="6660" max="6660" width="12.140625" customWidth="1"/>
    <col min="6661" max="6661" width="11.7109375" customWidth="1"/>
    <col min="6662" max="6662" width="12" customWidth="1"/>
    <col min="6663" max="6663" width="13.85546875" bestFit="1" customWidth="1"/>
    <col min="6664" max="6664" width="11" customWidth="1"/>
    <col min="6665" max="6665" width="10.85546875" customWidth="1"/>
    <col min="6666" max="6666" width="15.140625" bestFit="1" customWidth="1"/>
    <col min="6667" max="6667" width="16.28515625" bestFit="1" customWidth="1"/>
    <col min="6915" max="6915" width="27.140625" bestFit="1" customWidth="1"/>
    <col min="6916" max="6916" width="12.140625" customWidth="1"/>
    <col min="6917" max="6917" width="11.7109375" customWidth="1"/>
    <col min="6918" max="6918" width="12" customWidth="1"/>
    <col min="6919" max="6919" width="13.85546875" bestFit="1" customWidth="1"/>
    <col min="6920" max="6920" width="11" customWidth="1"/>
    <col min="6921" max="6921" width="10.85546875" customWidth="1"/>
    <col min="6922" max="6922" width="15.140625" bestFit="1" customWidth="1"/>
    <col min="6923" max="6923" width="16.28515625" bestFit="1" customWidth="1"/>
    <col min="7171" max="7171" width="27.140625" bestFit="1" customWidth="1"/>
    <col min="7172" max="7172" width="12.140625" customWidth="1"/>
    <col min="7173" max="7173" width="11.7109375" customWidth="1"/>
    <col min="7174" max="7174" width="12" customWidth="1"/>
    <col min="7175" max="7175" width="13.85546875" bestFit="1" customWidth="1"/>
    <col min="7176" max="7176" width="11" customWidth="1"/>
    <col min="7177" max="7177" width="10.85546875" customWidth="1"/>
    <col min="7178" max="7178" width="15.140625" bestFit="1" customWidth="1"/>
    <col min="7179" max="7179" width="16.28515625" bestFit="1" customWidth="1"/>
    <col min="7427" max="7427" width="27.140625" bestFit="1" customWidth="1"/>
    <col min="7428" max="7428" width="12.140625" customWidth="1"/>
    <col min="7429" max="7429" width="11.7109375" customWidth="1"/>
    <col min="7430" max="7430" width="12" customWidth="1"/>
    <col min="7431" max="7431" width="13.85546875" bestFit="1" customWidth="1"/>
    <col min="7432" max="7432" width="11" customWidth="1"/>
    <col min="7433" max="7433" width="10.85546875" customWidth="1"/>
    <col min="7434" max="7434" width="15.140625" bestFit="1" customWidth="1"/>
    <col min="7435" max="7435" width="16.28515625" bestFit="1" customWidth="1"/>
    <col min="7683" max="7683" width="27.140625" bestFit="1" customWidth="1"/>
    <col min="7684" max="7684" width="12.140625" customWidth="1"/>
    <col min="7685" max="7685" width="11.7109375" customWidth="1"/>
    <col min="7686" max="7686" width="12" customWidth="1"/>
    <col min="7687" max="7687" width="13.85546875" bestFit="1" customWidth="1"/>
    <col min="7688" max="7688" width="11" customWidth="1"/>
    <col min="7689" max="7689" width="10.85546875" customWidth="1"/>
    <col min="7690" max="7690" width="15.140625" bestFit="1" customWidth="1"/>
    <col min="7691" max="7691" width="16.28515625" bestFit="1" customWidth="1"/>
    <col min="7939" max="7939" width="27.140625" bestFit="1" customWidth="1"/>
    <col min="7940" max="7940" width="12.140625" customWidth="1"/>
    <col min="7941" max="7941" width="11.7109375" customWidth="1"/>
    <col min="7942" max="7942" width="12" customWidth="1"/>
    <col min="7943" max="7943" width="13.85546875" bestFit="1" customWidth="1"/>
    <col min="7944" max="7944" width="11" customWidth="1"/>
    <col min="7945" max="7945" width="10.85546875" customWidth="1"/>
    <col min="7946" max="7946" width="15.140625" bestFit="1" customWidth="1"/>
    <col min="7947" max="7947" width="16.28515625" bestFit="1" customWidth="1"/>
    <col min="8195" max="8195" width="27.140625" bestFit="1" customWidth="1"/>
    <col min="8196" max="8196" width="12.140625" customWidth="1"/>
    <col min="8197" max="8197" width="11.7109375" customWidth="1"/>
    <col min="8198" max="8198" width="12" customWidth="1"/>
    <col min="8199" max="8199" width="13.85546875" bestFit="1" customWidth="1"/>
    <col min="8200" max="8200" width="11" customWidth="1"/>
    <col min="8201" max="8201" width="10.85546875" customWidth="1"/>
    <col min="8202" max="8202" width="15.140625" bestFit="1" customWidth="1"/>
    <col min="8203" max="8203" width="16.28515625" bestFit="1" customWidth="1"/>
    <col min="8451" max="8451" width="27.140625" bestFit="1" customWidth="1"/>
    <col min="8452" max="8452" width="12.140625" customWidth="1"/>
    <col min="8453" max="8453" width="11.7109375" customWidth="1"/>
    <col min="8454" max="8454" width="12" customWidth="1"/>
    <col min="8455" max="8455" width="13.85546875" bestFit="1" customWidth="1"/>
    <col min="8456" max="8456" width="11" customWidth="1"/>
    <col min="8457" max="8457" width="10.85546875" customWidth="1"/>
    <col min="8458" max="8458" width="15.140625" bestFit="1" customWidth="1"/>
    <col min="8459" max="8459" width="16.28515625" bestFit="1" customWidth="1"/>
    <col min="8707" max="8707" width="27.140625" bestFit="1" customWidth="1"/>
    <col min="8708" max="8708" width="12.140625" customWidth="1"/>
    <col min="8709" max="8709" width="11.7109375" customWidth="1"/>
    <col min="8710" max="8710" width="12" customWidth="1"/>
    <col min="8711" max="8711" width="13.85546875" bestFit="1" customWidth="1"/>
    <col min="8712" max="8712" width="11" customWidth="1"/>
    <col min="8713" max="8713" width="10.85546875" customWidth="1"/>
    <col min="8714" max="8714" width="15.140625" bestFit="1" customWidth="1"/>
    <col min="8715" max="8715" width="16.28515625" bestFit="1" customWidth="1"/>
    <col min="8963" max="8963" width="27.140625" bestFit="1" customWidth="1"/>
    <col min="8964" max="8964" width="12.140625" customWidth="1"/>
    <col min="8965" max="8965" width="11.7109375" customWidth="1"/>
    <col min="8966" max="8966" width="12" customWidth="1"/>
    <col min="8967" max="8967" width="13.85546875" bestFit="1" customWidth="1"/>
    <col min="8968" max="8968" width="11" customWidth="1"/>
    <col min="8969" max="8969" width="10.85546875" customWidth="1"/>
    <col min="8970" max="8970" width="15.140625" bestFit="1" customWidth="1"/>
    <col min="8971" max="8971" width="16.28515625" bestFit="1" customWidth="1"/>
    <col min="9219" max="9219" width="27.140625" bestFit="1" customWidth="1"/>
    <col min="9220" max="9220" width="12.140625" customWidth="1"/>
    <col min="9221" max="9221" width="11.7109375" customWidth="1"/>
    <col min="9222" max="9222" width="12" customWidth="1"/>
    <col min="9223" max="9223" width="13.85546875" bestFit="1" customWidth="1"/>
    <col min="9224" max="9224" width="11" customWidth="1"/>
    <col min="9225" max="9225" width="10.85546875" customWidth="1"/>
    <col min="9226" max="9226" width="15.140625" bestFit="1" customWidth="1"/>
    <col min="9227" max="9227" width="16.28515625" bestFit="1" customWidth="1"/>
    <col min="9475" max="9475" width="27.140625" bestFit="1" customWidth="1"/>
    <col min="9476" max="9476" width="12.140625" customWidth="1"/>
    <col min="9477" max="9477" width="11.7109375" customWidth="1"/>
    <col min="9478" max="9478" width="12" customWidth="1"/>
    <col min="9479" max="9479" width="13.85546875" bestFit="1" customWidth="1"/>
    <col min="9480" max="9480" width="11" customWidth="1"/>
    <col min="9481" max="9481" width="10.85546875" customWidth="1"/>
    <col min="9482" max="9482" width="15.140625" bestFit="1" customWidth="1"/>
    <col min="9483" max="9483" width="16.28515625" bestFit="1" customWidth="1"/>
    <col min="9731" max="9731" width="27.140625" bestFit="1" customWidth="1"/>
    <col min="9732" max="9732" width="12.140625" customWidth="1"/>
    <col min="9733" max="9733" width="11.7109375" customWidth="1"/>
    <col min="9734" max="9734" width="12" customWidth="1"/>
    <col min="9735" max="9735" width="13.85546875" bestFit="1" customWidth="1"/>
    <col min="9736" max="9736" width="11" customWidth="1"/>
    <col min="9737" max="9737" width="10.85546875" customWidth="1"/>
    <col min="9738" max="9738" width="15.140625" bestFit="1" customWidth="1"/>
    <col min="9739" max="9739" width="16.28515625" bestFit="1" customWidth="1"/>
    <col min="9987" max="9987" width="27.140625" bestFit="1" customWidth="1"/>
    <col min="9988" max="9988" width="12.140625" customWidth="1"/>
    <col min="9989" max="9989" width="11.7109375" customWidth="1"/>
    <col min="9990" max="9990" width="12" customWidth="1"/>
    <col min="9991" max="9991" width="13.85546875" bestFit="1" customWidth="1"/>
    <col min="9992" max="9992" width="11" customWidth="1"/>
    <col min="9993" max="9993" width="10.85546875" customWidth="1"/>
    <col min="9994" max="9994" width="15.140625" bestFit="1" customWidth="1"/>
    <col min="9995" max="9995" width="16.28515625" bestFit="1" customWidth="1"/>
    <col min="10243" max="10243" width="27.140625" bestFit="1" customWidth="1"/>
    <col min="10244" max="10244" width="12.140625" customWidth="1"/>
    <col min="10245" max="10245" width="11.7109375" customWidth="1"/>
    <col min="10246" max="10246" width="12" customWidth="1"/>
    <col min="10247" max="10247" width="13.85546875" bestFit="1" customWidth="1"/>
    <col min="10248" max="10248" width="11" customWidth="1"/>
    <col min="10249" max="10249" width="10.85546875" customWidth="1"/>
    <col min="10250" max="10250" width="15.140625" bestFit="1" customWidth="1"/>
    <col min="10251" max="10251" width="16.28515625" bestFit="1" customWidth="1"/>
    <col min="10499" max="10499" width="27.140625" bestFit="1" customWidth="1"/>
    <col min="10500" max="10500" width="12.140625" customWidth="1"/>
    <col min="10501" max="10501" width="11.7109375" customWidth="1"/>
    <col min="10502" max="10502" width="12" customWidth="1"/>
    <col min="10503" max="10503" width="13.85546875" bestFit="1" customWidth="1"/>
    <col min="10504" max="10504" width="11" customWidth="1"/>
    <col min="10505" max="10505" width="10.85546875" customWidth="1"/>
    <col min="10506" max="10506" width="15.140625" bestFit="1" customWidth="1"/>
    <col min="10507" max="10507" width="16.28515625" bestFit="1" customWidth="1"/>
    <col min="10755" max="10755" width="27.140625" bestFit="1" customWidth="1"/>
    <col min="10756" max="10756" width="12.140625" customWidth="1"/>
    <col min="10757" max="10757" width="11.7109375" customWidth="1"/>
    <col min="10758" max="10758" width="12" customWidth="1"/>
    <col min="10759" max="10759" width="13.85546875" bestFit="1" customWidth="1"/>
    <col min="10760" max="10760" width="11" customWidth="1"/>
    <col min="10761" max="10761" width="10.85546875" customWidth="1"/>
    <col min="10762" max="10762" width="15.140625" bestFit="1" customWidth="1"/>
    <col min="10763" max="10763" width="16.28515625" bestFit="1" customWidth="1"/>
    <col min="11011" max="11011" width="27.140625" bestFit="1" customWidth="1"/>
    <col min="11012" max="11012" width="12.140625" customWidth="1"/>
    <col min="11013" max="11013" width="11.7109375" customWidth="1"/>
    <col min="11014" max="11014" width="12" customWidth="1"/>
    <col min="11015" max="11015" width="13.85546875" bestFit="1" customWidth="1"/>
    <col min="11016" max="11016" width="11" customWidth="1"/>
    <col min="11017" max="11017" width="10.85546875" customWidth="1"/>
    <col min="11018" max="11018" width="15.140625" bestFit="1" customWidth="1"/>
    <col min="11019" max="11019" width="16.28515625" bestFit="1" customWidth="1"/>
    <col min="11267" max="11267" width="27.140625" bestFit="1" customWidth="1"/>
    <col min="11268" max="11268" width="12.140625" customWidth="1"/>
    <col min="11269" max="11269" width="11.7109375" customWidth="1"/>
    <col min="11270" max="11270" width="12" customWidth="1"/>
    <col min="11271" max="11271" width="13.85546875" bestFit="1" customWidth="1"/>
    <col min="11272" max="11272" width="11" customWidth="1"/>
    <col min="11273" max="11273" width="10.85546875" customWidth="1"/>
    <col min="11274" max="11274" width="15.140625" bestFit="1" customWidth="1"/>
    <col min="11275" max="11275" width="16.28515625" bestFit="1" customWidth="1"/>
    <col min="11523" max="11523" width="27.140625" bestFit="1" customWidth="1"/>
    <col min="11524" max="11524" width="12.140625" customWidth="1"/>
    <col min="11525" max="11525" width="11.7109375" customWidth="1"/>
    <col min="11526" max="11526" width="12" customWidth="1"/>
    <col min="11527" max="11527" width="13.85546875" bestFit="1" customWidth="1"/>
    <col min="11528" max="11528" width="11" customWidth="1"/>
    <col min="11529" max="11529" width="10.85546875" customWidth="1"/>
    <col min="11530" max="11530" width="15.140625" bestFit="1" customWidth="1"/>
    <col min="11531" max="11531" width="16.28515625" bestFit="1" customWidth="1"/>
    <col min="11779" max="11779" width="27.140625" bestFit="1" customWidth="1"/>
    <col min="11780" max="11780" width="12.140625" customWidth="1"/>
    <col min="11781" max="11781" width="11.7109375" customWidth="1"/>
    <col min="11782" max="11782" width="12" customWidth="1"/>
    <col min="11783" max="11783" width="13.85546875" bestFit="1" customWidth="1"/>
    <col min="11784" max="11784" width="11" customWidth="1"/>
    <col min="11785" max="11785" width="10.85546875" customWidth="1"/>
    <col min="11786" max="11786" width="15.140625" bestFit="1" customWidth="1"/>
    <col min="11787" max="11787" width="16.28515625" bestFit="1" customWidth="1"/>
    <col min="12035" max="12035" width="27.140625" bestFit="1" customWidth="1"/>
    <col min="12036" max="12036" width="12.140625" customWidth="1"/>
    <col min="12037" max="12037" width="11.7109375" customWidth="1"/>
    <col min="12038" max="12038" width="12" customWidth="1"/>
    <col min="12039" max="12039" width="13.85546875" bestFit="1" customWidth="1"/>
    <col min="12040" max="12040" width="11" customWidth="1"/>
    <col min="12041" max="12041" width="10.85546875" customWidth="1"/>
    <col min="12042" max="12042" width="15.140625" bestFit="1" customWidth="1"/>
    <col min="12043" max="12043" width="16.28515625" bestFit="1" customWidth="1"/>
    <col min="12291" max="12291" width="27.140625" bestFit="1" customWidth="1"/>
    <col min="12292" max="12292" width="12.140625" customWidth="1"/>
    <col min="12293" max="12293" width="11.7109375" customWidth="1"/>
    <col min="12294" max="12294" width="12" customWidth="1"/>
    <col min="12295" max="12295" width="13.85546875" bestFit="1" customWidth="1"/>
    <col min="12296" max="12296" width="11" customWidth="1"/>
    <col min="12297" max="12297" width="10.85546875" customWidth="1"/>
    <col min="12298" max="12298" width="15.140625" bestFit="1" customWidth="1"/>
    <col min="12299" max="12299" width="16.28515625" bestFit="1" customWidth="1"/>
    <col min="12547" max="12547" width="27.140625" bestFit="1" customWidth="1"/>
    <col min="12548" max="12548" width="12.140625" customWidth="1"/>
    <col min="12549" max="12549" width="11.7109375" customWidth="1"/>
    <col min="12550" max="12550" width="12" customWidth="1"/>
    <col min="12551" max="12551" width="13.85546875" bestFit="1" customWidth="1"/>
    <col min="12552" max="12552" width="11" customWidth="1"/>
    <col min="12553" max="12553" width="10.85546875" customWidth="1"/>
    <col min="12554" max="12554" width="15.140625" bestFit="1" customWidth="1"/>
    <col min="12555" max="12555" width="16.28515625" bestFit="1" customWidth="1"/>
    <col min="12803" max="12803" width="27.140625" bestFit="1" customWidth="1"/>
    <col min="12804" max="12804" width="12.140625" customWidth="1"/>
    <col min="12805" max="12805" width="11.7109375" customWidth="1"/>
    <col min="12806" max="12806" width="12" customWidth="1"/>
    <col min="12807" max="12807" width="13.85546875" bestFit="1" customWidth="1"/>
    <col min="12808" max="12808" width="11" customWidth="1"/>
    <col min="12809" max="12809" width="10.85546875" customWidth="1"/>
    <col min="12810" max="12810" width="15.140625" bestFit="1" customWidth="1"/>
    <col min="12811" max="12811" width="16.28515625" bestFit="1" customWidth="1"/>
    <col min="13059" max="13059" width="27.140625" bestFit="1" customWidth="1"/>
    <col min="13060" max="13060" width="12.140625" customWidth="1"/>
    <col min="13061" max="13061" width="11.7109375" customWidth="1"/>
    <col min="13062" max="13062" width="12" customWidth="1"/>
    <col min="13063" max="13063" width="13.85546875" bestFit="1" customWidth="1"/>
    <col min="13064" max="13064" width="11" customWidth="1"/>
    <col min="13065" max="13065" width="10.85546875" customWidth="1"/>
    <col min="13066" max="13066" width="15.140625" bestFit="1" customWidth="1"/>
    <col min="13067" max="13067" width="16.28515625" bestFit="1" customWidth="1"/>
    <col min="13315" max="13315" width="27.140625" bestFit="1" customWidth="1"/>
    <col min="13316" max="13316" width="12.140625" customWidth="1"/>
    <col min="13317" max="13317" width="11.7109375" customWidth="1"/>
    <col min="13318" max="13318" width="12" customWidth="1"/>
    <col min="13319" max="13319" width="13.85546875" bestFit="1" customWidth="1"/>
    <col min="13320" max="13320" width="11" customWidth="1"/>
    <col min="13321" max="13321" width="10.85546875" customWidth="1"/>
    <col min="13322" max="13322" width="15.140625" bestFit="1" customWidth="1"/>
    <col min="13323" max="13323" width="16.28515625" bestFit="1" customWidth="1"/>
    <col min="13571" max="13571" width="27.140625" bestFit="1" customWidth="1"/>
    <col min="13572" max="13572" width="12.140625" customWidth="1"/>
    <col min="13573" max="13573" width="11.7109375" customWidth="1"/>
    <col min="13574" max="13574" width="12" customWidth="1"/>
    <col min="13575" max="13575" width="13.85546875" bestFit="1" customWidth="1"/>
    <col min="13576" max="13576" width="11" customWidth="1"/>
    <col min="13577" max="13577" width="10.85546875" customWidth="1"/>
    <col min="13578" max="13578" width="15.140625" bestFit="1" customWidth="1"/>
    <col min="13579" max="13579" width="16.28515625" bestFit="1" customWidth="1"/>
    <col min="13827" max="13827" width="27.140625" bestFit="1" customWidth="1"/>
    <col min="13828" max="13828" width="12.140625" customWidth="1"/>
    <col min="13829" max="13829" width="11.7109375" customWidth="1"/>
    <col min="13830" max="13830" width="12" customWidth="1"/>
    <col min="13831" max="13831" width="13.85546875" bestFit="1" customWidth="1"/>
    <col min="13832" max="13832" width="11" customWidth="1"/>
    <col min="13833" max="13833" width="10.85546875" customWidth="1"/>
    <col min="13834" max="13834" width="15.140625" bestFit="1" customWidth="1"/>
    <col min="13835" max="13835" width="16.28515625" bestFit="1" customWidth="1"/>
    <col min="14083" max="14083" width="27.140625" bestFit="1" customWidth="1"/>
    <col min="14084" max="14084" width="12.140625" customWidth="1"/>
    <col min="14085" max="14085" width="11.7109375" customWidth="1"/>
    <col min="14086" max="14086" width="12" customWidth="1"/>
    <col min="14087" max="14087" width="13.85546875" bestFit="1" customWidth="1"/>
    <col min="14088" max="14088" width="11" customWidth="1"/>
    <col min="14089" max="14089" width="10.85546875" customWidth="1"/>
    <col min="14090" max="14090" width="15.140625" bestFit="1" customWidth="1"/>
    <col min="14091" max="14091" width="16.28515625" bestFit="1" customWidth="1"/>
    <col min="14339" max="14339" width="27.140625" bestFit="1" customWidth="1"/>
    <col min="14340" max="14340" width="12.140625" customWidth="1"/>
    <col min="14341" max="14341" width="11.7109375" customWidth="1"/>
    <col min="14342" max="14342" width="12" customWidth="1"/>
    <col min="14343" max="14343" width="13.85546875" bestFit="1" customWidth="1"/>
    <col min="14344" max="14344" width="11" customWidth="1"/>
    <col min="14345" max="14345" width="10.85546875" customWidth="1"/>
    <col min="14346" max="14346" width="15.140625" bestFit="1" customWidth="1"/>
    <col min="14347" max="14347" width="16.28515625" bestFit="1" customWidth="1"/>
    <col min="14595" max="14595" width="27.140625" bestFit="1" customWidth="1"/>
    <col min="14596" max="14596" width="12.140625" customWidth="1"/>
    <col min="14597" max="14597" width="11.7109375" customWidth="1"/>
    <col min="14598" max="14598" width="12" customWidth="1"/>
    <col min="14599" max="14599" width="13.85546875" bestFit="1" customWidth="1"/>
    <col min="14600" max="14600" width="11" customWidth="1"/>
    <col min="14601" max="14601" width="10.85546875" customWidth="1"/>
    <col min="14602" max="14602" width="15.140625" bestFit="1" customWidth="1"/>
    <col min="14603" max="14603" width="16.28515625" bestFit="1" customWidth="1"/>
    <col min="14851" max="14851" width="27.140625" bestFit="1" customWidth="1"/>
    <col min="14852" max="14852" width="12.140625" customWidth="1"/>
    <col min="14853" max="14853" width="11.7109375" customWidth="1"/>
    <col min="14854" max="14854" width="12" customWidth="1"/>
    <col min="14855" max="14855" width="13.85546875" bestFit="1" customWidth="1"/>
    <col min="14856" max="14856" width="11" customWidth="1"/>
    <col min="14857" max="14857" width="10.85546875" customWidth="1"/>
    <col min="14858" max="14858" width="15.140625" bestFit="1" customWidth="1"/>
    <col min="14859" max="14859" width="16.28515625" bestFit="1" customWidth="1"/>
    <col min="15107" max="15107" width="27.140625" bestFit="1" customWidth="1"/>
    <col min="15108" max="15108" width="12.140625" customWidth="1"/>
    <col min="15109" max="15109" width="11.7109375" customWidth="1"/>
    <col min="15110" max="15110" width="12" customWidth="1"/>
    <col min="15111" max="15111" width="13.85546875" bestFit="1" customWidth="1"/>
    <col min="15112" max="15112" width="11" customWidth="1"/>
    <col min="15113" max="15113" width="10.85546875" customWidth="1"/>
    <col min="15114" max="15114" width="15.140625" bestFit="1" customWidth="1"/>
    <col min="15115" max="15115" width="16.28515625" bestFit="1" customWidth="1"/>
    <col min="15363" max="15363" width="27.140625" bestFit="1" customWidth="1"/>
    <col min="15364" max="15364" width="12.140625" customWidth="1"/>
    <col min="15365" max="15365" width="11.7109375" customWidth="1"/>
    <col min="15366" max="15366" width="12" customWidth="1"/>
    <col min="15367" max="15367" width="13.85546875" bestFit="1" customWidth="1"/>
    <col min="15368" max="15368" width="11" customWidth="1"/>
    <col min="15369" max="15369" width="10.85546875" customWidth="1"/>
    <col min="15370" max="15370" width="15.140625" bestFit="1" customWidth="1"/>
    <col min="15371" max="15371" width="16.28515625" bestFit="1" customWidth="1"/>
    <col min="15619" max="15619" width="27.140625" bestFit="1" customWidth="1"/>
    <col min="15620" max="15620" width="12.140625" customWidth="1"/>
    <col min="15621" max="15621" width="11.7109375" customWidth="1"/>
    <col min="15622" max="15622" width="12" customWidth="1"/>
    <col min="15623" max="15623" width="13.85546875" bestFit="1" customWidth="1"/>
    <col min="15624" max="15624" width="11" customWidth="1"/>
    <col min="15625" max="15625" width="10.85546875" customWidth="1"/>
    <col min="15626" max="15626" width="15.140625" bestFit="1" customWidth="1"/>
    <col min="15627" max="15627" width="16.28515625" bestFit="1" customWidth="1"/>
    <col min="15875" max="15875" width="27.140625" bestFit="1" customWidth="1"/>
    <col min="15876" max="15876" width="12.140625" customWidth="1"/>
    <col min="15877" max="15877" width="11.7109375" customWidth="1"/>
    <col min="15878" max="15878" width="12" customWidth="1"/>
    <col min="15879" max="15879" width="13.85546875" bestFit="1" customWidth="1"/>
    <col min="15880" max="15880" width="11" customWidth="1"/>
    <col min="15881" max="15881" width="10.85546875" customWidth="1"/>
    <col min="15882" max="15882" width="15.140625" bestFit="1" customWidth="1"/>
    <col min="15883" max="15883" width="16.28515625" bestFit="1" customWidth="1"/>
    <col min="16131" max="16131" width="27.140625" bestFit="1" customWidth="1"/>
    <col min="16132" max="16132" width="12.140625" customWidth="1"/>
    <col min="16133" max="16133" width="11.7109375" customWidth="1"/>
    <col min="16134" max="16134" width="12" customWidth="1"/>
    <col min="16135" max="16135" width="13.85546875" bestFit="1" customWidth="1"/>
    <col min="16136" max="16136" width="11" customWidth="1"/>
    <col min="16137" max="16137" width="10.85546875" customWidth="1"/>
    <col min="16138" max="16138" width="15.140625" bestFit="1" customWidth="1"/>
    <col min="16139" max="16139" width="16.28515625" bestFit="1" customWidth="1"/>
  </cols>
  <sheetData>
    <row r="1" spans="1:11" x14ac:dyDescent="0.25">
      <c r="A1" s="385" t="str">
        <f>+[1]FORMATO4!A1:E1</f>
        <v>COLEGIO DE ESTUDIOS CIENTÍFICOS Y TECNOLÓGICOS DEL ESTADO DE TLAXCALA</v>
      </c>
      <c r="B1" s="386"/>
      <c r="C1" s="386"/>
      <c r="D1" s="386"/>
      <c r="E1" s="386"/>
      <c r="F1" s="386"/>
      <c r="G1" s="386"/>
      <c r="H1" s="386"/>
      <c r="I1" s="387"/>
    </row>
    <row r="2" spans="1:11" x14ac:dyDescent="0.25">
      <c r="A2" s="388" t="s">
        <v>234</v>
      </c>
      <c r="B2" s="389"/>
      <c r="C2" s="389"/>
      <c r="D2" s="389"/>
      <c r="E2" s="389"/>
      <c r="F2" s="389"/>
      <c r="G2" s="389"/>
      <c r="H2" s="389"/>
      <c r="I2" s="390"/>
    </row>
    <row r="3" spans="1:11" x14ac:dyDescent="0.25">
      <c r="A3" s="388" t="str">
        <f>+[1]FORMATO4!A3</f>
        <v>Del 1 de enero al 31 de marzo de 2025</v>
      </c>
      <c r="B3" s="389"/>
      <c r="C3" s="389"/>
      <c r="D3" s="389"/>
      <c r="E3" s="389"/>
      <c r="F3" s="389"/>
      <c r="G3" s="389"/>
      <c r="H3" s="389"/>
      <c r="I3" s="390"/>
    </row>
    <row r="4" spans="1:11" x14ac:dyDescent="0.25">
      <c r="A4" s="391" t="s">
        <v>0</v>
      </c>
      <c r="B4" s="392"/>
      <c r="C4" s="392"/>
      <c r="D4" s="392"/>
      <c r="E4" s="392"/>
      <c r="F4" s="392"/>
      <c r="G4" s="392"/>
      <c r="H4" s="392"/>
      <c r="I4" s="393"/>
    </row>
    <row r="5" spans="1:11" x14ac:dyDescent="0.25">
      <c r="A5" s="394"/>
      <c r="B5" s="395"/>
      <c r="C5" s="396"/>
      <c r="D5" s="397" t="s">
        <v>235</v>
      </c>
      <c r="E5" s="398"/>
      <c r="F5" s="398"/>
      <c r="G5" s="398"/>
      <c r="H5" s="399"/>
      <c r="I5" s="377" t="s">
        <v>236</v>
      </c>
    </row>
    <row r="6" spans="1:11" x14ac:dyDescent="0.25">
      <c r="A6" s="401" t="s">
        <v>208</v>
      </c>
      <c r="B6" s="402"/>
      <c r="C6" s="403"/>
      <c r="D6" s="377" t="s">
        <v>237</v>
      </c>
      <c r="E6" s="181" t="s">
        <v>238</v>
      </c>
      <c r="F6" s="377" t="s">
        <v>239</v>
      </c>
      <c r="G6" s="377" t="s">
        <v>189</v>
      </c>
      <c r="H6" s="377" t="s">
        <v>240</v>
      </c>
      <c r="I6" s="400"/>
    </row>
    <row r="7" spans="1:11" x14ac:dyDescent="0.25">
      <c r="A7" s="379" t="s">
        <v>241</v>
      </c>
      <c r="B7" s="380"/>
      <c r="C7" s="381"/>
      <c r="D7" s="378"/>
      <c r="E7" s="182" t="s">
        <v>242</v>
      </c>
      <c r="F7" s="378"/>
      <c r="G7" s="378"/>
      <c r="H7" s="378"/>
      <c r="I7" s="378"/>
    </row>
    <row r="8" spans="1:11" x14ac:dyDescent="0.25">
      <c r="A8" s="382"/>
      <c r="B8" s="383"/>
      <c r="C8" s="384"/>
      <c r="D8" s="183"/>
      <c r="E8" s="183"/>
      <c r="F8" s="183"/>
      <c r="G8" s="183"/>
      <c r="H8" s="183"/>
      <c r="I8" s="183"/>
    </row>
    <row r="9" spans="1:11" x14ac:dyDescent="0.25">
      <c r="A9" s="367" t="s">
        <v>243</v>
      </c>
      <c r="B9" s="357"/>
      <c r="C9" s="358"/>
      <c r="D9" s="184"/>
      <c r="E9" s="184"/>
      <c r="F9" s="184"/>
      <c r="G9" s="184"/>
      <c r="H9" s="184"/>
      <c r="I9" s="184"/>
    </row>
    <row r="10" spans="1:11" x14ac:dyDescent="0.25">
      <c r="A10" s="185"/>
      <c r="B10" s="362" t="s">
        <v>244</v>
      </c>
      <c r="C10" s="363"/>
      <c r="D10" s="184"/>
      <c r="E10" s="184"/>
      <c r="F10" s="184"/>
      <c r="G10" s="184"/>
      <c r="H10" s="184"/>
      <c r="I10" s="184"/>
    </row>
    <row r="11" spans="1:11" x14ac:dyDescent="0.25">
      <c r="A11" s="185"/>
      <c r="B11" s="362" t="s">
        <v>245</v>
      </c>
      <c r="C11" s="363"/>
      <c r="D11" s="184"/>
      <c r="E11" s="184"/>
      <c r="F11" s="184"/>
      <c r="G11" s="184"/>
      <c r="H11" s="184"/>
      <c r="I11" s="184"/>
    </row>
    <row r="12" spans="1:11" x14ac:dyDescent="0.25">
      <c r="A12" s="185"/>
      <c r="B12" s="362" t="s">
        <v>246</v>
      </c>
      <c r="C12" s="363"/>
      <c r="D12" s="184"/>
      <c r="E12" s="184"/>
      <c r="F12" s="184"/>
      <c r="G12" s="184"/>
      <c r="H12" s="184"/>
      <c r="I12" s="184"/>
    </row>
    <row r="13" spans="1:11" x14ac:dyDescent="0.25">
      <c r="A13" s="185"/>
      <c r="B13" s="362" t="s">
        <v>247</v>
      </c>
      <c r="C13" s="363"/>
      <c r="D13" s="184"/>
      <c r="E13" s="184"/>
      <c r="F13" s="184"/>
      <c r="G13" s="184"/>
      <c r="H13" s="184"/>
      <c r="I13" s="184"/>
    </row>
    <row r="14" spans="1:11" x14ac:dyDescent="0.25">
      <c r="A14" s="185"/>
      <c r="B14" s="362" t="s">
        <v>248</v>
      </c>
      <c r="C14" s="363"/>
      <c r="D14" s="184">
        <v>0</v>
      </c>
      <c r="E14" s="184">
        <v>267470</v>
      </c>
      <c r="F14" s="184">
        <f>+D14+E14</f>
        <v>267470</v>
      </c>
      <c r="G14" s="184">
        <f>+E14</f>
        <v>267470</v>
      </c>
      <c r="H14" s="184">
        <f>+G14</f>
        <v>267470</v>
      </c>
      <c r="I14" s="187">
        <f>+H14-D14</f>
        <v>267470</v>
      </c>
    </row>
    <row r="15" spans="1:11" x14ac:dyDescent="0.25">
      <c r="A15" s="185"/>
      <c r="B15" s="362" t="s">
        <v>249</v>
      </c>
      <c r="C15" s="363"/>
      <c r="D15" s="184"/>
      <c r="E15" s="184"/>
      <c r="F15" s="184">
        <v>0</v>
      </c>
      <c r="G15" s="184">
        <f>+E15</f>
        <v>0</v>
      </c>
      <c r="H15" s="184">
        <f>+G15</f>
        <v>0</v>
      </c>
      <c r="I15" s="187">
        <f>+H15-D15</f>
        <v>0</v>
      </c>
      <c r="K15" s="188"/>
    </row>
    <row r="16" spans="1:11" x14ac:dyDescent="0.25">
      <c r="A16" s="185"/>
      <c r="B16" s="362" t="s">
        <v>250</v>
      </c>
      <c r="C16" s="363"/>
      <c r="D16" s="184"/>
      <c r="E16" s="184">
        <v>0</v>
      </c>
      <c r="F16" s="184">
        <f>+D16+E16</f>
        <v>0</v>
      </c>
      <c r="G16" s="184">
        <f>+E16</f>
        <v>0</v>
      </c>
      <c r="H16" s="184">
        <f>+G16</f>
        <v>0</v>
      </c>
      <c r="I16" s="187">
        <f>+H16-D16</f>
        <v>0</v>
      </c>
      <c r="K16" s="188"/>
    </row>
    <row r="17" spans="1:10" x14ac:dyDescent="0.25">
      <c r="A17" s="364"/>
      <c r="B17" s="362" t="s">
        <v>251</v>
      </c>
      <c r="C17" s="363"/>
      <c r="D17" s="376">
        <f>SUM(D19:D32)</f>
        <v>0</v>
      </c>
      <c r="E17" s="376">
        <f>SUM(E19:E32)</f>
        <v>0</v>
      </c>
      <c r="F17" s="376">
        <f>SUM(F19:F32)</f>
        <v>0</v>
      </c>
      <c r="G17" s="356">
        <f>SUM(G19:G32)</f>
        <v>0</v>
      </c>
      <c r="H17" s="356">
        <f>SUM(H19:H32)</f>
        <v>0</v>
      </c>
      <c r="I17" s="356">
        <f>+D17+E17-G17</f>
        <v>0</v>
      </c>
    </row>
    <row r="18" spans="1:10" x14ac:dyDescent="0.25">
      <c r="A18" s="364"/>
      <c r="B18" s="362" t="s">
        <v>252</v>
      </c>
      <c r="C18" s="363"/>
      <c r="D18" s="376"/>
      <c r="E18" s="376"/>
      <c r="F18" s="376"/>
      <c r="G18" s="356"/>
      <c r="H18" s="356"/>
      <c r="I18" s="356"/>
    </row>
    <row r="19" spans="1:10" x14ac:dyDescent="0.25">
      <c r="A19" s="185"/>
      <c r="B19" s="189"/>
      <c r="C19" s="190" t="s">
        <v>253</v>
      </c>
      <c r="D19" s="191"/>
      <c r="E19" s="191"/>
      <c r="F19" s="191"/>
      <c r="G19" s="184"/>
      <c r="H19" s="184"/>
      <c r="I19" s="184"/>
      <c r="J19" s="92"/>
    </row>
    <row r="20" spans="1:10" x14ac:dyDescent="0.25">
      <c r="A20" s="185"/>
      <c r="B20" s="189"/>
      <c r="C20" s="186" t="s">
        <v>254</v>
      </c>
      <c r="D20" s="184"/>
      <c r="E20" s="184"/>
      <c r="F20" s="184"/>
      <c r="G20" s="184"/>
      <c r="H20" s="184"/>
      <c r="I20" s="184"/>
    </row>
    <row r="21" spans="1:10" x14ac:dyDescent="0.25">
      <c r="A21" s="185"/>
      <c r="B21" s="189"/>
      <c r="C21" s="186" t="s">
        <v>255</v>
      </c>
      <c r="D21" s="184"/>
      <c r="E21" s="184"/>
      <c r="F21" s="184"/>
      <c r="G21" s="184"/>
      <c r="H21" s="184"/>
      <c r="I21" s="184"/>
    </row>
    <row r="22" spans="1:10" x14ac:dyDescent="0.25">
      <c r="A22" s="185"/>
      <c r="B22" s="189"/>
      <c r="C22" s="186" t="s">
        <v>256</v>
      </c>
      <c r="D22" s="184"/>
      <c r="E22" s="184"/>
      <c r="F22" s="184"/>
      <c r="G22" s="184"/>
      <c r="H22" s="184"/>
      <c r="I22" s="184"/>
    </row>
    <row r="23" spans="1:10" x14ac:dyDescent="0.25">
      <c r="A23" s="185"/>
      <c r="B23" s="189"/>
      <c r="C23" s="186" t="s">
        <v>257</v>
      </c>
      <c r="D23" s="184"/>
      <c r="E23" s="184"/>
      <c r="F23" s="184"/>
      <c r="G23" s="184"/>
      <c r="H23" s="184"/>
      <c r="I23" s="184"/>
    </row>
    <row r="24" spans="1:10" x14ac:dyDescent="0.25">
      <c r="A24" s="364"/>
      <c r="B24" s="365"/>
      <c r="C24" s="186" t="s">
        <v>258</v>
      </c>
      <c r="D24" s="361"/>
      <c r="E24" s="361"/>
      <c r="F24" s="361"/>
      <c r="G24" s="361"/>
      <c r="H24" s="361"/>
      <c r="I24" s="361"/>
    </row>
    <row r="25" spans="1:10" x14ac:dyDescent="0.25">
      <c r="A25" s="364"/>
      <c r="B25" s="365"/>
      <c r="C25" s="186" t="s">
        <v>259</v>
      </c>
      <c r="D25" s="361"/>
      <c r="E25" s="361"/>
      <c r="F25" s="361"/>
      <c r="G25" s="361"/>
      <c r="H25" s="361"/>
      <c r="I25" s="361"/>
    </row>
    <row r="26" spans="1:10" x14ac:dyDescent="0.25">
      <c r="A26" s="364"/>
      <c r="B26" s="365"/>
      <c r="C26" s="186" t="s">
        <v>260</v>
      </c>
      <c r="D26" s="361"/>
      <c r="E26" s="361"/>
      <c r="F26" s="361"/>
      <c r="G26" s="361"/>
      <c r="H26" s="361"/>
      <c r="I26" s="361"/>
    </row>
    <row r="27" spans="1:10" x14ac:dyDescent="0.25">
      <c r="A27" s="364"/>
      <c r="B27" s="365"/>
      <c r="C27" s="186" t="s">
        <v>261</v>
      </c>
      <c r="D27" s="361"/>
      <c r="E27" s="361"/>
      <c r="F27" s="361"/>
      <c r="G27" s="361"/>
      <c r="H27" s="361"/>
      <c r="I27" s="361"/>
    </row>
    <row r="28" spans="1:10" x14ac:dyDescent="0.25">
      <c r="A28" s="185"/>
      <c r="B28" s="189"/>
      <c r="C28" s="186" t="s">
        <v>262</v>
      </c>
      <c r="D28" s="184"/>
      <c r="E28" s="184"/>
      <c r="F28" s="184"/>
      <c r="G28" s="184"/>
      <c r="H28" s="184"/>
      <c r="I28" s="184"/>
    </row>
    <row r="29" spans="1:10" x14ac:dyDescent="0.25">
      <c r="A29" s="185"/>
      <c r="B29" s="189"/>
      <c r="C29" s="186" t="s">
        <v>263</v>
      </c>
      <c r="D29" s="184"/>
      <c r="E29" s="184"/>
      <c r="F29" s="184"/>
      <c r="G29" s="184"/>
      <c r="H29" s="184"/>
      <c r="I29" s="184"/>
    </row>
    <row r="30" spans="1:10" x14ac:dyDescent="0.25">
      <c r="A30" s="185"/>
      <c r="B30" s="189"/>
      <c r="C30" s="186" t="s">
        <v>264</v>
      </c>
      <c r="D30" s="184"/>
      <c r="E30" s="184"/>
      <c r="F30" s="184"/>
      <c r="G30" s="184"/>
      <c r="H30" s="184"/>
      <c r="I30" s="184"/>
    </row>
    <row r="31" spans="1:10" x14ac:dyDescent="0.25">
      <c r="A31" s="364"/>
      <c r="B31" s="365"/>
      <c r="C31" s="186" t="s">
        <v>265</v>
      </c>
      <c r="D31" s="361"/>
      <c r="E31" s="361"/>
      <c r="F31" s="361"/>
      <c r="G31" s="361"/>
      <c r="H31" s="361"/>
      <c r="I31" s="361"/>
    </row>
    <row r="32" spans="1:10" x14ac:dyDescent="0.25">
      <c r="A32" s="364"/>
      <c r="B32" s="365"/>
      <c r="C32" s="186" t="s">
        <v>266</v>
      </c>
      <c r="D32" s="361"/>
      <c r="E32" s="361"/>
      <c r="F32" s="361"/>
      <c r="G32" s="361"/>
      <c r="H32" s="361"/>
      <c r="I32" s="361"/>
    </row>
    <row r="33" spans="1:11" x14ac:dyDescent="0.25">
      <c r="A33" s="364"/>
      <c r="B33" s="362" t="s">
        <v>267</v>
      </c>
      <c r="C33" s="363"/>
      <c r="D33" s="375">
        <f t="shared" ref="D33:I33" si="0">SUM(D35:D40)</f>
        <v>0</v>
      </c>
      <c r="E33" s="375">
        <f t="shared" si="0"/>
        <v>0</v>
      </c>
      <c r="F33" s="375">
        <f t="shared" si="0"/>
        <v>0</v>
      </c>
      <c r="G33" s="375">
        <f t="shared" si="0"/>
        <v>0</v>
      </c>
      <c r="H33" s="375">
        <f t="shared" si="0"/>
        <v>0</v>
      </c>
      <c r="I33" s="375">
        <f t="shared" si="0"/>
        <v>0</v>
      </c>
    </row>
    <row r="34" spans="1:11" x14ac:dyDescent="0.25">
      <c r="A34" s="364"/>
      <c r="B34" s="362" t="s">
        <v>268</v>
      </c>
      <c r="C34" s="363"/>
      <c r="D34" s="375"/>
      <c r="E34" s="375"/>
      <c r="F34" s="375"/>
      <c r="G34" s="375"/>
      <c r="H34" s="375"/>
      <c r="I34" s="375"/>
    </row>
    <row r="35" spans="1:11" x14ac:dyDescent="0.25">
      <c r="A35" s="185"/>
      <c r="B35" s="189"/>
      <c r="C35" s="186" t="s">
        <v>269</v>
      </c>
      <c r="D35" s="184"/>
      <c r="E35" s="184"/>
      <c r="F35" s="184"/>
      <c r="G35" s="184"/>
      <c r="H35" s="184"/>
      <c r="I35" s="184"/>
    </row>
    <row r="36" spans="1:11" x14ac:dyDescent="0.25">
      <c r="A36" s="185"/>
      <c r="B36" s="189"/>
      <c r="C36" s="186" t="s">
        <v>270</v>
      </c>
      <c r="D36" s="184"/>
      <c r="E36" s="184"/>
      <c r="F36" s="184"/>
      <c r="G36" s="184"/>
      <c r="H36" s="184"/>
      <c r="I36" s="184"/>
    </row>
    <row r="37" spans="1:11" x14ac:dyDescent="0.25">
      <c r="A37" s="185"/>
      <c r="B37" s="189"/>
      <c r="C37" s="186" t="s">
        <v>271</v>
      </c>
      <c r="D37" s="184"/>
      <c r="E37" s="184"/>
      <c r="F37" s="184"/>
      <c r="G37" s="184"/>
      <c r="H37" s="184"/>
      <c r="I37" s="184"/>
    </row>
    <row r="38" spans="1:11" x14ac:dyDescent="0.25">
      <c r="A38" s="364"/>
      <c r="B38" s="365"/>
      <c r="C38" s="186" t="s">
        <v>272</v>
      </c>
      <c r="D38" s="361"/>
      <c r="E38" s="361"/>
      <c r="F38" s="361"/>
      <c r="G38" s="361"/>
      <c r="H38" s="361"/>
      <c r="I38" s="361"/>
    </row>
    <row r="39" spans="1:11" x14ac:dyDescent="0.25">
      <c r="A39" s="364"/>
      <c r="B39" s="365"/>
      <c r="C39" s="186" t="s">
        <v>273</v>
      </c>
      <c r="D39" s="361"/>
      <c r="E39" s="361"/>
      <c r="F39" s="361"/>
      <c r="G39" s="361"/>
      <c r="H39" s="361"/>
      <c r="I39" s="361"/>
    </row>
    <row r="40" spans="1:11" x14ac:dyDescent="0.25">
      <c r="A40" s="185"/>
      <c r="B40" s="189"/>
      <c r="C40" s="186" t="s">
        <v>274</v>
      </c>
      <c r="D40" s="184"/>
      <c r="E40" s="184"/>
      <c r="F40" s="184"/>
      <c r="G40" s="184"/>
      <c r="H40" s="184"/>
      <c r="I40" s="184"/>
    </row>
    <row r="41" spans="1:11" x14ac:dyDescent="0.25">
      <c r="A41" s="192"/>
      <c r="B41" s="371" t="s">
        <v>275</v>
      </c>
      <c r="C41" s="372"/>
      <c r="D41" s="193">
        <v>613107302</v>
      </c>
      <c r="E41" s="193">
        <v>114170667</v>
      </c>
      <c r="F41" s="184">
        <f>+D41+E41</f>
        <v>727277969</v>
      </c>
      <c r="G41" s="193">
        <v>180235338</v>
      </c>
      <c r="H41" s="193">
        <f>+G41</f>
        <v>180235338</v>
      </c>
      <c r="I41" s="184">
        <f>+H41-D41</f>
        <v>-432871964</v>
      </c>
      <c r="K41" s="92"/>
    </row>
    <row r="42" spans="1:11" x14ac:dyDescent="0.25">
      <c r="A42" s="194"/>
      <c r="B42" s="373" t="s">
        <v>276</v>
      </c>
      <c r="C42" s="374"/>
      <c r="D42" s="195">
        <f>+D43</f>
        <v>0</v>
      </c>
      <c r="E42" s="195">
        <f>+E43</f>
        <v>0</v>
      </c>
      <c r="F42" s="196">
        <f>+F43</f>
        <v>0</v>
      </c>
      <c r="G42" s="196">
        <f>+G43</f>
        <v>0</v>
      </c>
      <c r="H42" s="196">
        <f>+H43</f>
        <v>0</v>
      </c>
      <c r="I42" s="196">
        <f>+F42-G42</f>
        <v>0</v>
      </c>
      <c r="J42" s="141"/>
      <c r="K42" s="142"/>
    </row>
    <row r="43" spans="1:11" x14ac:dyDescent="0.25">
      <c r="A43" s="185"/>
      <c r="B43" s="189"/>
      <c r="C43" s="190" t="s">
        <v>277</v>
      </c>
      <c r="D43" s="191"/>
      <c r="E43" s="191"/>
      <c r="F43" s="184">
        <f>+D43+E43</f>
        <v>0</v>
      </c>
      <c r="G43" s="184">
        <v>0</v>
      </c>
      <c r="H43" s="184">
        <v>0</v>
      </c>
      <c r="I43" s="184">
        <f>+F43-G43</f>
        <v>0</v>
      </c>
    </row>
    <row r="44" spans="1:11" x14ac:dyDescent="0.25">
      <c r="A44" s="185"/>
      <c r="B44" s="362" t="s">
        <v>278</v>
      </c>
      <c r="C44" s="363"/>
      <c r="D44" s="184">
        <f t="shared" ref="D44:I44" si="1">SUM(D45:D46)</f>
        <v>0</v>
      </c>
      <c r="E44" s="184">
        <f t="shared" si="1"/>
        <v>0</v>
      </c>
      <c r="F44" s="184">
        <f t="shared" si="1"/>
        <v>0</v>
      </c>
      <c r="G44" s="184">
        <f>SUM(G45:G46)</f>
        <v>0</v>
      </c>
      <c r="H44" s="184">
        <f t="shared" si="1"/>
        <v>0</v>
      </c>
      <c r="I44" s="184">
        <f t="shared" si="1"/>
        <v>0</v>
      </c>
      <c r="J44" s="188"/>
    </row>
    <row r="45" spans="1:11" x14ac:dyDescent="0.25">
      <c r="A45" s="185"/>
      <c r="B45" s="189"/>
      <c r="C45" s="186" t="s">
        <v>279</v>
      </c>
      <c r="D45" s="184"/>
      <c r="E45" s="184"/>
      <c r="F45" s="184"/>
      <c r="G45" s="184"/>
      <c r="H45" s="184"/>
      <c r="I45" s="184"/>
      <c r="J45" s="188"/>
    </row>
    <row r="46" spans="1:11" x14ac:dyDescent="0.25">
      <c r="A46" s="185"/>
      <c r="B46" s="189"/>
      <c r="C46" s="186" t="s">
        <v>280</v>
      </c>
      <c r="D46" s="184"/>
      <c r="E46" s="184"/>
      <c r="F46" s="184"/>
      <c r="G46" s="184"/>
      <c r="H46" s="184"/>
      <c r="I46" s="184"/>
    </row>
    <row r="47" spans="1:11" x14ac:dyDescent="0.25">
      <c r="A47" s="185"/>
      <c r="B47" s="189"/>
      <c r="C47" s="197"/>
      <c r="D47" s="184"/>
      <c r="E47" s="184"/>
      <c r="F47" s="184"/>
      <c r="G47" s="184"/>
      <c r="H47" s="184"/>
      <c r="I47" s="184"/>
      <c r="K47" s="188"/>
    </row>
    <row r="48" spans="1:11" x14ac:dyDescent="0.25">
      <c r="A48" s="367" t="s">
        <v>281</v>
      </c>
      <c r="B48" s="357"/>
      <c r="C48" s="358"/>
      <c r="D48" s="356">
        <f t="shared" ref="D48:I48" si="2">+D10+D11+D12+D13+D14+D15+D16+D17+D33+D41+D42+D44</f>
        <v>613107302</v>
      </c>
      <c r="E48" s="356">
        <f>+E10+E11+E12+E13+E14+E15+E16+E17+E33+E41+E42+E44</f>
        <v>114438137</v>
      </c>
      <c r="F48" s="356">
        <f t="shared" si="2"/>
        <v>727545439</v>
      </c>
      <c r="G48" s="356">
        <f>+G10+G11+G12+G13+G14+G15+G16+G17+G33+G41+G42+G44</f>
        <v>180502808</v>
      </c>
      <c r="H48" s="356">
        <f t="shared" si="2"/>
        <v>180502808</v>
      </c>
      <c r="I48" s="356">
        <f t="shared" si="2"/>
        <v>-432604494</v>
      </c>
      <c r="K48" s="188"/>
    </row>
    <row r="49" spans="1:11" x14ac:dyDescent="0.25">
      <c r="A49" s="367" t="s">
        <v>282</v>
      </c>
      <c r="B49" s="357"/>
      <c r="C49" s="358"/>
      <c r="D49" s="356"/>
      <c r="E49" s="356"/>
      <c r="F49" s="356"/>
      <c r="G49" s="356"/>
      <c r="H49" s="356"/>
      <c r="I49" s="356"/>
      <c r="J49" s="92"/>
      <c r="K49" s="92"/>
    </row>
    <row r="50" spans="1:11" x14ac:dyDescent="0.25">
      <c r="A50" s="364"/>
      <c r="B50" s="365"/>
      <c r="C50" s="366"/>
      <c r="D50" s="356"/>
      <c r="E50" s="356"/>
      <c r="F50" s="356"/>
      <c r="G50" s="356"/>
      <c r="H50" s="356"/>
      <c r="I50" s="356"/>
    </row>
    <row r="51" spans="1:11" x14ac:dyDescent="0.25">
      <c r="A51" s="367" t="s">
        <v>283</v>
      </c>
      <c r="B51" s="357"/>
      <c r="C51" s="358"/>
      <c r="D51" s="198"/>
      <c r="E51" s="198"/>
      <c r="F51" s="198"/>
      <c r="G51" s="198"/>
      <c r="H51" s="198"/>
      <c r="I51" s="199"/>
    </row>
    <row r="52" spans="1:11" x14ac:dyDescent="0.25">
      <c r="A52" s="185"/>
      <c r="B52" s="189"/>
      <c r="C52" s="197"/>
      <c r="D52" s="199"/>
      <c r="E52" s="199"/>
      <c r="F52" s="199"/>
      <c r="G52" s="199"/>
      <c r="H52" s="199"/>
      <c r="I52" s="199"/>
    </row>
    <row r="53" spans="1:11" x14ac:dyDescent="0.25">
      <c r="A53" s="367" t="s">
        <v>284</v>
      </c>
      <c r="B53" s="357"/>
      <c r="C53" s="358"/>
      <c r="D53" s="184"/>
      <c r="E53" s="184"/>
      <c r="F53" s="184"/>
      <c r="G53" s="184"/>
      <c r="H53" s="184"/>
      <c r="I53" s="184"/>
    </row>
    <row r="54" spans="1:11" x14ac:dyDescent="0.25">
      <c r="A54" s="185"/>
      <c r="B54" s="362" t="s">
        <v>285</v>
      </c>
      <c r="C54" s="363"/>
      <c r="D54" s="184">
        <f t="shared" ref="D54:I54" si="3">SUM(D55:D70)</f>
        <v>0</v>
      </c>
      <c r="E54" s="200">
        <f>SUM(E55:E70)</f>
        <v>0</v>
      </c>
      <c r="F54" s="200">
        <f t="shared" si="3"/>
        <v>0</v>
      </c>
      <c r="G54" s="200">
        <f>SUM(G55:G70)</f>
        <v>0</v>
      </c>
      <c r="H54" s="200">
        <f t="shared" si="3"/>
        <v>0</v>
      </c>
      <c r="I54" s="200">
        <f t="shared" si="3"/>
        <v>0</v>
      </c>
      <c r="J54" s="146"/>
      <c r="K54" s="146"/>
    </row>
    <row r="55" spans="1:11" x14ac:dyDescent="0.25">
      <c r="A55" s="364"/>
      <c r="B55" s="365"/>
      <c r="C55" s="186" t="s">
        <v>286</v>
      </c>
      <c r="D55" s="361"/>
      <c r="E55" s="361"/>
      <c r="F55" s="361"/>
      <c r="G55" s="361"/>
      <c r="H55" s="361"/>
      <c r="I55" s="361"/>
      <c r="K55" s="188"/>
    </row>
    <row r="56" spans="1:11" x14ac:dyDescent="0.25">
      <c r="A56" s="364"/>
      <c r="B56" s="365"/>
      <c r="C56" s="186" t="s">
        <v>287</v>
      </c>
      <c r="D56" s="361"/>
      <c r="E56" s="361"/>
      <c r="F56" s="361"/>
      <c r="G56" s="361"/>
      <c r="H56" s="361"/>
      <c r="I56" s="361"/>
      <c r="K56" s="188"/>
    </row>
    <row r="57" spans="1:11" x14ac:dyDescent="0.25">
      <c r="A57" s="364"/>
      <c r="B57" s="365"/>
      <c r="C57" s="186" t="s">
        <v>288</v>
      </c>
      <c r="D57" s="361"/>
      <c r="E57" s="361"/>
      <c r="F57" s="361"/>
      <c r="G57" s="361"/>
      <c r="H57" s="361"/>
      <c r="I57" s="361"/>
    </row>
    <row r="58" spans="1:11" x14ac:dyDescent="0.25">
      <c r="A58" s="364"/>
      <c r="B58" s="365"/>
      <c r="C58" s="186" t="s">
        <v>289</v>
      </c>
      <c r="D58" s="361"/>
      <c r="E58" s="361"/>
      <c r="F58" s="361"/>
      <c r="G58" s="361"/>
      <c r="H58" s="361"/>
      <c r="I58" s="361"/>
    </row>
    <row r="59" spans="1:11" x14ac:dyDescent="0.25">
      <c r="A59" s="364"/>
      <c r="B59" s="365"/>
      <c r="C59" s="186" t="s">
        <v>290</v>
      </c>
      <c r="D59" s="361"/>
      <c r="E59" s="361"/>
      <c r="F59" s="361"/>
      <c r="G59" s="361"/>
      <c r="H59" s="361"/>
      <c r="I59" s="361"/>
    </row>
    <row r="60" spans="1:11" x14ac:dyDescent="0.25">
      <c r="A60" s="364"/>
      <c r="B60" s="365"/>
      <c r="C60" s="186" t="s">
        <v>291</v>
      </c>
      <c r="D60" s="361"/>
      <c r="E60" s="361"/>
      <c r="F60" s="361"/>
      <c r="G60" s="361"/>
      <c r="H60" s="361"/>
      <c r="I60" s="361"/>
    </row>
    <row r="61" spans="1:11" x14ac:dyDescent="0.25">
      <c r="A61" s="364"/>
      <c r="B61" s="365"/>
      <c r="C61" s="186" t="s">
        <v>292</v>
      </c>
      <c r="D61" s="361"/>
      <c r="E61" s="361"/>
      <c r="F61" s="361"/>
      <c r="G61" s="361"/>
      <c r="H61" s="361"/>
      <c r="I61" s="361"/>
    </row>
    <row r="62" spans="1:11" x14ac:dyDescent="0.25">
      <c r="A62" s="364"/>
      <c r="B62" s="365"/>
      <c r="C62" s="186" t="s">
        <v>293</v>
      </c>
      <c r="D62" s="361"/>
      <c r="E62" s="361"/>
      <c r="F62" s="361"/>
      <c r="G62" s="361"/>
      <c r="H62" s="361"/>
      <c r="I62" s="361"/>
    </row>
    <row r="63" spans="1:11" x14ac:dyDescent="0.25">
      <c r="A63" s="364"/>
      <c r="B63" s="365"/>
      <c r="C63" s="186" t="s">
        <v>294</v>
      </c>
      <c r="D63" s="361"/>
      <c r="E63" s="361"/>
      <c r="F63" s="361"/>
      <c r="G63" s="361"/>
      <c r="H63" s="361"/>
      <c r="I63" s="361"/>
    </row>
    <row r="64" spans="1:11" x14ac:dyDescent="0.25">
      <c r="A64" s="185"/>
      <c r="B64" s="189"/>
      <c r="C64" s="186" t="s">
        <v>295</v>
      </c>
      <c r="D64" s="191">
        <v>0</v>
      </c>
      <c r="E64" s="191">
        <v>0</v>
      </c>
      <c r="F64" s="184">
        <f>+D64+E64</f>
        <v>0</v>
      </c>
      <c r="G64" s="184">
        <v>0</v>
      </c>
      <c r="H64" s="184">
        <v>0</v>
      </c>
      <c r="I64" s="184">
        <f>+H64-D64</f>
        <v>0</v>
      </c>
      <c r="K64" s="142"/>
    </row>
    <row r="65" spans="1:11" x14ac:dyDescent="0.25">
      <c r="A65" s="364"/>
      <c r="B65" s="365"/>
      <c r="C65" s="186" t="s">
        <v>296</v>
      </c>
      <c r="D65" s="361"/>
      <c r="E65" s="361"/>
      <c r="F65" s="361"/>
      <c r="G65" s="361"/>
      <c r="H65" s="361"/>
      <c r="I65" s="361"/>
      <c r="K65" s="142"/>
    </row>
    <row r="66" spans="1:11" x14ac:dyDescent="0.25">
      <c r="A66" s="364"/>
      <c r="B66" s="365"/>
      <c r="C66" s="186" t="s">
        <v>297</v>
      </c>
      <c r="D66" s="361"/>
      <c r="E66" s="361"/>
      <c r="F66" s="361"/>
      <c r="G66" s="361"/>
      <c r="H66" s="361"/>
      <c r="I66" s="361"/>
    </row>
    <row r="67" spans="1:11" x14ac:dyDescent="0.25">
      <c r="A67" s="364"/>
      <c r="B67" s="365"/>
      <c r="C67" s="186" t="s">
        <v>298</v>
      </c>
      <c r="D67" s="361"/>
      <c r="E67" s="361"/>
      <c r="F67" s="361"/>
      <c r="G67" s="361"/>
      <c r="H67" s="361"/>
      <c r="I67" s="361"/>
    </row>
    <row r="68" spans="1:11" x14ac:dyDescent="0.25">
      <c r="A68" s="364"/>
      <c r="B68" s="365"/>
      <c r="C68" s="186" t="s">
        <v>299</v>
      </c>
      <c r="D68" s="361"/>
      <c r="E68" s="361"/>
      <c r="F68" s="361"/>
      <c r="G68" s="361"/>
      <c r="H68" s="361"/>
      <c r="I68" s="361"/>
    </row>
    <row r="69" spans="1:11" x14ac:dyDescent="0.25">
      <c r="A69" s="364"/>
      <c r="B69" s="365"/>
      <c r="C69" s="186" t="s">
        <v>300</v>
      </c>
      <c r="D69" s="361"/>
      <c r="E69" s="361"/>
      <c r="F69" s="361"/>
      <c r="G69" s="361"/>
      <c r="H69" s="361"/>
      <c r="I69" s="361"/>
    </row>
    <row r="70" spans="1:11" x14ac:dyDescent="0.25">
      <c r="A70" s="364"/>
      <c r="B70" s="365"/>
      <c r="C70" s="186" t="s">
        <v>301</v>
      </c>
      <c r="D70" s="361"/>
      <c r="E70" s="361"/>
      <c r="F70" s="361"/>
      <c r="G70" s="361"/>
      <c r="H70" s="361"/>
      <c r="I70" s="361"/>
    </row>
    <row r="71" spans="1:11" x14ac:dyDescent="0.25">
      <c r="A71" s="201"/>
      <c r="B71" s="369" t="s">
        <v>302</v>
      </c>
      <c r="C71" s="370"/>
      <c r="D71" s="202">
        <f>SUM(D72:D75)</f>
        <v>0</v>
      </c>
      <c r="E71" s="202">
        <v>0</v>
      </c>
      <c r="F71" s="202">
        <v>0</v>
      </c>
      <c r="G71" s="202">
        <v>0</v>
      </c>
      <c r="H71" s="202">
        <v>0</v>
      </c>
      <c r="I71" s="202">
        <v>0</v>
      </c>
    </row>
    <row r="72" spans="1:11" x14ac:dyDescent="0.25">
      <c r="A72" s="203"/>
      <c r="B72" s="204"/>
      <c r="C72" s="205" t="s">
        <v>303</v>
      </c>
      <c r="D72" s="206"/>
      <c r="E72" s="206"/>
      <c r="F72" s="206"/>
      <c r="G72" s="206"/>
      <c r="H72" s="206"/>
      <c r="I72" s="206"/>
    </row>
    <row r="73" spans="1:11" x14ac:dyDescent="0.25">
      <c r="A73" s="185"/>
      <c r="B73" s="189"/>
      <c r="C73" s="186" t="s">
        <v>304</v>
      </c>
      <c r="D73" s="184"/>
      <c r="E73" s="184"/>
      <c r="F73" s="184"/>
      <c r="G73" s="184"/>
      <c r="H73" s="184"/>
      <c r="I73" s="184"/>
    </row>
    <row r="74" spans="1:11" x14ac:dyDescent="0.25">
      <c r="A74" s="185"/>
      <c r="B74" s="189"/>
      <c r="C74" s="186" t="s">
        <v>305</v>
      </c>
      <c r="D74" s="184"/>
      <c r="E74" s="184"/>
      <c r="F74" s="184"/>
      <c r="G74" s="184"/>
      <c r="H74" s="184"/>
      <c r="I74" s="184"/>
    </row>
    <row r="75" spans="1:11" x14ac:dyDescent="0.25">
      <c r="A75" s="185"/>
      <c r="B75" s="189"/>
      <c r="C75" s="186" t="s">
        <v>306</v>
      </c>
      <c r="D75" s="184"/>
      <c r="E75" s="184"/>
      <c r="F75" s="184"/>
      <c r="G75" s="184"/>
      <c r="H75" s="184"/>
      <c r="I75" s="184"/>
    </row>
    <row r="76" spans="1:11" x14ac:dyDescent="0.25">
      <c r="A76" s="185"/>
      <c r="B76" s="362" t="s">
        <v>307</v>
      </c>
      <c r="C76" s="363"/>
      <c r="D76" s="184">
        <f>SUM(D77:D79)</f>
        <v>0</v>
      </c>
      <c r="E76" s="184">
        <v>0</v>
      </c>
      <c r="F76" s="184">
        <v>0</v>
      </c>
      <c r="G76" s="184">
        <v>0</v>
      </c>
      <c r="H76" s="184">
        <v>0</v>
      </c>
      <c r="I76" s="184">
        <v>0</v>
      </c>
    </row>
    <row r="77" spans="1:11" x14ac:dyDescent="0.25">
      <c r="A77" s="364"/>
      <c r="B77" s="365"/>
      <c r="C77" s="186" t="s">
        <v>308</v>
      </c>
      <c r="D77" s="361"/>
      <c r="E77" s="361"/>
      <c r="F77" s="361"/>
      <c r="G77" s="361"/>
      <c r="H77" s="361"/>
      <c r="I77" s="361"/>
    </row>
    <row r="78" spans="1:11" x14ac:dyDescent="0.25">
      <c r="A78" s="364"/>
      <c r="B78" s="365"/>
      <c r="C78" s="186" t="s">
        <v>309</v>
      </c>
      <c r="D78" s="361"/>
      <c r="E78" s="361"/>
      <c r="F78" s="361"/>
      <c r="G78" s="361"/>
      <c r="H78" s="361"/>
      <c r="I78" s="361"/>
    </row>
    <row r="79" spans="1:11" x14ac:dyDescent="0.25">
      <c r="A79" s="185"/>
      <c r="B79" s="189"/>
      <c r="C79" s="186" t="s">
        <v>310</v>
      </c>
      <c r="D79" s="184"/>
      <c r="E79" s="184"/>
      <c r="F79" s="184"/>
      <c r="G79" s="184"/>
      <c r="H79" s="184"/>
      <c r="I79" s="184"/>
    </row>
    <row r="80" spans="1:11" x14ac:dyDescent="0.25">
      <c r="A80" s="364"/>
      <c r="B80" s="362" t="s">
        <v>311</v>
      </c>
      <c r="C80" s="363"/>
      <c r="D80" s="361"/>
      <c r="E80" s="361"/>
      <c r="F80" s="361"/>
      <c r="G80" s="361"/>
      <c r="H80" s="361"/>
      <c r="I80" s="361"/>
    </row>
    <row r="81" spans="1:11" x14ac:dyDescent="0.25">
      <c r="A81" s="364"/>
      <c r="B81" s="362" t="s">
        <v>312</v>
      </c>
      <c r="C81" s="363"/>
      <c r="D81" s="361"/>
      <c r="E81" s="361"/>
      <c r="F81" s="361"/>
      <c r="G81" s="361"/>
      <c r="H81" s="361"/>
      <c r="I81" s="361"/>
    </row>
    <row r="82" spans="1:11" x14ac:dyDescent="0.25">
      <c r="A82" s="185"/>
      <c r="B82" s="362" t="s">
        <v>313</v>
      </c>
      <c r="C82" s="363"/>
      <c r="D82" s="184"/>
      <c r="E82" s="184"/>
      <c r="F82" s="184"/>
      <c r="G82" s="184"/>
      <c r="H82" s="184"/>
      <c r="I82" s="184"/>
    </row>
    <row r="83" spans="1:11" x14ac:dyDescent="0.25">
      <c r="A83" s="185"/>
      <c r="B83" s="365"/>
      <c r="C83" s="366"/>
      <c r="D83" s="199"/>
      <c r="E83" s="199"/>
      <c r="F83" s="199"/>
      <c r="G83" s="199"/>
      <c r="H83" s="199"/>
      <c r="I83" s="199"/>
    </row>
    <row r="84" spans="1:11" x14ac:dyDescent="0.25">
      <c r="A84" s="367" t="s">
        <v>314</v>
      </c>
      <c r="B84" s="357"/>
      <c r="C84" s="358"/>
      <c r="D84" s="368">
        <f>+D54+D71+D76+D80</f>
        <v>0</v>
      </c>
      <c r="E84" s="368">
        <f>+E54+E71+E76+E80</f>
        <v>0</v>
      </c>
      <c r="F84" s="368">
        <f>+F54+F71+F76+F80</f>
        <v>0</v>
      </c>
      <c r="G84" s="368">
        <f>+G54+G71+G76</f>
        <v>0</v>
      </c>
      <c r="H84" s="368">
        <f>+H54+H71+H76</f>
        <v>0</v>
      </c>
      <c r="I84" s="368">
        <f>+H84-D84</f>
        <v>0</v>
      </c>
    </row>
    <row r="85" spans="1:11" x14ac:dyDescent="0.25">
      <c r="A85" s="367" t="s">
        <v>315</v>
      </c>
      <c r="B85" s="357"/>
      <c r="C85" s="358"/>
      <c r="D85" s="368"/>
      <c r="E85" s="368"/>
      <c r="F85" s="368"/>
      <c r="G85" s="368"/>
      <c r="H85" s="368"/>
      <c r="I85" s="368">
        <f>+H85-D85</f>
        <v>0</v>
      </c>
    </row>
    <row r="86" spans="1:11" x14ac:dyDescent="0.25">
      <c r="A86" s="185"/>
      <c r="B86" s="365"/>
      <c r="C86" s="366"/>
      <c r="D86" s="199"/>
      <c r="E86" s="199"/>
      <c r="F86" s="199"/>
      <c r="G86" s="199"/>
      <c r="H86" s="199"/>
      <c r="I86" s="199"/>
    </row>
    <row r="87" spans="1:11" x14ac:dyDescent="0.25">
      <c r="A87" s="367" t="s">
        <v>316</v>
      </c>
      <c r="B87" s="357"/>
      <c r="C87" s="358"/>
      <c r="D87" s="200">
        <f>+D88</f>
        <v>0</v>
      </c>
      <c r="E87" s="184"/>
      <c r="F87" s="184"/>
      <c r="G87" s="184"/>
      <c r="H87" s="184"/>
      <c r="I87" s="184"/>
    </row>
    <row r="88" spans="1:11" x14ac:dyDescent="0.25">
      <c r="A88" s="185"/>
      <c r="B88" s="362" t="s">
        <v>317</v>
      </c>
      <c r="C88" s="363"/>
      <c r="D88" s="184">
        <v>0</v>
      </c>
      <c r="E88" s="184"/>
      <c r="F88" s="184"/>
      <c r="G88" s="184"/>
      <c r="H88" s="184"/>
      <c r="I88" s="184"/>
    </row>
    <row r="89" spans="1:11" x14ac:dyDescent="0.25">
      <c r="A89" s="185"/>
      <c r="B89" s="365"/>
      <c r="C89" s="366"/>
      <c r="D89" s="184"/>
      <c r="E89" s="184"/>
      <c r="F89" s="184"/>
      <c r="G89" s="184"/>
      <c r="H89" s="184"/>
      <c r="I89" s="184"/>
    </row>
    <row r="90" spans="1:11" x14ac:dyDescent="0.25">
      <c r="A90" s="367" t="s">
        <v>318</v>
      </c>
      <c r="B90" s="357"/>
      <c r="C90" s="358"/>
      <c r="D90" s="200">
        <f>+D48+D84+D87</f>
        <v>613107302</v>
      </c>
      <c r="E90" s="200">
        <f>+E48+E84+E87</f>
        <v>114438137</v>
      </c>
      <c r="F90" s="200">
        <f>+F48+F84+F87</f>
        <v>727545439</v>
      </c>
      <c r="G90" s="200">
        <f>+G48+G84+G87</f>
        <v>180502808</v>
      </c>
      <c r="H90" s="200">
        <f>+H48+H84+H87</f>
        <v>180502808</v>
      </c>
      <c r="I90" s="200">
        <f>+H90-D90</f>
        <v>-432604494</v>
      </c>
      <c r="K90" s="142"/>
    </row>
    <row r="91" spans="1:11" x14ac:dyDescent="0.25">
      <c r="A91" s="185"/>
      <c r="B91" s="365"/>
      <c r="C91" s="366"/>
      <c r="D91" s="184"/>
      <c r="E91" s="184"/>
      <c r="F91" s="184"/>
      <c r="G91" s="184"/>
      <c r="H91" s="184"/>
      <c r="I91" s="184"/>
      <c r="K91" s="142"/>
    </row>
    <row r="92" spans="1:11" x14ac:dyDescent="0.25">
      <c r="A92" s="185"/>
      <c r="B92" s="357" t="s">
        <v>319</v>
      </c>
      <c r="C92" s="358"/>
      <c r="D92" s="184"/>
      <c r="E92" s="184"/>
      <c r="F92" s="184"/>
      <c r="G92" s="184"/>
      <c r="H92" s="184"/>
      <c r="I92" s="184"/>
    </row>
    <row r="93" spans="1:11" x14ac:dyDescent="0.25">
      <c r="A93" s="364"/>
      <c r="B93" s="362" t="s">
        <v>320</v>
      </c>
      <c r="C93" s="363"/>
      <c r="D93" s="361"/>
      <c r="E93" s="361"/>
      <c r="F93" s="361"/>
      <c r="G93" s="361"/>
      <c r="H93" s="361"/>
      <c r="I93" s="361"/>
      <c r="K93" s="92"/>
    </row>
    <row r="94" spans="1:11" x14ac:dyDescent="0.25">
      <c r="A94" s="364"/>
      <c r="B94" s="362" t="s">
        <v>321</v>
      </c>
      <c r="C94" s="363"/>
      <c r="D94" s="361"/>
      <c r="E94" s="361"/>
      <c r="F94" s="361"/>
      <c r="G94" s="361"/>
      <c r="H94" s="361"/>
      <c r="I94" s="361"/>
    </row>
    <row r="95" spans="1:11" x14ac:dyDescent="0.25">
      <c r="A95" s="364"/>
      <c r="B95" s="362" t="s">
        <v>322</v>
      </c>
      <c r="C95" s="363"/>
      <c r="D95" s="361"/>
      <c r="E95" s="361"/>
      <c r="F95" s="361"/>
      <c r="G95" s="361"/>
      <c r="H95" s="361"/>
      <c r="I95" s="361"/>
    </row>
    <row r="96" spans="1:11" x14ac:dyDescent="0.25">
      <c r="A96" s="364"/>
      <c r="B96" s="362" t="s">
        <v>323</v>
      </c>
      <c r="C96" s="363"/>
      <c r="D96" s="361"/>
      <c r="E96" s="361"/>
      <c r="F96" s="361"/>
      <c r="G96" s="361"/>
      <c r="H96" s="361"/>
      <c r="I96" s="361"/>
    </row>
    <row r="97" spans="1:9" x14ac:dyDescent="0.25">
      <c r="A97" s="364"/>
      <c r="B97" s="362" t="s">
        <v>217</v>
      </c>
      <c r="C97" s="363"/>
      <c r="D97" s="361"/>
      <c r="E97" s="361"/>
      <c r="F97" s="361"/>
      <c r="G97" s="361"/>
      <c r="H97" s="361"/>
      <c r="I97" s="361"/>
    </row>
    <row r="98" spans="1:9" x14ac:dyDescent="0.25">
      <c r="A98" s="364"/>
      <c r="B98" s="357" t="s">
        <v>324</v>
      </c>
      <c r="C98" s="358"/>
      <c r="D98" s="356">
        <f t="shared" ref="D98:I98" si="4">+D93+D95</f>
        <v>0</v>
      </c>
      <c r="E98" s="356">
        <f t="shared" si="4"/>
        <v>0</v>
      </c>
      <c r="F98" s="356">
        <f t="shared" si="4"/>
        <v>0</v>
      </c>
      <c r="G98" s="356">
        <f t="shared" si="4"/>
        <v>0</v>
      </c>
      <c r="H98" s="356">
        <f t="shared" si="4"/>
        <v>0</v>
      </c>
      <c r="I98" s="356">
        <f t="shared" si="4"/>
        <v>0</v>
      </c>
    </row>
    <row r="99" spans="1:9" x14ac:dyDescent="0.25">
      <c r="A99" s="364"/>
      <c r="B99" s="357" t="s">
        <v>325</v>
      </c>
      <c r="C99" s="358"/>
      <c r="D99" s="356"/>
      <c r="E99" s="356"/>
      <c r="F99" s="356"/>
      <c r="G99" s="356"/>
      <c r="H99" s="356"/>
      <c r="I99" s="356"/>
    </row>
    <row r="100" spans="1:9" ht="5.25" customHeight="1" x14ac:dyDescent="0.25">
      <c r="A100" s="201"/>
      <c r="B100" s="359"/>
      <c r="C100" s="360"/>
      <c r="D100" s="207"/>
      <c r="E100" s="207"/>
      <c r="F100" s="207"/>
      <c r="G100" s="207"/>
      <c r="H100" s="207"/>
      <c r="I100" s="207"/>
    </row>
    <row r="102" spans="1:9" ht="10.5" customHeight="1" x14ac:dyDescent="0.25"/>
  </sheetData>
  <mergeCells count="208">
    <mergeCell ref="A1:I1"/>
    <mergeCell ref="A2:I2"/>
    <mergeCell ref="A3:I3"/>
    <mergeCell ref="A4:I4"/>
    <mergeCell ref="A5:C5"/>
    <mergeCell ref="D5:H5"/>
    <mergeCell ref="I5:I7"/>
    <mergeCell ref="A6:C6"/>
    <mergeCell ref="D6:D7"/>
    <mergeCell ref="F6:F7"/>
    <mergeCell ref="B11:C11"/>
    <mergeCell ref="B12:C12"/>
    <mergeCell ref="B13:C13"/>
    <mergeCell ref="B14:C14"/>
    <mergeCell ref="B15:C15"/>
    <mergeCell ref="B16:C16"/>
    <mergeCell ref="G6:G7"/>
    <mergeCell ref="H6:H7"/>
    <mergeCell ref="A7:C7"/>
    <mergeCell ref="A8:C8"/>
    <mergeCell ref="A9:C9"/>
    <mergeCell ref="B10:C10"/>
    <mergeCell ref="H26:H27"/>
    <mergeCell ref="I26:I27"/>
    <mergeCell ref="H31:H32"/>
    <mergeCell ref="I31:I32"/>
    <mergeCell ref="H17:H18"/>
    <mergeCell ref="I17:I18"/>
    <mergeCell ref="B18:C18"/>
    <mergeCell ref="A24:A25"/>
    <mergeCell ref="B24:B25"/>
    <mergeCell ref="D24:D25"/>
    <mergeCell ref="E24:E25"/>
    <mergeCell ref="F24:F25"/>
    <mergeCell ref="G24:G25"/>
    <mergeCell ref="H24:H25"/>
    <mergeCell ref="A17:A18"/>
    <mergeCell ref="B17:C17"/>
    <mergeCell ref="D17:D18"/>
    <mergeCell ref="E17:E18"/>
    <mergeCell ref="F17:F18"/>
    <mergeCell ref="G17:G18"/>
    <mergeCell ref="I24:I25"/>
    <mergeCell ref="A31:A32"/>
    <mergeCell ref="B31:B32"/>
    <mergeCell ref="D31:D32"/>
    <mergeCell ref="E31:E32"/>
    <mergeCell ref="F31:F32"/>
    <mergeCell ref="G31:G32"/>
    <mergeCell ref="A26:A27"/>
    <mergeCell ref="B26:B27"/>
    <mergeCell ref="D26:D27"/>
    <mergeCell ref="E26:E27"/>
    <mergeCell ref="F26:F27"/>
    <mergeCell ref="G26:G27"/>
    <mergeCell ref="G38:G39"/>
    <mergeCell ref="H38:H39"/>
    <mergeCell ref="I38:I39"/>
    <mergeCell ref="B41:C41"/>
    <mergeCell ref="B42:C42"/>
    <mergeCell ref="B44:C44"/>
    <mergeCell ref="B34:C34"/>
    <mergeCell ref="A38:A39"/>
    <mergeCell ref="B38:B39"/>
    <mergeCell ref="D38:D39"/>
    <mergeCell ref="E38:E39"/>
    <mergeCell ref="F38:F39"/>
    <mergeCell ref="A33:A34"/>
    <mergeCell ref="B33:C33"/>
    <mergeCell ref="D33:D34"/>
    <mergeCell ref="E33:E34"/>
    <mergeCell ref="F33:F34"/>
    <mergeCell ref="G33:G34"/>
    <mergeCell ref="H33:H34"/>
    <mergeCell ref="I33:I34"/>
    <mergeCell ref="I48:I50"/>
    <mergeCell ref="A49:C49"/>
    <mergeCell ref="A50:C50"/>
    <mergeCell ref="A51:C51"/>
    <mergeCell ref="A53:C53"/>
    <mergeCell ref="B54:C54"/>
    <mergeCell ref="A48:C48"/>
    <mergeCell ref="D48:D50"/>
    <mergeCell ref="E48:E50"/>
    <mergeCell ref="F48:F50"/>
    <mergeCell ref="G48:G50"/>
    <mergeCell ref="H48:H50"/>
    <mergeCell ref="H55:H56"/>
    <mergeCell ref="I55:I56"/>
    <mergeCell ref="A57:A58"/>
    <mergeCell ref="B57:B58"/>
    <mergeCell ref="D57:D58"/>
    <mergeCell ref="E57:E58"/>
    <mergeCell ref="F57:F58"/>
    <mergeCell ref="G57:G58"/>
    <mergeCell ref="H57:H58"/>
    <mergeCell ref="I57:I58"/>
    <mergeCell ref="A55:A56"/>
    <mergeCell ref="B55:B56"/>
    <mergeCell ref="D55:D56"/>
    <mergeCell ref="E55:E56"/>
    <mergeCell ref="F55:F56"/>
    <mergeCell ref="G55:G56"/>
    <mergeCell ref="H59:H60"/>
    <mergeCell ref="I59:I60"/>
    <mergeCell ref="A61:A63"/>
    <mergeCell ref="B61:B63"/>
    <mergeCell ref="D61:D63"/>
    <mergeCell ref="E61:E63"/>
    <mergeCell ref="F61:F63"/>
    <mergeCell ref="G61:G63"/>
    <mergeCell ref="H61:H63"/>
    <mergeCell ref="I61:I63"/>
    <mergeCell ref="A59:A60"/>
    <mergeCell ref="B59:B60"/>
    <mergeCell ref="D59:D60"/>
    <mergeCell ref="E59:E60"/>
    <mergeCell ref="F59:F60"/>
    <mergeCell ref="G59:G60"/>
    <mergeCell ref="H65:H66"/>
    <mergeCell ref="I65:I66"/>
    <mergeCell ref="A67:A68"/>
    <mergeCell ref="B67:B68"/>
    <mergeCell ref="D67:D68"/>
    <mergeCell ref="E67:E68"/>
    <mergeCell ref="F67:F68"/>
    <mergeCell ref="G67:G68"/>
    <mergeCell ref="H67:H68"/>
    <mergeCell ref="I67:I68"/>
    <mergeCell ref="A65:A66"/>
    <mergeCell ref="B65:B66"/>
    <mergeCell ref="D65:D66"/>
    <mergeCell ref="E65:E66"/>
    <mergeCell ref="F65:F66"/>
    <mergeCell ref="G65:G66"/>
    <mergeCell ref="A85:C85"/>
    <mergeCell ref="H69:H70"/>
    <mergeCell ref="I69:I70"/>
    <mergeCell ref="B71:C71"/>
    <mergeCell ref="B76:C76"/>
    <mergeCell ref="A77:A78"/>
    <mergeCell ref="B77:B78"/>
    <mergeCell ref="D77:D78"/>
    <mergeCell ref="E77:E78"/>
    <mergeCell ref="F77:F78"/>
    <mergeCell ref="G77:G78"/>
    <mergeCell ref="A69:A70"/>
    <mergeCell ref="B69:B70"/>
    <mergeCell ref="D69:D70"/>
    <mergeCell ref="E69:E70"/>
    <mergeCell ref="F69:F70"/>
    <mergeCell ref="G69:G70"/>
    <mergeCell ref="H77:H78"/>
    <mergeCell ref="I77:I78"/>
    <mergeCell ref="F84:F85"/>
    <mergeCell ref="G84:G85"/>
    <mergeCell ref="H84:H85"/>
    <mergeCell ref="H93:H94"/>
    <mergeCell ref="I93:I94"/>
    <mergeCell ref="B94:C94"/>
    <mergeCell ref="B86:C86"/>
    <mergeCell ref="B81:C81"/>
    <mergeCell ref="B82:C82"/>
    <mergeCell ref="B83:C83"/>
    <mergeCell ref="A84:C84"/>
    <mergeCell ref="D84:D85"/>
    <mergeCell ref="E84:E85"/>
    <mergeCell ref="A87:C87"/>
    <mergeCell ref="B88:C88"/>
    <mergeCell ref="A80:A81"/>
    <mergeCell ref="B80:C80"/>
    <mergeCell ref="D80:D81"/>
    <mergeCell ref="E80:E81"/>
    <mergeCell ref="F80:F81"/>
    <mergeCell ref="G80:G81"/>
    <mergeCell ref="H80:H81"/>
    <mergeCell ref="I80:I81"/>
    <mergeCell ref="I84:I85"/>
    <mergeCell ref="A93:A94"/>
    <mergeCell ref="B93:C93"/>
    <mergeCell ref="D93:D94"/>
    <mergeCell ref="E93:E94"/>
    <mergeCell ref="F93:F94"/>
    <mergeCell ref="G93:G94"/>
    <mergeCell ref="B89:C89"/>
    <mergeCell ref="A90:C90"/>
    <mergeCell ref="B91:C91"/>
    <mergeCell ref="B92:C92"/>
    <mergeCell ref="I98:I99"/>
    <mergeCell ref="B99:C99"/>
    <mergeCell ref="B100:C100"/>
    <mergeCell ref="I95:I97"/>
    <mergeCell ref="B96:C96"/>
    <mergeCell ref="B97:C97"/>
    <mergeCell ref="A98:A99"/>
    <mergeCell ref="B98:C98"/>
    <mergeCell ref="D98:D99"/>
    <mergeCell ref="E98:E99"/>
    <mergeCell ref="F98:F99"/>
    <mergeCell ref="G98:G99"/>
    <mergeCell ref="H98:H99"/>
    <mergeCell ref="A95:A97"/>
    <mergeCell ref="B95:C95"/>
    <mergeCell ref="D95:D97"/>
    <mergeCell ref="E95:E97"/>
    <mergeCell ref="F95:F97"/>
    <mergeCell ref="G95:G97"/>
    <mergeCell ref="H95:H97"/>
  </mergeCells>
  <printOptions horizontalCentered="1"/>
  <pageMargins left="3.937007874015748E-2" right="3.937007874015748E-2" top="0.31496062992125984" bottom="7.874015748031496E-2" header="0.31496062992125984" footer="0.31496062992125984"/>
  <pageSetup scale="45" orientation="portrait" horizontalDpi="4294967293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0264-B8F9-4B45-9D7C-24F80C433221}">
  <dimension ref="A1:J174"/>
  <sheetViews>
    <sheetView showGridLines="0" zoomScaleNormal="100" zoomScaleSheetLayoutView="100" workbookViewId="0">
      <selection activeCell="C173" sqref="C173"/>
    </sheetView>
  </sheetViews>
  <sheetFormatPr baseColWidth="10" defaultRowHeight="15" x14ac:dyDescent="0.25"/>
  <cols>
    <col min="2" max="2" width="50.140625" bestFit="1" customWidth="1"/>
    <col min="3" max="3" width="13.42578125" style="92" customWidth="1"/>
    <col min="4" max="4" width="13.42578125" style="92" bestFit="1" customWidth="1"/>
    <col min="5" max="5" width="13.85546875" style="92" bestFit="1" customWidth="1"/>
    <col min="6" max="6" width="14.42578125" style="92" bestFit="1" customWidth="1"/>
    <col min="7" max="7" width="12.7109375" style="92" customWidth="1"/>
    <col min="8" max="8" width="12.28515625" style="92" customWidth="1"/>
    <col min="9" max="9" width="17.42578125" bestFit="1" customWidth="1"/>
    <col min="10" max="10" width="13.85546875" bestFit="1" customWidth="1"/>
    <col min="258" max="258" width="50.140625" bestFit="1" customWidth="1"/>
    <col min="259" max="259" width="13.42578125" customWidth="1"/>
    <col min="260" max="260" width="13.42578125" bestFit="1" customWidth="1"/>
    <col min="261" max="261" width="13.85546875" bestFit="1" customWidth="1"/>
    <col min="262" max="262" width="14.42578125" bestFit="1" customWidth="1"/>
    <col min="263" max="263" width="12.7109375" customWidth="1"/>
    <col min="264" max="264" width="12.28515625" customWidth="1"/>
    <col min="265" max="265" width="17.42578125" bestFit="1" customWidth="1"/>
    <col min="266" max="266" width="13.85546875" bestFit="1" customWidth="1"/>
    <col min="514" max="514" width="50.140625" bestFit="1" customWidth="1"/>
    <col min="515" max="515" width="13.42578125" customWidth="1"/>
    <col min="516" max="516" width="13.42578125" bestFit="1" customWidth="1"/>
    <col min="517" max="517" width="13.85546875" bestFit="1" customWidth="1"/>
    <col min="518" max="518" width="14.42578125" bestFit="1" customWidth="1"/>
    <col min="519" max="519" width="12.7109375" customWidth="1"/>
    <col min="520" max="520" width="12.28515625" customWidth="1"/>
    <col min="521" max="521" width="17.42578125" bestFit="1" customWidth="1"/>
    <col min="522" max="522" width="13.85546875" bestFit="1" customWidth="1"/>
    <col min="770" max="770" width="50.140625" bestFit="1" customWidth="1"/>
    <col min="771" max="771" width="13.42578125" customWidth="1"/>
    <col min="772" max="772" width="13.42578125" bestFit="1" customWidth="1"/>
    <col min="773" max="773" width="13.85546875" bestFit="1" customWidth="1"/>
    <col min="774" max="774" width="14.42578125" bestFit="1" customWidth="1"/>
    <col min="775" max="775" width="12.7109375" customWidth="1"/>
    <col min="776" max="776" width="12.28515625" customWidth="1"/>
    <col min="777" max="777" width="17.42578125" bestFit="1" customWidth="1"/>
    <col min="778" max="778" width="13.85546875" bestFit="1" customWidth="1"/>
    <col min="1026" max="1026" width="50.140625" bestFit="1" customWidth="1"/>
    <col min="1027" max="1027" width="13.42578125" customWidth="1"/>
    <col min="1028" max="1028" width="13.42578125" bestFit="1" customWidth="1"/>
    <col min="1029" max="1029" width="13.85546875" bestFit="1" customWidth="1"/>
    <col min="1030" max="1030" width="14.42578125" bestFit="1" customWidth="1"/>
    <col min="1031" max="1031" width="12.7109375" customWidth="1"/>
    <col min="1032" max="1032" width="12.28515625" customWidth="1"/>
    <col min="1033" max="1033" width="17.42578125" bestFit="1" customWidth="1"/>
    <col min="1034" max="1034" width="13.85546875" bestFit="1" customWidth="1"/>
    <col min="1282" max="1282" width="50.140625" bestFit="1" customWidth="1"/>
    <col min="1283" max="1283" width="13.42578125" customWidth="1"/>
    <col min="1284" max="1284" width="13.42578125" bestFit="1" customWidth="1"/>
    <col min="1285" max="1285" width="13.85546875" bestFit="1" customWidth="1"/>
    <col min="1286" max="1286" width="14.42578125" bestFit="1" customWidth="1"/>
    <col min="1287" max="1287" width="12.7109375" customWidth="1"/>
    <col min="1288" max="1288" width="12.28515625" customWidth="1"/>
    <col min="1289" max="1289" width="17.42578125" bestFit="1" customWidth="1"/>
    <col min="1290" max="1290" width="13.85546875" bestFit="1" customWidth="1"/>
    <col min="1538" max="1538" width="50.140625" bestFit="1" customWidth="1"/>
    <col min="1539" max="1539" width="13.42578125" customWidth="1"/>
    <col min="1540" max="1540" width="13.42578125" bestFit="1" customWidth="1"/>
    <col min="1541" max="1541" width="13.85546875" bestFit="1" customWidth="1"/>
    <col min="1542" max="1542" width="14.42578125" bestFit="1" customWidth="1"/>
    <col min="1543" max="1543" width="12.7109375" customWidth="1"/>
    <col min="1544" max="1544" width="12.28515625" customWidth="1"/>
    <col min="1545" max="1545" width="17.42578125" bestFit="1" customWidth="1"/>
    <col min="1546" max="1546" width="13.85546875" bestFit="1" customWidth="1"/>
    <col min="1794" max="1794" width="50.140625" bestFit="1" customWidth="1"/>
    <col min="1795" max="1795" width="13.42578125" customWidth="1"/>
    <col min="1796" max="1796" width="13.42578125" bestFit="1" customWidth="1"/>
    <col min="1797" max="1797" width="13.85546875" bestFit="1" customWidth="1"/>
    <col min="1798" max="1798" width="14.42578125" bestFit="1" customWidth="1"/>
    <col min="1799" max="1799" width="12.7109375" customWidth="1"/>
    <col min="1800" max="1800" width="12.28515625" customWidth="1"/>
    <col min="1801" max="1801" width="17.42578125" bestFit="1" customWidth="1"/>
    <col min="1802" max="1802" width="13.85546875" bestFit="1" customWidth="1"/>
    <col min="2050" max="2050" width="50.140625" bestFit="1" customWidth="1"/>
    <col min="2051" max="2051" width="13.42578125" customWidth="1"/>
    <col min="2052" max="2052" width="13.42578125" bestFit="1" customWidth="1"/>
    <col min="2053" max="2053" width="13.85546875" bestFit="1" customWidth="1"/>
    <col min="2054" max="2054" width="14.42578125" bestFit="1" customWidth="1"/>
    <col min="2055" max="2055" width="12.7109375" customWidth="1"/>
    <col min="2056" max="2056" width="12.28515625" customWidth="1"/>
    <col min="2057" max="2057" width="17.42578125" bestFit="1" customWidth="1"/>
    <col min="2058" max="2058" width="13.85546875" bestFit="1" customWidth="1"/>
    <col min="2306" max="2306" width="50.140625" bestFit="1" customWidth="1"/>
    <col min="2307" max="2307" width="13.42578125" customWidth="1"/>
    <col min="2308" max="2308" width="13.42578125" bestFit="1" customWidth="1"/>
    <col min="2309" max="2309" width="13.85546875" bestFit="1" customWidth="1"/>
    <col min="2310" max="2310" width="14.42578125" bestFit="1" customWidth="1"/>
    <col min="2311" max="2311" width="12.7109375" customWidth="1"/>
    <col min="2312" max="2312" width="12.28515625" customWidth="1"/>
    <col min="2313" max="2313" width="17.42578125" bestFit="1" customWidth="1"/>
    <col min="2314" max="2314" width="13.85546875" bestFit="1" customWidth="1"/>
    <col min="2562" max="2562" width="50.140625" bestFit="1" customWidth="1"/>
    <col min="2563" max="2563" width="13.42578125" customWidth="1"/>
    <col min="2564" max="2564" width="13.42578125" bestFit="1" customWidth="1"/>
    <col min="2565" max="2565" width="13.85546875" bestFit="1" customWidth="1"/>
    <col min="2566" max="2566" width="14.42578125" bestFit="1" customWidth="1"/>
    <col min="2567" max="2567" width="12.7109375" customWidth="1"/>
    <col min="2568" max="2568" width="12.28515625" customWidth="1"/>
    <col min="2569" max="2569" width="17.42578125" bestFit="1" customWidth="1"/>
    <col min="2570" max="2570" width="13.85546875" bestFit="1" customWidth="1"/>
    <col min="2818" max="2818" width="50.140625" bestFit="1" customWidth="1"/>
    <col min="2819" max="2819" width="13.42578125" customWidth="1"/>
    <col min="2820" max="2820" width="13.42578125" bestFit="1" customWidth="1"/>
    <col min="2821" max="2821" width="13.85546875" bestFit="1" customWidth="1"/>
    <col min="2822" max="2822" width="14.42578125" bestFit="1" customWidth="1"/>
    <col min="2823" max="2823" width="12.7109375" customWidth="1"/>
    <col min="2824" max="2824" width="12.28515625" customWidth="1"/>
    <col min="2825" max="2825" width="17.42578125" bestFit="1" customWidth="1"/>
    <col min="2826" max="2826" width="13.85546875" bestFit="1" customWidth="1"/>
    <col min="3074" max="3074" width="50.140625" bestFit="1" customWidth="1"/>
    <col min="3075" max="3075" width="13.42578125" customWidth="1"/>
    <col min="3076" max="3076" width="13.42578125" bestFit="1" customWidth="1"/>
    <col min="3077" max="3077" width="13.85546875" bestFit="1" customWidth="1"/>
    <col min="3078" max="3078" width="14.42578125" bestFit="1" customWidth="1"/>
    <col min="3079" max="3079" width="12.7109375" customWidth="1"/>
    <col min="3080" max="3080" width="12.28515625" customWidth="1"/>
    <col min="3081" max="3081" width="17.42578125" bestFit="1" customWidth="1"/>
    <col min="3082" max="3082" width="13.85546875" bestFit="1" customWidth="1"/>
    <col min="3330" max="3330" width="50.140625" bestFit="1" customWidth="1"/>
    <col min="3331" max="3331" width="13.42578125" customWidth="1"/>
    <col min="3332" max="3332" width="13.42578125" bestFit="1" customWidth="1"/>
    <col min="3333" max="3333" width="13.85546875" bestFit="1" customWidth="1"/>
    <col min="3334" max="3334" width="14.42578125" bestFit="1" customWidth="1"/>
    <col min="3335" max="3335" width="12.7109375" customWidth="1"/>
    <col min="3336" max="3336" width="12.28515625" customWidth="1"/>
    <col min="3337" max="3337" width="17.42578125" bestFit="1" customWidth="1"/>
    <col min="3338" max="3338" width="13.85546875" bestFit="1" customWidth="1"/>
    <col min="3586" max="3586" width="50.140625" bestFit="1" customWidth="1"/>
    <col min="3587" max="3587" width="13.42578125" customWidth="1"/>
    <col min="3588" max="3588" width="13.42578125" bestFit="1" customWidth="1"/>
    <col min="3589" max="3589" width="13.85546875" bestFit="1" customWidth="1"/>
    <col min="3590" max="3590" width="14.42578125" bestFit="1" customWidth="1"/>
    <col min="3591" max="3591" width="12.7109375" customWidth="1"/>
    <col min="3592" max="3592" width="12.28515625" customWidth="1"/>
    <col min="3593" max="3593" width="17.42578125" bestFit="1" customWidth="1"/>
    <col min="3594" max="3594" width="13.85546875" bestFit="1" customWidth="1"/>
    <col min="3842" max="3842" width="50.140625" bestFit="1" customWidth="1"/>
    <col min="3843" max="3843" width="13.42578125" customWidth="1"/>
    <col min="3844" max="3844" width="13.42578125" bestFit="1" customWidth="1"/>
    <col min="3845" max="3845" width="13.85546875" bestFit="1" customWidth="1"/>
    <col min="3846" max="3846" width="14.42578125" bestFit="1" customWidth="1"/>
    <col min="3847" max="3847" width="12.7109375" customWidth="1"/>
    <col min="3848" max="3848" width="12.28515625" customWidth="1"/>
    <col min="3849" max="3849" width="17.42578125" bestFit="1" customWidth="1"/>
    <col min="3850" max="3850" width="13.85546875" bestFit="1" customWidth="1"/>
    <col min="4098" max="4098" width="50.140625" bestFit="1" customWidth="1"/>
    <col min="4099" max="4099" width="13.42578125" customWidth="1"/>
    <col min="4100" max="4100" width="13.42578125" bestFit="1" customWidth="1"/>
    <col min="4101" max="4101" width="13.85546875" bestFit="1" customWidth="1"/>
    <col min="4102" max="4102" width="14.42578125" bestFit="1" customWidth="1"/>
    <col min="4103" max="4103" width="12.7109375" customWidth="1"/>
    <col min="4104" max="4104" width="12.28515625" customWidth="1"/>
    <col min="4105" max="4105" width="17.42578125" bestFit="1" customWidth="1"/>
    <col min="4106" max="4106" width="13.85546875" bestFit="1" customWidth="1"/>
    <col min="4354" max="4354" width="50.140625" bestFit="1" customWidth="1"/>
    <col min="4355" max="4355" width="13.42578125" customWidth="1"/>
    <col min="4356" max="4356" width="13.42578125" bestFit="1" customWidth="1"/>
    <col min="4357" max="4357" width="13.85546875" bestFit="1" customWidth="1"/>
    <col min="4358" max="4358" width="14.42578125" bestFit="1" customWidth="1"/>
    <col min="4359" max="4359" width="12.7109375" customWidth="1"/>
    <col min="4360" max="4360" width="12.28515625" customWidth="1"/>
    <col min="4361" max="4361" width="17.42578125" bestFit="1" customWidth="1"/>
    <col min="4362" max="4362" width="13.85546875" bestFit="1" customWidth="1"/>
    <col min="4610" max="4610" width="50.140625" bestFit="1" customWidth="1"/>
    <col min="4611" max="4611" width="13.42578125" customWidth="1"/>
    <col min="4612" max="4612" width="13.42578125" bestFit="1" customWidth="1"/>
    <col min="4613" max="4613" width="13.85546875" bestFit="1" customWidth="1"/>
    <col min="4614" max="4614" width="14.42578125" bestFit="1" customWidth="1"/>
    <col min="4615" max="4615" width="12.7109375" customWidth="1"/>
    <col min="4616" max="4616" width="12.28515625" customWidth="1"/>
    <col min="4617" max="4617" width="17.42578125" bestFit="1" customWidth="1"/>
    <col min="4618" max="4618" width="13.85546875" bestFit="1" customWidth="1"/>
    <col min="4866" max="4866" width="50.140625" bestFit="1" customWidth="1"/>
    <col min="4867" max="4867" width="13.42578125" customWidth="1"/>
    <col min="4868" max="4868" width="13.42578125" bestFit="1" customWidth="1"/>
    <col min="4869" max="4869" width="13.85546875" bestFit="1" customWidth="1"/>
    <col min="4870" max="4870" width="14.42578125" bestFit="1" customWidth="1"/>
    <col min="4871" max="4871" width="12.7109375" customWidth="1"/>
    <col min="4872" max="4872" width="12.28515625" customWidth="1"/>
    <col min="4873" max="4873" width="17.42578125" bestFit="1" customWidth="1"/>
    <col min="4874" max="4874" width="13.85546875" bestFit="1" customWidth="1"/>
    <col min="5122" max="5122" width="50.140625" bestFit="1" customWidth="1"/>
    <col min="5123" max="5123" width="13.42578125" customWidth="1"/>
    <col min="5124" max="5124" width="13.42578125" bestFit="1" customWidth="1"/>
    <col min="5125" max="5125" width="13.85546875" bestFit="1" customWidth="1"/>
    <col min="5126" max="5126" width="14.42578125" bestFit="1" customWidth="1"/>
    <col min="5127" max="5127" width="12.7109375" customWidth="1"/>
    <col min="5128" max="5128" width="12.28515625" customWidth="1"/>
    <col min="5129" max="5129" width="17.42578125" bestFit="1" customWidth="1"/>
    <col min="5130" max="5130" width="13.85546875" bestFit="1" customWidth="1"/>
    <col min="5378" max="5378" width="50.140625" bestFit="1" customWidth="1"/>
    <col min="5379" max="5379" width="13.42578125" customWidth="1"/>
    <col min="5380" max="5380" width="13.42578125" bestFit="1" customWidth="1"/>
    <col min="5381" max="5381" width="13.85546875" bestFit="1" customWidth="1"/>
    <col min="5382" max="5382" width="14.42578125" bestFit="1" customWidth="1"/>
    <col min="5383" max="5383" width="12.7109375" customWidth="1"/>
    <col min="5384" max="5384" width="12.28515625" customWidth="1"/>
    <col min="5385" max="5385" width="17.42578125" bestFit="1" customWidth="1"/>
    <col min="5386" max="5386" width="13.85546875" bestFit="1" customWidth="1"/>
    <col min="5634" max="5634" width="50.140625" bestFit="1" customWidth="1"/>
    <col min="5635" max="5635" width="13.42578125" customWidth="1"/>
    <col min="5636" max="5636" width="13.42578125" bestFit="1" customWidth="1"/>
    <col min="5637" max="5637" width="13.85546875" bestFit="1" customWidth="1"/>
    <col min="5638" max="5638" width="14.42578125" bestFit="1" customWidth="1"/>
    <col min="5639" max="5639" width="12.7109375" customWidth="1"/>
    <col min="5640" max="5640" width="12.28515625" customWidth="1"/>
    <col min="5641" max="5641" width="17.42578125" bestFit="1" customWidth="1"/>
    <col min="5642" max="5642" width="13.85546875" bestFit="1" customWidth="1"/>
    <col min="5890" max="5890" width="50.140625" bestFit="1" customWidth="1"/>
    <col min="5891" max="5891" width="13.42578125" customWidth="1"/>
    <col min="5892" max="5892" width="13.42578125" bestFit="1" customWidth="1"/>
    <col min="5893" max="5893" width="13.85546875" bestFit="1" customWidth="1"/>
    <col min="5894" max="5894" width="14.42578125" bestFit="1" customWidth="1"/>
    <col min="5895" max="5895" width="12.7109375" customWidth="1"/>
    <col min="5896" max="5896" width="12.28515625" customWidth="1"/>
    <col min="5897" max="5897" width="17.42578125" bestFit="1" customWidth="1"/>
    <col min="5898" max="5898" width="13.85546875" bestFit="1" customWidth="1"/>
    <col min="6146" max="6146" width="50.140625" bestFit="1" customWidth="1"/>
    <col min="6147" max="6147" width="13.42578125" customWidth="1"/>
    <col min="6148" max="6148" width="13.42578125" bestFit="1" customWidth="1"/>
    <col min="6149" max="6149" width="13.85546875" bestFit="1" customWidth="1"/>
    <col min="6150" max="6150" width="14.42578125" bestFit="1" customWidth="1"/>
    <col min="6151" max="6151" width="12.7109375" customWidth="1"/>
    <col min="6152" max="6152" width="12.28515625" customWidth="1"/>
    <col min="6153" max="6153" width="17.42578125" bestFit="1" customWidth="1"/>
    <col min="6154" max="6154" width="13.85546875" bestFit="1" customWidth="1"/>
    <col min="6402" max="6402" width="50.140625" bestFit="1" customWidth="1"/>
    <col min="6403" max="6403" width="13.42578125" customWidth="1"/>
    <col min="6404" max="6404" width="13.42578125" bestFit="1" customWidth="1"/>
    <col min="6405" max="6405" width="13.85546875" bestFit="1" customWidth="1"/>
    <col min="6406" max="6406" width="14.42578125" bestFit="1" customWidth="1"/>
    <col min="6407" max="6407" width="12.7109375" customWidth="1"/>
    <col min="6408" max="6408" width="12.28515625" customWidth="1"/>
    <col min="6409" max="6409" width="17.42578125" bestFit="1" customWidth="1"/>
    <col min="6410" max="6410" width="13.85546875" bestFit="1" customWidth="1"/>
    <col min="6658" max="6658" width="50.140625" bestFit="1" customWidth="1"/>
    <col min="6659" max="6659" width="13.42578125" customWidth="1"/>
    <col min="6660" max="6660" width="13.42578125" bestFit="1" customWidth="1"/>
    <col min="6661" max="6661" width="13.85546875" bestFit="1" customWidth="1"/>
    <col min="6662" max="6662" width="14.42578125" bestFit="1" customWidth="1"/>
    <col min="6663" max="6663" width="12.7109375" customWidth="1"/>
    <col min="6664" max="6664" width="12.28515625" customWidth="1"/>
    <col min="6665" max="6665" width="17.42578125" bestFit="1" customWidth="1"/>
    <col min="6666" max="6666" width="13.85546875" bestFit="1" customWidth="1"/>
    <col min="6914" max="6914" width="50.140625" bestFit="1" customWidth="1"/>
    <col min="6915" max="6915" width="13.42578125" customWidth="1"/>
    <col min="6916" max="6916" width="13.42578125" bestFit="1" customWidth="1"/>
    <col min="6917" max="6917" width="13.85546875" bestFit="1" customWidth="1"/>
    <col min="6918" max="6918" width="14.42578125" bestFit="1" customWidth="1"/>
    <col min="6919" max="6919" width="12.7109375" customWidth="1"/>
    <col min="6920" max="6920" width="12.28515625" customWidth="1"/>
    <col min="6921" max="6921" width="17.42578125" bestFit="1" customWidth="1"/>
    <col min="6922" max="6922" width="13.85546875" bestFit="1" customWidth="1"/>
    <col min="7170" max="7170" width="50.140625" bestFit="1" customWidth="1"/>
    <col min="7171" max="7171" width="13.42578125" customWidth="1"/>
    <col min="7172" max="7172" width="13.42578125" bestFit="1" customWidth="1"/>
    <col min="7173" max="7173" width="13.85546875" bestFit="1" customWidth="1"/>
    <col min="7174" max="7174" width="14.42578125" bestFit="1" customWidth="1"/>
    <col min="7175" max="7175" width="12.7109375" customWidth="1"/>
    <col min="7176" max="7176" width="12.28515625" customWidth="1"/>
    <col min="7177" max="7177" width="17.42578125" bestFit="1" customWidth="1"/>
    <col min="7178" max="7178" width="13.85546875" bestFit="1" customWidth="1"/>
    <col min="7426" max="7426" width="50.140625" bestFit="1" customWidth="1"/>
    <col min="7427" max="7427" width="13.42578125" customWidth="1"/>
    <col min="7428" max="7428" width="13.42578125" bestFit="1" customWidth="1"/>
    <col min="7429" max="7429" width="13.85546875" bestFit="1" customWidth="1"/>
    <col min="7430" max="7430" width="14.42578125" bestFit="1" customWidth="1"/>
    <col min="7431" max="7431" width="12.7109375" customWidth="1"/>
    <col min="7432" max="7432" width="12.28515625" customWidth="1"/>
    <col min="7433" max="7433" width="17.42578125" bestFit="1" customWidth="1"/>
    <col min="7434" max="7434" width="13.85546875" bestFit="1" customWidth="1"/>
    <col min="7682" max="7682" width="50.140625" bestFit="1" customWidth="1"/>
    <col min="7683" max="7683" width="13.42578125" customWidth="1"/>
    <col min="7684" max="7684" width="13.42578125" bestFit="1" customWidth="1"/>
    <col min="7685" max="7685" width="13.85546875" bestFit="1" customWidth="1"/>
    <col min="7686" max="7686" width="14.42578125" bestFit="1" customWidth="1"/>
    <col min="7687" max="7687" width="12.7109375" customWidth="1"/>
    <col min="7688" max="7688" width="12.28515625" customWidth="1"/>
    <col min="7689" max="7689" width="17.42578125" bestFit="1" customWidth="1"/>
    <col min="7690" max="7690" width="13.85546875" bestFit="1" customWidth="1"/>
    <col min="7938" max="7938" width="50.140625" bestFit="1" customWidth="1"/>
    <col min="7939" max="7939" width="13.42578125" customWidth="1"/>
    <col min="7940" max="7940" width="13.42578125" bestFit="1" customWidth="1"/>
    <col min="7941" max="7941" width="13.85546875" bestFit="1" customWidth="1"/>
    <col min="7942" max="7942" width="14.42578125" bestFit="1" customWidth="1"/>
    <col min="7943" max="7943" width="12.7109375" customWidth="1"/>
    <col min="7944" max="7944" width="12.28515625" customWidth="1"/>
    <col min="7945" max="7945" width="17.42578125" bestFit="1" customWidth="1"/>
    <col min="7946" max="7946" width="13.85546875" bestFit="1" customWidth="1"/>
    <col min="8194" max="8194" width="50.140625" bestFit="1" customWidth="1"/>
    <col min="8195" max="8195" width="13.42578125" customWidth="1"/>
    <col min="8196" max="8196" width="13.42578125" bestFit="1" customWidth="1"/>
    <col min="8197" max="8197" width="13.85546875" bestFit="1" customWidth="1"/>
    <col min="8198" max="8198" width="14.42578125" bestFit="1" customWidth="1"/>
    <col min="8199" max="8199" width="12.7109375" customWidth="1"/>
    <col min="8200" max="8200" width="12.28515625" customWidth="1"/>
    <col min="8201" max="8201" width="17.42578125" bestFit="1" customWidth="1"/>
    <col min="8202" max="8202" width="13.85546875" bestFit="1" customWidth="1"/>
    <col min="8450" max="8450" width="50.140625" bestFit="1" customWidth="1"/>
    <col min="8451" max="8451" width="13.42578125" customWidth="1"/>
    <col min="8452" max="8452" width="13.42578125" bestFit="1" customWidth="1"/>
    <col min="8453" max="8453" width="13.85546875" bestFit="1" customWidth="1"/>
    <col min="8454" max="8454" width="14.42578125" bestFit="1" customWidth="1"/>
    <col min="8455" max="8455" width="12.7109375" customWidth="1"/>
    <col min="8456" max="8456" width="12.28515625" customWidth="1"/>
    <col min="8457" max="8457" width="17.42578125" bestFit="1" customWidth="1"/>
    <col min="8458" max="8458" width="13.85546875" bestFit="1" customWidth="1"/>
    <col min="8706" max="8706" width="50.140625" bestFit="1" customWidth="1"/>
    <col min="8707" max="8707" width="13.42578125" customWidth="1"/>
    <col min="8708" max="8708" width="13.42578125" bestFit="1" customWidth="1"/>
    <col min="8709" max="8709" width="13.85546875" bestFit="1" customWidth="1"/>
    <col min="8710" max="8710" width="14.42578125" bestFit="1" customWidth="1"/>
    <col min="8711" max="8711" width="12.7109375" customWidth="1"/>
    <col min="8712" max="8712" width="12.28515625" customWidth="1"/>
    <col min="8713" max="8713" width="17.42578125" bestFit="1" customWidth="1"/>
    <col min="8714" max="8714" width="13.85546875" bestFit="1" customWidth="1"/>
    <col min="8962" max="8962" width="50.140625" bestFit="1" customWidth="1"/>
    <col min="8963" max="8963" width="13.42578125" customWidth="1"/>
    <col min="8964" max="8964" width="13.42578125" bestFit="1" customWidth="1"/>
    <col min="8965" max="8965" width="13.85546875" bestFit="1" customWidth="1"/>
    <col min="8966" max="8966" width="14.42578125" bestFit="1" customWidth="1"/>
    <col min="8967" max="8967" width="12.7109375" customWidth="1"/>
    <col min="8968" max="8968" width="12.28515625" customWidth="1"/>
    <col min="8969" max="8969" width="17.42578125" bestFit="1" customWidth="1"/>
    <col min="8970" max="8970" width="13.85546875" bestFit="1" customWidth="1"/>
    <col min="9218" max="9218" width="50.140625" bestFit="1" customWidth="1"/>
    <col min="9219" max="9219" width="13.42578125" customWidth="1"/>
    <col min="9220" max="9220" width="13.42578125" bestFit="1" customWidth="1"/>
    <col min="9221" max="9221" width="13.85546875" bestFit="1" customWidth="1"/>
    <col min="9222" max="9222" width="14.42578125" bestFit="1" customWidth="1"/>
    <col min="9223" max="9223" width="12.7109375" customWidth="1"/>
    <col min="9224" max="9224" width="12.28515625" customWidth="1"/>
    <col min="9225" max="9225" width="17.42578125" bestFit="1" customWidth="1"/>
    <col min="9226" max="9226" width="13.85546875" bestFit="1" customWidth="1"/>
    <col min="9474" max="9474" width="50.140625" bestFit="1" customWidth="1"/>
    <col min="9475" max="9475" width="13.42578125" customWidth="1"/>
    <col min="9476" max="9476" width="13.42578125" bestFit="1" customWidth="1"/>
    <col min="9477" max="9477" width="13.85546875" bestFit="1" customWidth="1"/>
    <col min="9478" max="9478" width="14.42578125" bestFit="1" customWidth="1"/>
    <col min="9479" max="9479" width="12.7109375" customWidth="1"/>
    <col min="9480" max="9480" width="12.28515625" customWidth="1"/>
    <col min="9481" max="9481" width="17.42578125" bestFit="1" customWidth="1"/>
    <col min="9482" max="9482" width="13.85546875" bestFit="1" customWidth="1"/>
    <col min="9730" max="9730" width="50.140625" bestFit="1" customWidth="1"/>
    <col min="9731" max="9731" width="13.42578125" customWidth="1"/>
    <col min="9732" max="9732" width="13.42578125" bestFit="1" customWidth="1"/>
    <col min="9733" max="9733" width="13.85546875" bestFit="1" customWidth="1"/>
    <col min="9734" max="9734" width="14.42578125" bestFit="1" customWidth="1"/>
    <col min="9735" max="9735" width="12.7109375" customWidth="1"/>
    <col min="9736" max="9736" width="12.28515625" customWidth="1"/>
    <col min="9737" max="9737" width="17.42578125" bestFit="1" customWidth="1"/>
    <col min="9738" max="9738" width="13.85546875" bestFit="1" customWidth="1"/>
    <col min="9986" max="9986" width="50.140625" bestFit="1" customWidth="1"/>
    <col min="9987" max="9987" width="13.42578125" customWidth="1"/>
    <col min="9988" max="9988" width="13.42578125" bestFit="1" customWidth="1"/>
    <col min="9989" max="9989" width="13.85546875" bestFit="1" customWidth="1"/>
    <col min="9990" max="9990" width="14.42578125" bestFit="1" customWidth="1"/>
    <col min="9991" max="9991" width="12.7109375" customWidth="1"/>
    <col min="9992" max="9992" width="12.28515625" customWidth="1"/>
    <col min="9993" max="9993" width="17.42578125" bestFit="1" customWidth="1"/>
    <col min="9994" max="9994" width="13.85546875" bestFit="1" customWidth="1"/>
    <col min="10242" max="10242" width="50.140625" bestFit="1" customWidth="1"/>
    <col min="10243" max="10243" width="13.42578125" customWidth="1"/>
    <col min="10244" max="10244" width="13.42578125" bestFit="1" customWidth="1"/>
    <col min="10245" max="10245" width="13.85546875" bestFit="1" customWidth="1"/>
    <col min="10246" max="10246" width="14.42578125" bestFit="1" customWidth="1"/>
    <col min="10247" max="10247" width="12.7109375" customWidth="1"/>
    <col min="10248" max="10248" width="12.28515625" customWidth="1"/>
    <col min="10249" max="10249" width="17.42578125" bestFit="1" customWidth="1"/>
    <col min="10250" max="10250" width="13.85546875" bestFit="1" customWidth="1"/>
    <col min="10498" max="10498" width="50.140625" bestFit="1" customWidth="1"/>
    <col min="10499" max="10499" width="13.42578125" customWidth="1"/>
    <col min="10500" max="10500" width="13.42578125" bestFit="1" customWidth="1"/>
    <col min="10501" max="10501" width="13.85546875" bestFit="1" customWidth="1"/>
    <col min="10502" max="10502" width="14.42578125" bestFit="1" customWidth="1"/>
    <col min="10503" max="10503" width="12.7109375" customWidth="1"/>
    <col min="10504" max="10504" width="12.28515625" customWidth="1"/>
    <col min="10505" max="10505" width="17.42578125" bestFit="1" customWidth="1"/>
    <col min="10506" max="10506" width="13.85546875" bestFit="1" customWidth="1"/>
    <col min="10754" max="10754" width="50.140625" bestFit="1" customWidth="1"/>
    <col min="10755" max="10755" width="13.42578125" customWidth="1"/>
    <col min="10756" max="10756" width="13.42578125" bestFit="1" customWidth="1"/>
    <col min="10757" max="10757" width="13.85546875" bestFit="1" customWidth="1"/>
    <col min="10758" max="10758" width="14.42578125" bestFit="1" customWidth="1"/>
    <col min="10759" max="10759" width="12.7109375" customWidth="1"/>
    <col min="10760" max="10760" width="12.28515625" customWidth="1"/>
    <col min="10761" max="10761" width="17.42578125" bestFit="1" customWidth="1"/>
    <col min="10762" max="10762" width="13.85546875" bestFit="1" customWidth="1"/>
    <col min="11010" max="11010" width="50.140625" bestFit="1" customWidth="1"/>
    <col min="11011" max="11011" width="13.42578125" customWidth="1"/>
    <col min="11012" max="11012" width="13.42578125" bestFit="1" customWidth="1"/>
    <col min="11013" max="11013" width="13.85546875" bestFit="1" customWidth="1"/>
    <col min="11014" max="11014" width="14.42578125" bestFit="1" customWidth="1"/>
    <col min="11015" max="11015" width="12.7109375" customWidth="1"/>
    <col min="11016" max="11016" width="12.28515625" customWidth="1"/>
    <col min="11017" max="11017" width="17.42578125" bestFit="1" customWidth="1"/>
    <col min="11018" max="11018" width="13.85546875" bestFit="1" customWidth="1"/>
    <col min="11266" max="11266" width="50.140625" bestFit="1" customWidth="1"/>
    <col min="11267" max="11267" width="13.42578125" customWidth="1"/>
    <col min="11268" max="11268" width="13.42578125" bestFit="1" customWidth="1"/>
    <col min="11269" max="11269" width="13.85546875" bestFit="1" customWidth="1"/>
    <col min="11270" max="11270" width="14.42578125" bestFit="1" customWidth="1"/>
    <col min="11271" max="11271" width="12.7109375" customWidth="1"/>
    <col min="11272" max="11272" width="12.28515625" customWidth="1"/>
    <col min="11273" max="11273" width="17.42578125" bestFit="1" customWidth="1"/>
    <col min="11274" max="11274" width="13.85546875" bestFit="1" customWidth="1"/>
    <col min="11522" max="11522" width="50.140625" bestFit="1" customWidth="1"/>
    <col min="11523" max="11523" width="13.42578125" customWidth="1"/>
    <col min="11524" max="11524" width="13.42578125" bestFit="1" customWidth="1"/>
    <col min="11525" max="11525" width="13.85546875" bestFit="1" customWidth="1"/>
    <col min="11526" max="11526" width="14.42578125" bestFit="1" customWidth="1"/>
    <col min="11527" max="11527" width="12.7109375" customWidth="1"/>
    <col min="11528" max="11528" width="12.28515625" customWidth="1"/>
    <col min="11529" max="11529" width="17.42578125" bestFit="1" customWidth="1"/>
    <col min="11530" max="11530" width="13.85546875" bestFit="1" customWidth="1"/>
    <col min="11778" max="11778" width="50.140625" bestFit="1" customWidth="1"/>
    <col min="11779" max="11779" width="13.42578125" customWidth="1"/>
    <col min="11780" max="11780" width="13.42578125" bestFit="1" customWidth="1"/>
    <col min="11781" max="11781" width="13.85546875" bestFit="1" customWidth="1"/>
    <col min="11782" max="11782" width="14.42578125" bestFit="1" customWidth="1"/>
    <col min="11783" max="11783" width="12.7109375" customWidth="1"/>
    <col min="11784" max="11784" width="12.28515625" customWidth="1"/>
    <col min="11785" max="11785" width="17.42578125" bestFit="1" customWidth="1"/>
    <col min="11786" max="11786" width="13.85546875" bestFit="1" customWidth="1"/>
    <col min="12034" max="12034" width="50.140625" bestFit="1" customWidth="1"/>
    <col min="12035" max="12035" width="13.42578125" customWidth="1"/>
    <col min="12036" max="12036" width="13.42578125" bestFit="1" customWidth="1"/>
    <col min="12037" max="12037" width="13.85546875" bestFit="1" customWidth="1"/>
    <col min="12038" max="12038" width="14.42578125" bestFit="1" customWidth="1"/>
    <col min="12039" max="12039" width="12.7109375" customWidth="1"/>
    <col min="12040" max="12040" width="12.28515625" customWidth="1"/>
    <col min="12041" max="12041" width="17.42578125" bestFit="1" customWidth="1"/>
    <col min="12042" max="12042" width="13.85546875" bestFit="1" customWidth="1"/>
    <col min="12290" max="12290" width="50.140625" bestFit="1" customWidth="1"/>
    <col min="12291" max="12291" width="13.42578125" customWidth="1"/>
    <col min="12292" max="12292" width="13.42578125" bestFit="1" customWidth="1"/>
    <col min="12293" max="12293" width="13.85546875" bestFit="1" customWidth="1"/>
    <col min="12294" max="12294" width="14.42578125" bestFit="1" customWidth="1"/>
    <col min="12295" max="12295" width="12.7109375" customWidth="1"/>
    <col min="12296" max="12296" width="12.28515625" customWidth="1"/>
    <col min="12297" max="12297" width="17.42578125" bestFit="1" customWidth="1"/>
    <col min="12298" max="12298" width="13.85546875" bestFit="1" customWidth="1"/>
    <col min="12546" max="12546" width="50.140625" bestFit="1" customWidth="1"/>
    <col min="12547" max="12547" width="13.42578125" customWidth="1"/>
    <col min="12548" max="12548" width="13.42578125" bestFit="1" customWidth="1"/>
    <col min="12549" max="12549" width="13.85546875" bestFit="1" customWidth="1"/>
    <col min="12550" max="12550" width="14.42578125" bestFit="1" customWidth="1"/>
    <col min="12551" max="12551" width="12.7109375" customWidth="1"/>
    <col min="12552" max="12552" width="12.28515625" customWidth="1"/>
    <col min="12553" max="12553" width="17.42578125" bestFit="1" customWidth="1"/>
    <col min="12554" max="12554" width="13.85546875" bestFit="1" customWidth="1"/>
    <col min="12802" max="12802" width="50.140625" bestFit="1" customWidth="1"/>
    <col min="12803" max="12803" width="13.42578125" customWidth="1"/>
    <col min="12804" max="12804" width="13.42578125" bestFit="1" customWidth="1"/>
    <col min="12805" max="12805" width="13.85546875" bestFit="1" customWidth="1"/>
    <col min="12806" max="12806" width="14.42578125" bestFit="1" customWidth="1"/>
    <col min="12807" max="12807" width="12.7109375" customWidth="1"/>
    <col min="12808" max="12808" width="12.28515625" customWidth="1"/>
    <col min="12809" max="12809" width="17.42578125" bestFit="1" customWidth="1"/>
    <col min="12810" max="12810" width="13.85546875" bestFit="1" customWidth="1"/>
    <col min="13058" max="13058" width="50.140625" bestFit="1" customWidth="1"/>
    <col min="13059" max="13059" width="13.42578125" customWidth="1"/>
    <col min="13060" max="13060" width="13.42578125" bestFit="1" customWidth="1"/>
    <col min="13061" max="13061" width="13.85546875" bestFit="1" customWidth="1"/>
    <col min="13062" max="13062" width="14.42578125" bestFit="1" customWidth="1"/>
    <col min="13063" max="13063" width="12.7109375" customWidth="1"/>
    <col min="13064" max="13064" width="12.28515625" customWidth="1"/>
    <col min="13065" max="13065" width="17.42578125" bestFit="1" customWidth="1"/>
    <col min="13066" max="13066" width="13.85546875" bestFit="1" customWidth="1"/>
    <col min="13314" max="13314" width="50.140625" bestFit="1" customWidth="1"/>
    <col min="13315" max="13315" width="13.42578125" customWidth="1"/>
    <col min="13316" max="13316" width="13.42578125" bestFit="1" customWidth="1"/>
    <col min="13317" max="13317" width="13.85546875" bestFit="1" customWidth="1"/>
    <col min="13318" max="13318" width="14.42578125" bestFit="1" customWidth="1"/>
    <col min="13319" max="13319" width="12.7109375" customWidth="1"/>
    <col min="13320" max="13320" width="12.28515625" customWidth="1"/>
    <col min="13321" max="13321" width="17.42578125" bestFit="1" customWidth="1"/>
    <col min="13322" max="13322" width="13.85546875" bestFit="1" customWidth="1"/>
    <col min="13570" max="13570" width="50.140625" bestFit="1" customWidth="1"/>
    <col min="13571" max="13571" width="13.42578125" customWidth="1"/>
    <col min="13572" max="13572" width="13.42578125" bestFit="1" customWidth="1"/>
    <col min="13573" max="13573" width="13.85546875" bestFit="1" customWidth="1"/>
    <col min="13574" max="13574" width="14.42578125" bestFit="1" customWidth="1"/>
    <col min="13575" max="13575" width="12.7109375" customWidth="1"/>
    <col min="13576" max="13576" width="12.28515625" customWidth="1"/>
    <col min="13577" max="13577" width="17.42578125" bestFit="1" customWidth="1"/>
    <col min="13578" max="13578" width="13.85546875" bestFit="1" customWidth="1"/>
    <col min="13826" max="13826" width="50.140625" bestFit="1" customWidth="1"/>
    <col min="13827" max="13827" width="13.42578125" customWidth="1"/>
    <col min="13828" max="13828" width="13.42578125" bestFit="1" customWidth="1"/>
    <col min="13829" max="13829" width="13.85546875" bestFit="1" customWidth="1"/>
    <col min="13830" max="13830" width="14.42578125" bestFit="1" customWidth="1"/>
    <col min="13831" max="13831" width="12.7109375" customWidth="1"/>
    <col min="13832" max="13832" width="12.28515625" customWidth="1"/>
    <col min="13833" max="13833" width="17.42578125" bestFit="1" customWidth="1"/>
    <col min="13834" max="13834" width="13.85546875" bestFit="1" customWidth="1"/>
    <col min="14082" max="14082" width="50.140625" bestFit="1" customWidth="1"/>
    <col min="14083" max="14083" width="13.42578125" customWidth="1"/>
    <col min="14084" max="14084" width="13.42578125" bestFit="1" customWidth="1"/>
    <col min="14085" max="14085" width="13.85546875" bestFit="1" customWidth="1"/>
    <col min="14086" max="14086" width="14.42578125" bestFit="1" customWidth="1"/>
    <col min="14087" max="14087" width="12.7109375" customWidth="1"/>
    <col min="14088" max="14088" width="12.28515625" customWidth="1"/>
    <col min="14089" max="14089" width="17.42578125" bestFit="1" customWidth="1"/>
    <col min="14090" max="14090" width="13.85546875" bestFit="1" customWidth="1"/>
    <col min="14338" max="14338" width="50.140625" bestFit="1" customWidth="1"/>
    <col min="14339" max="14339" width="13.42578125" customWidth="1"/>
    <col min="14340" max="14340" width="13.42578125" bestFit="1" customWidth="1"/>
    <col min="14341" max="14341" width="13.85546875" bestFit="1" customWidth="1"/>
    <col min="14342" max="14342" width="14.42578125" bestFit="1" customWidth="1"/>
    <col min="14343" max="14343" width="12.7109375" customWidth="1"/>
    <col min="14344" max="14344" width="12.28515625" customWidth="1"/>
    <col min="14345" max="14345" width="17.42578125" bestFit="1" customWidth="1"/>
    <col min="14346" max="14346" width="13.85546875" bestFit="1" customWidth="1"/>
    <col min="14594" max="14594" width="50.140625" bestFit="1" customWidth="1"/>
    <col min="14595" max="14595" width="13.42578125" customWidth="1"/>
    <col min="14596" max="14596" width="13.42578125" bestFit="1" customWidth="1"/>
    <col min="14597" max="14597" width="13.85546875" bestFit="1" customWidth="1"/>
    <col min="14598" max="14598" width="14.42578125" bestFit="1" customWidth="1"/>
    <col min="14599" max="14599" width="12.7109375" customWidth="1"/>
    <col min="14600" max="14600" width="12.28515625" customWidth="1"/>
    <col min="14601" max="14601" width="17.42578125" bestFit="1" customWidth="1"/>
    <col min="14602" max="14602" width="13.85546875" bestFit="1" customWidth="1"/>
    <col min="14850" max="14850" width="50.140625" bestFit="1" customWidth="1"/>
    <col min="14851" max="14851" width="13.42578125" customWidth="1"/>
    <col min="14852" max="14852" width="13.42578125" bestFit="1" customWidth="1"/>
    <col min="14853" max="14853" width="13.85546875" bestFit="1" customWidth="1"/>
    <col min="14854" max="14854" width="14.42578125" bestFit="1" customWidth="1"/>
    <col min="14855" max="14855" width="12.7109375" customWidth="1"/>
    <col min="14856" max="14856" width="12.28515625" customWidth="1"/>
    <col min="14857" max="14857" width="17.42578125" bestFit="1" customWidth="1"/>
    <col min="14858" max="14858" width="13.85546875" bestFit="1" customWidth="1"/>
    <col min="15106" max="15106" width="50.140625" bestFit="1" customWidth="1"/>
    <col min="15107" max="15107" width="13.42578125" customWidth="1"/>
    <col min="15108" max="15108" width="13.42578125" bestFit="1" customWidth="1"/>
    <col min="15109" max="15109" width="13.85546875" bestFit="1" customWidth="1"/>
    <col min="15110" max="15110" width="14.42578125" bestFit="1" customWidth="1"/>
    <col min="15111" max="15111" width="12.7109375" customWidth="1"/>
    <col min="15112" max="15112" width="12.28515625" customWidth="1"/>
    <col min="15113" max="15113" width="17.42578125" bestFit="1" customWidth="1"/>
    <col min="15114" max="15114" width="13.85546875" bestFit="1" customWidth="1"/>
    <col min="15362" max="15362" width="50.140625" bestFit="1" customWidth="1"/>
    <col min="15363" max="15363" width="13.42578125" customWidth="1"/>
    <col min="15364" max="15364" width="13.42578125" bestFit="1" customWidth="1"/>
    <col min="15365" max="15365" width="13.85546875" bestFit="1" customWidth="1"/>
    <col min="15366" max="15366" width="14.42578125" bestFit="1" customWidth="1"/>
    <col min="15367" max="15367" width="12.7109375" customWidth="1"/>
    <col min="15368" max="15368" width="12.28515625" customWidth="1"/>
    <col min="15369" max="15369" width="17.42578125" bestFit="1" customWidth="1"/>
    <col min="15370" max="15370" width="13.85546875" bestFit="1" customWidth="1"/>
    <col min="15618" max="15618" width="50.140625" bestFit="1" customWidth="1"/>
    <col min="15619" max="15619" width="13.42578125" customWidth="1"/>
    <col min="15620" max="15620" width="13.42578125" bestFit="1" customWidth="1"/>
    <col min="15621" max="15621" width="13.85546875" bestFit="1" customWidth="1"/>
    <col min="15622" max="15622" width="14.42578125" bestFit="1" customWidth="1"/>
    <col min="15623" max="15623" width="12.7109375" customWidth="1"/>
    <col min="15624" max="15624" width="12.28515625" customWidth="1"/>
    <col min="15625" max="15625" width="17.42578125" bestFit="1" customWidth="1"/>
    <col min="15626" max="15626" width="13.85546875" bestFit="1" customWidth="1"/>
    <col min="15874" max="15874" width="50.140625" bestFit="1" customWidth="1"/>
    <col min="15875" max="15875" width="13.42578125" customWidth="1"/>
    <col min="15876" max="15876" width="13.42578125" bestFit="1" customWidth="1"/>
    <col min="15877" max="15877" width="13.85546875" bestFit="1" customWidth="1"/>
    <col min="15878" max="15878" width="14.42578125" bestFit="1" customWidth="1"/>
    <col min="15879" max="15879" width="12.7109375" customWidth="1"/>
    <col min="15880" max="15880" width="12.28515625" customWidth="1"/>
    <col min="15881" max="15881" width="17.42578125" bestFit="1" customWidth="1"/>
    <col min="15882" max="15882" width="13.85546875" bestFit="1" customWidth="1"/>
    <col min="16130" max="16130" width="50.140625" bestFit="1" customWidth="1"/>
    <col min="16131" max="16131" width="13.42578125" customWidth="1"/>
    <col min="16132" max="16132" width="13.42578125" bestFit="1" customWidth="1"/>
    <col min="16133" max="16133" width="13.85546875" bestFit="1" customWidth="1"/>
    <col min="16134" max="16134" width="14.42578125" bestFit="1" customWidth="1"/>
    <col min="16135" max="16135" width="12.7109375" customWidth="1"/>
    <col min="16136" max="16136" width="12.28515625" customWidth="1"/>
    <col min="16137" max="16137" width="17.42578125" bestFit="1" customWidth="1"/>
    <col min="16138" max="16138" width="13.85546875" bestFit="1" customWidth="1"/>
  </cols>
  <sheetData>
    <row r="1" spans="1:10" x14ac:dyDescent="0.25">
      <c r="A1" s="421" t="str">
        <f>+[1]FORMATO5!A1:I1</f>
        <v>COLEGIO DE ESTUDIOS CIENTÍFICOS Y TECNOLÓGICOS DEL ESTADO DE TLAXCALA</v>
      </c>
      <c r="B1" s="422"/>
      <c r="C1" s="422"/>
      <c r="D1" s="422"/>
      <c r="E1" s="422"/>
      <c r="F1" s="422"/>
      <c r="G1" s="422"/>
      <c r="H1" s="423"/>
    </row>
    <row r="2" spans="1:10" x14ac:dyDescent="0.25">
      <c r="A2" s="424" t="s">
        <v>326</v>
      </c>
      <c r="B2" s="425"/>
      <c r="C2" s="425"/>
      <c r="D2" s="425"/>
      <c r="E2" s="425"/>
      <c r="F2" s="425"/>
      <c r="G2" s="425"/>
      <c r="H2" s="426"/>
    </row>
    <row r="3" spans="1:10" x14ac:dyDescent="0.25">
      <c r="A3" s="424" t="s">
        <v>327</v>
      </c>
      <c r="B3" s="425"/>
      <c r="C3" s="425"/>
      <c r="D3" s="425"/>
      <c r="E3" s="425"/>
      <c r="F3" s="425"/>
      <c r="G3" s="425"/>
      <c r="H3" s="426"/>
    </row>
    <row r="4" spans="1:10" x14ac:dyDescent="0.25">
      <c r="A4" s="424" t="str">
        <f>+[1]FORMATO5!A3:I3</f>
        <v>Del 1 de enero al 31 de marzo de 2025</v>
      </c>
      <c r="B4" s="425"/>
      <c r="C4" s="425"/>
      <c r="D4" s="425"/>
      <c r="E4" s="425"/>
      <c r="F4" s="425"/>
      <c r="G4" s="425"/>
      <c r="H4" s="426"/>
    </row>
    <row r="5" spans="1:10" x14ac:dyDescent="0.25">
      <c r="A5" s="427" t="s">
        <v>0</v>
      </c>
      <c r="B5" s="428"/>
      <c r="C5" s="428"/>
      <c r="D5" s="428"/>
      <c r="E5" s="428"/>
      <c r="F5" s="428"/>
      <c r="G5" s="428"/>
      <c r="H5" s="429"/>
    </row>
    <row r="6" spans="1:10" x14ac:dyDescent="0.25">
      <c r="A6" s="345" t="s">
        <v>1</v>
      </c>
      <c r="B6" s="347"/>
      <c r="C6" s="430" t="s">
        <v>328</v>
      </c>
      <c r="D6" s="431"/>
      <c r="E6" s="431"/>
      <c r="F6" s="431"/>
      <c r="G6" s="432"/>
      <c r="H6" s="209" t="s">
        <v>329</v>
      </c>
    </row>
    <row r="7" spans="1:10" x14ac:dyDescent="0.25">
      <c r="A7" s="348"/>
      <c r="B7" s="350"/>
      <c r="C7" s="210" t="s">
        <v>209</v>
      </c>
      <c r="D7" s="210" t="s">
        <v>238</v>
      </c>
      <c r="E7" s="433" t="s">
        <v>239</v>
      </c>
      <c r="F7" s="433" t="s">
        <v>189</v>
      </c>
      <c r="G7" s="433" t="s">
        <v>192</v>
      </c>
      <c r="H7" s="211" t="s">
        <v>330</v>
      </c>
    </row>
    <row r="8" spans="1:10" x14ac:dyDescent="0.25">
      <c r="A8" s="351"/>
      <c r="B8" s="353"/>
      <c r="C8" s="212" t="s">
        <v>331</v>
      </c>
      <c r="D8" s="212" t="s">
        <v>242</v>
      </c>
      <c r="E8" s="434"/>
      <c r="F8" s="434"/>
      <c r="G8" s="434"/>
      <c r="H8" s="213"/>
    </row>
    <row r="9" spans="1:10" x14ac:dyDescent="0.25">
      <c r="A9" s="419" t="s">
        <v>332</v>
      </c>
      <c r="B9" s="420"/>
      <c r="C9" s="215">
        <f t="shared" ref="C9:H9" si="0">+C10+C18+C29+C40+C51+C62+C66+C76</f>
        <v>613107302</v>
      </c>
      <c r="D9" s="216">
        <f t="shared" si="0"/>
        <v>114438137</v>
      </c>
      <c r="E9" s="217">
        <f t="shared" si="0"/>
        <v>727545439</v>
      </c>
      <c r="F9" s="218">
        <f t="shared" si="0"/>
        <v>160792104.15000001</v>
      </c>
      <c r="G9" s="219">
        <f t="shared" si="0"/>
        <v>153307942.75</v>
      </c>
      <c r="H9" s="219">
        <f t="shared" si="0"/>
        <v>566753334.85000002</v>
      </c>
      <c r="I9" s="92"/>
      <c r="J9" s="92"/>
    </row>
    <row r="10" spans="1:10" x14ac:dyDescent="0.25">
      <c r="A10" s="408" t="s">
        <v>333</v>
      </c>
      <c r="B10" s="411"/>
      <c r="C10" s="222">
        <f>SUM(C11:C17)</f>
        <v>567667787</v>
      </c>
      <c r="D10" s="223">
        <f>SUM(D11:D17)</f>
        <v>111830794</v>
      </c>
      <c r="E10" s="224">
        <f>SUM(E11:E17)</f>
        <v>679498581</v>
      </c>
      <c r="F10" s="225">
        <f>SUM(F11:F17)</f>
        <v>152846936.95000002</v>
      </c>
      <c r="G10" s="226">
        <f>SUM(G11:G17)</f>
        <v>148078902.99000001</v>
      </c>
      <c r="H10" s="227">
        <f>+SUM(H11:H17)</f>
        <v>526651644.05000001</v>
      </c>
      <c r="I10" s="228"/>
      <c r="J10" s="146"/>
    </row>
    <row r="11" spans="1:10" x14ac:dyDescent="0.25">
      <c r="A11" s="220"/>
      <c r="B11" s="221" t="s">
        <v>334</v>
      </c>
      <c r="C11" s="229">
        <v>295088525</v>
      </c>
      <c r="D11" s="229">
        <v>25174047.5</v>
      </c>
      <c r="E11" s="229">
        <f>+C11+D11</f>
        <v>320262572.5</v>
      </c>
      <c r="F11" s="229">
        <v>77875443.579999998</v>
      </c>
      <c r="G11" s="229">
        <v>77875443.579999998</v>
      </c>
      <c r="H11" s="230">
        <f>+E11-F11</f>
        <v>242387128.92000002</v>
      </c>
    </row>
    <row r="12" spans="1:10" x14ac:dyDescent="0.25">
      <c r="A12" s="220"/>
      <c r="B12" s="221" t="s">
        <v>335</v>
      </c>
      <c r="C12" s="229">
        <v>389083</v>
      </c>
      <c r="D12" s="229">
        <v>-389083</v>
      </c>
      <c r="E12" s="229">
        <f t="shared" ref="E12:E17" si="1">+C12+D12</f>
        <v>0</v>
      </c>
      <c r="F12" s="229">
        <v>0</v>
      </c>
      <c r="G12" s="229">
        <v>0</v>
      </c>
      <c r="H12" s="231">
        <f t="shared" ref="H12:H17" si="2">+E12-F12</f>
        <v>0</v>
      </c>
    </row>
    <row r="13" spans="1:10" x14ac:dyDescent="0.25">
      <c r="A13" s="220"/>
      <c r="B13" s="221" t="s">
        <v>336</v>
      </c>
      <c r="C13" s="229">
        <v>96063003</v>
      </c>
      <c r="D13" s="229">
        <v>24724864</v>
      </c>
      <c r="E13" s="229">
        <f t="shared" si="1"/>
        <v>120787867</v>
      </c>
      <c r="F13" s="229">
        <v>17275231.73</v>
      </c>
      <c r="G13" s="229">
        <v>17275231.73</v>
      </c>
      <c r="H13" s="231">
        <f t="shared" si="2"/>
        <v>103512635.27</v>
      </c>
    </row>
    <row r="14" spans="1:10" x14ac:dyDescent="0.25">
      <c r="A14" s="220"/>
      <c r="B14" s="221" t="s">
        <v>337</v>
      </c>
      <c r="C14" s="229">
        <v>102107640</v>
      </c>
      <c r="D14" s="229">
        <v>14219563</v>
      </c>
      <c r="E14" s="229">
        <f t="shared" si="1"/>
        <v>116327203</v>
      </c>
      <c r="F14" s="229">
        <v>34523903.119999997</v>
      </c>
      <c r="G14" s="229">
        <v>31183488.489999998</v>
      </c>
      <c r="H14" s="231">
        <f t="shared" si="2"/>
        <v>81803299.879999995</v>
      </c>
    </row>
    <row r="15" spans="1:10" x14ac:dyDescent="0.25">
      <c r="A15" s="220"/>
      <c r="B15" s="221" t="s">
        <v>338</v>
      </c>
      <c r="C15" s="229">
        <v>74019536</v>
      </c>
      <c r="D15" s="229">
        <v>48101402.5</v>
      </c>
      <c r="E15" s="229">
        <f>+C15+D15</f>
        <v>122120938.5</v>
      </c>
      <c r="F15" s="229">
        <v>23172358.52</v>
      </c>
      <c r="G15" s="229">
        <v>21744739.190000001</v>
      </c>
      <c r="H15" s="231">
        <f>+E15-F15</f>
        <v>98948579.980000004</v>
      </c>
    </row>
    <row r="16" spans="1:10" x14ac:dyDescent="0.25">
      <c r="A16" s="220"/>
      <c r="B16" s="221" t="s">
        <v>339</v>
      </c>
      <c r="C16" s="232">
        <v>0</v>
      </c>
      <c r="D16" s="232">
        <v>0</v>
      </c>
      <c r="E16" s="232">
        <f t="shared" si="1"/>
        <v>0</v>
      </c>
      <c r="F16" s="232">
        <v>0</v>
      </c>
      <c r="G16" s="232">
        <v>0</v>
      </c>
      <c r="H16" s="231">
        <f t="shared" si="2"/>
        <v>0</v>
      </c>
    </row>
    <row r="17" spans="1:10" x14ac:dyDescent="0.25">
      <c r="A17" s="220"/>
      <c r="B17" s="221" t="s">
        <v>340</v>
      </c>
      <c r="C17" s="232">
        <v>0</v>
      </c>
      <c r="D17" s="232">
        <v>0</v>
      </c>
      <c r="E17" s="232">
        <f t="shared" si="1"/>
        <v>0</v>
      </c>
      <c r="F17" s="232">
        <v>0</v>
      </c>
      <c r="G17" s="232">
        <v>0</v>
      </c>
      <c r="H17" s="231">
        <f t="shared" si="2"/>
        <v>0</v>
      </c>
    </row>
    <row r="18" spans="1:10" x14ac:dyDescent="0.25">
      <c r="A18" s="408" t="s">
        <v>341</v>
      </c>
      <c r="B18" s="411"/>
      <c r="C18" s="222">
        <f>SUM(C19:C28)</f>
        <v>5889420</v>
      </c>
      <c r="D18" s="233">
        <f>SUM(D19:D28)</f>
        <v>-405308.12</v>
      </c>
      <c r="E18" s="234">
        <f>SUM(E19:E28)</f>
        <v>5484111.8800000008</v>
      </c>
      <c r="F18" s="225">
        <f>SUM(F19:F28)</f>
        <v>190313.92</v>
      </c>
      <c r="G18" s="226">
        <f>SUM(G19:G28)</f>
        <v>190313.92</v>
      </c>
      <c r="H18" s="227">
        <f>+SUM(H19:H28)</f>
        <v>5293797.9600000009</v>
      </c>
      <c r="I18" s="146"/>
      <c r="J18" s="146"/>
    </row>
    <row r="19" spans="1:10" x14ac:dyDescent="0.25">
      <c r="A19" s="408"/>
      <c r="B19" s="221" t="s">
        <v>342</v>
      </c>
      <c r="C19" s="235">
        <v>2779200</v>
      </c>
      <c r="D19" s="235">
        <v>-402672.76</v>
      </c>
      <c r="E19" s="235">
        <f t="shared" ref="E19:E28" si="3">+C19+D19</f>
        <v>2376527.2400000002</v>
      </c>
      <c r="F19" s="236">
        <v>12640.53</v>
      </c>
      <c r="G19" s="236">
        <v>12640.53</v>
      </c>
      <c r="H19" s="236">
        <f>+E19-F19</f>
        <v>2363886.7100000004</v>
      </c>
      <c r="I19" s="141"/>
    </row>
    <row r="20" spans="1:10" x14ac:dyDescent="0.25">
      <c r="A20" s="408"/>
      <c r="B20" s="221" t="s">
        <v>343</v>
      </c>
      <c r="C20" s="236"/>
      <c r="D20" s="236"/>
      <c r="E20" s="236"/>
      <c r="F20" s="236"/>
      <c r="G20" s="236"/>
      <c r="H20" s="236">
        <f>+E20-F20</f>
        <v>0</v>
      </c>
      <c r="I20" s="141"/>
    </row>
    <row r="21" spans="1:10" x14ac:dyDescent="0.25">
      <c r="A21" s="220"/>
      <c r="B21" s="221" t="s">
        <v>344</v>
      </c>
      <c r="C21" s="236">
        <v>394220</v>
      </c>
      <c r="D21" s="236">
        <v>-4411.6000000000004</v>
      </c>
      <c r="E21" s="236">
        <f t="shared" si="3"/>
        <v>389808.4</v>
      </c>
      <c r="F21" s="236">
        <v>17863.82</v>
      </c>
      <c r="G21" s="236">
        <v>17863.82</v>
      </c>
      <c r="H21" s="236">
        <f t="shared" ref="H21:H28" si="4">+E21-F21</f>
        <v>371944.58</v>
      </c>
      <c r="I21" s="141"/>
    </row>
    <row r="22" spans="1:10" x14ac:dyDescent="0.25">
      <c r="A22" s="220"/>
      <c r="B22" s="221" t="s">
        <v>345</v>
      </c>
      <c r="C22" s="236">
        <v>0</v>
      </c>
      <c r="D22" s="236">
        <v>0</v>
      </c>
      <c r="E22" s="236">
        <f t="shared" si="3"/>
        <v>0</v>
      </c>
      <c r="F22" s="236">
        <v>0</v>
      </c>
      <c r="G22" s="236">
        <v>0</v>
      </c>
      <c r="H22" s="237">
        <f t="shared" si="4"/>
        <v>0</v>
      </c>
      <c r="I22" s="141"/>
    </row>
    <row r="23" spans="1:10" x14ac:dyDescent="0.25">
      <c r="A23" s="220"/>
      <c r="B23" s="221" t="s">
        <v>346</v>
      </c>
      <c r="C23" s="236">
        <v>734500</v>
      </c>
      <c r="D23" s="236">
        <v>-2638</v>
      </c>
      <c r="E23" s="236">
        <f t="shared" si="3"/>
        <v>731862</v>
      </c>
      <c r="F23" s="236">
        <v>4596.76</v>
      </c>
      <c r="G23" s="236">
        <v>4596.76</v>
      </c>
      <c r="H23" s="237">
        <f t="shared" si="4"/>
        <v>727265.24</v>
      </c>
      <c r="I23" s="141"/>
    </row>
    <row r="24" spans="1:10" x14ac:dyDescent="0.25">
      <c r="A24" s="220"/>
      <c r="B24" s="221" t="s">
        <v>347</v>
      </c>
      <c r="C24" s="236">
        <v>129000</v>
      </c>
      <c r="D24" s="236">
        <v>0</v>
      </c>
      <c r="E24" s="236">
        <f t="shared" si="3"/>
        <v>129000</v>
      </c>
      <c r="F24" s="236">
        <v>0</v>
      </c>
      <c r="G24" s="236">
        <v>0</v>
      </c>
      <c r="H24" s="237">
        <f t="shared" si="4"/>
        <v>129000</v>
      </c>
      <c r="I24" s="141"/>
    </row>
    <row r="25" spans="1:10" x14ac:dyDescent="0.25">
      <c r="A25" s="220"/>
      <c r="B25" s="221" t="s">
        <v>348</v>
      </c>
      <c r="C25" s="236">
        <v>984000</v>
      </c>
      <c r="D25" s="236">
        <v>0</v>
      </c>
      <c r="E25" s="236">
        <f t="shared" si="3"/>
        <v>984000</v>
      </c>
      <c r="F25" s="236">
        <v>128445.3</v>
      </c>
      <c r="G25" s="236">
        <v>128445.3</v>
      </c>
      <c r="H25" s="237">
        <f t="shared" si="4"/>
        <v>855554.7</v>
      </c>
      <c r="I25" s="141"/>
    </row>
    <row r="26" spans="1:10" x14ac:dyDescent="0.25">
      <c r="A26" s="220"/>
      <c r="B26" s="221" t="s">
        <v>349</v>
      </c>
      <c r="C26" s="236">
        <v>112500</v>
      </c>
      <c r="D26" s="236">
        <v>1798</v>
      </c>
      <c r="E26" s="236">
        <f t="shared" si="3"/>
        <v>114298</v>
      </c>
      <c r="F26" s="236">
        <v>1798</v>
      </c>
      <c r="G26" s="236">
        <v>1798</v>
      </c>
      <c r="H26" s="237">
        <f t="shared" si="4"/>
        <v>112500</v>
      </c>
    </row>
    <row r="27" spans="1:10" x14ac:dyDescent="0.25">
      <c r="A27" s="220"/>
      <c r="B27" s="221" t="s">
        <v>350</v>
      </c>
      <c r="C27" s="236">
        <v>0</v>
      </c>
      <c r="D27" s="236">
        <v>0</v>
      </c>
      <c r="E27" s="236">
        <f t="shared" si="3"/>
        <v>0</v>
      </c>
      <c r="F27" s="236">
        <v>0</v>
      </c>
      <c r="G27" s="236">
        <v>0</v>
      </c>
      <c r="H27" s="237">
        <f t="shared" si="4"/>
        <v>0</v>
      </c>
    </row>
    <row r="28" spans="1:10" x14ac:dyDescent="0.25">
      <c r="A28" s="220"/>
      <c r="B28" s="221" t="s">
        <v>351</v>
      </c>
      <c r="C28" s="236">
        <v>756000</v>
      </c>
      <c r="D28" s="236">
        <v>2616.2399999999998</v>
      </c>
      <c r="E28" s="236">
        <f t="shared" si="3"/>
        <v>758616.24</v>
      </c>
      <c r="F28" s="236">
        <v>24969.51</v>
      </c>
      <c r="G28" s="236">
        <v>24969.51</v>
      </c>
      <c r="H28" s="236">
        <f t="shared" si="4"/>
        <v>733646.73</v>
      </c>
    </row>
    <row r="29" spans="1:10" x14ac:dyDescent="0.25">
      <c r="A29" s="408" t="s">
        <v>352</v>
      </c>
      <c r="B29" s="411"/>
      <c r="C29" s="238">
        <f>SUM(C30:C39)</f>
        <v>36152455</v>
      </c>
      <c r="D29" s="239">
        <f>SUM(D30:D39)</f>
        <v>5320528.76</v>
      </c>
      <c r="E29" s="234">
        <f>SUM(E30:E39)</f>
        <v>41472983.759999998</v>
      </c>
      <c r="F29" s="225">
        <f>SUM(F30:F39)</f>
        <v>7754853.2800000003</v>
      </c>
      <c r="G29" s="226">
        <f>SUM(G30:G39)</f>
        <v>5038725.84</v>
      </c>
      <c r="H29" s="227">
        <f>+SUM(H30:H39)</f>
        <v>33718130.479999997</v>
      </c>
      <c r="I29" s="146"/>
      <c r="J29" s="146"/>
    </row>
    <row r="30" spans="1:10" x14ac:dyDescent="0.25">
      <c r="A30" s="220"/>
      <c r="B30" s="221" t="s">
        <v>353</v>
      </c>
      <c r="C30" s="236">
        <v>5294192</v>
      </c>
      <c r="D30" s="236">
        <v>255004</v>
      </c>
      <c r="E30" s="236">
        <f>+C30+D30</f>
        <v>5549196</v>
      </c>
      <c r="F30" s="236">
        <v>601790.86</v>
      </c>
      <c r="G30" s="236">
        <v>601790.86</v>
      </c>
      <c r="H30" s="237">
        <f>+E30-F30</f>
        <v>4947405.1399999997</v>
      </c>
      <c r="I30" s="141"/>
      <c r="J30" s="141"/>
    </row>
    <row r="31" spans="1:10" x14ac:dyDescent="0.25">
      <c r="A31" s="220"/>
      <c r="B31" s="221" t="s">
        <v>354</v>
      </c>
      <c r="C31" s="236">
        <v>2487080</v>
      </c>
      <c r="D31" s="236">
        <v>6000</v>
      </c>
      <c r="E31" s="236">
        <f>+C31+D31</f>
        <v>2493080</v>
      </c>
      <c r="F31" s="236">
        <v>283193.40000000002</v>
      </c>
      <c r="G31" s="236">
        <v>279193.40000000002</v>
      </c>
      <c r="H31" s="237">
        <f>+E31-F31</f>
        <v>2209886.6</v>
      </c>
      <c r="I31" s="141"/>
      <c r="J31" s="146"/>
    </row>
    <row r="32" spans="1:10" x14ac:dyDescent="0.25">
      <c r="A32" s="220"/>
      <c r="B32" s="221" t="s">
        <v>355</v>
      </c>
      <c r="C32" s="236">
        <v>15522704</v>
      </c>
      <c r="D32" s="236">
        <v>2448237.7599999998</v>
      </c>
      <c r="E32" s="236">
        <f>+C32+D32</f>
        <v>17970941.759999998</v>
      </c>
      <c r="F32" s="236">
        <v>3079903.19</v>
      </c>
      <c r="G32" s="236">
        <v>2053606.75</v>
      </c>
      <c r="H32" s="237">
        <f>+E32-F32</f>
        <v>14891038.569999998</v>
      </c>
      <c r="I32" s="141"/>
      <c r="J32" s="142"/>
    </row>
    <row r="33" spans="1:10" x14ac:dyDescent="0.25">
      <c r="A33" s="220"/>
      <c r="B33" s="221" t="s">
        <v>356</v>
      </c>
      <c r="C33" s="236">
        <v>413637</v>
      </c>
      <c r="D33" s="236">
        <v>0</v>
      </c>
      <c r="E33" s="236">
        <f>+C33+D33</f>
        <v>413637</v>
      </c>
      <c r="F33" s="236">
        <v>1044</v>
      </c>
      <c r="G33" s="236">
        <v>1044</v>
      </c>
      <c r="H33" s="237">
        <f>+E33-F33</f>
        <v>412593</v>
      </c>
      <c r="I33" s="141"/>
    </row>
    <row r="34" spans="1:10" x14ac:dyDescent="0.25">
      <c r="A34" s="408"/>
      <c r="B34" s="221" t="s">
        <v>357</v>
      </c>
      <c r="C34" s="236">
        <v>1025940</v>
      </c>
      <c r="D34" s="236">
        <v>0</v>
      </c>
      <c r="E34" s="236">
        <f>+C34+D34</f>
        <v>1025940</v>
      </c>
      <c r="F34" s="236">
        <v>4563.17</v>
      </c>
      <c r="G34" s="236">
        <v>4563.17</v>
      </c>
      <c r="H34" s="240">
        <f>+E34-F34</f>
        <v>1021376.83</v>
      </c>
      <c r="I34" s="141"/>
    </row>
    <row r="35" spans="1:10" x14ac:dyDescent="0.25">
      <c r="A35" s="408"/>
      <c r="B35" s="221" t="s">
        <v>358</v>
      </c>
      <c r="C35" s="236"/>
      <c r="D35" s="236"/>
      <c r="E35" s="236"/>
      <c r="F35" s="236"/>
      <c r="G35" s="236"/>
      <c r="H35" s="240"/>
      <c r="I35" s="141"/>
    </row>
    <row r="36" spans="1:10" x14ac:dyDescent="0.25">
      <c r="A36" s="220"/>
      <c r="B36" s="221" t="s">
        <v>359</v>
      </c>
      <c r="C36" s="236">
        <v>64000</v>
      </c>
      <c r="D36" s="236">
        <v>0</v>
      </c>
      <c r="E36" s="236">
        <f>+C36+D36</f>
        <v>64000</v>
      </c>
      <c r="F36" s="236">
        <v>0</v>
      </c>
      <c r="G36" s="236">
        <v>0</v>
      </c>
      <c r="H36" s="237">
        <f>+E36-F36</f>
        <v>64000</v>
      </c>
      <c r="I36" s="141"/>
    </row>
    <row r="37" spans="1:10" x14ac:dyDescent="0.25">
      <c r="A37" s="220"/>
      <c r="B37" s="221" t="s">
        <v>360</v>
      </c>
      <c r="C37" s="236">
        <v>538490</v>
      </c>
      <c r="D37" s="236">
        <v>0</v>
      </c>
      <c r="E37" s="236">
        <f>+C37+D37</f>
        <v>538490</v>
      </c>
      <c r="F37" s="236">
        <v>36286.42</v>
      </c>
      <c r="G37" s="236">
        <v>36286.42</v>
      </c>
      <c r="H37" s="237">
        <f>+E37-F37</f>
        <v>502203.58</v>
      </c>
      <c r="I37" s="141"/>
    </row>
    <row r="38" spans="1:10" x14ac:dyDescent="0.25">
      <c r="A38" s="220"/>
      <c r="B38" s="221" t="s">
        <v>361</v>
      </c>
      <c r="C38" s="236">
        <v>1106390</v>
      </c>
      <c r="D38" s="236">
        <v>3944</v>
      </c>
      <c r="E38" s="236">
        <f>+C38+D38</f>
        <v>1110334</v>
      </c>
      <c r="F38" s="236">
        <v>44303.24</v>
      </c>
      <c r="G38" s="236">
        <v>44303.24</v>
      </c>
      <c r="H38" s="237">
        <f>+E38-F38</f>
        <v>1066030.76</v>
      </c>
      <c r="I38" s="141"/>
    </row>
    <row r="39" spans="1:10" x14ac:dyDescent="0.25">
      <c r="A39" s="220"/>
      <c r="B39" s="221" t="s">
        <v>362</v>
      </c>
      <c r="C39" s="236">
        <v>9700022</v>
      </c>
      <c r="D39" s="236">
        <v>2607343</v>
      </c>
      <c r="E39" s="236">
        <f>+C39+D39</f>
        <v>12307365</v>
      </c>
      <c r="F39" s="236">
        <v>3703769</v>
      </c>
      <c r="G39" s="236">
        <v>2017938</v>
      </c>
      <c r="H39" s="237">
        <f>+E39-F39</f>
        <v>8603596</v>
      </c>
      <c r="J39" s="92"/>
    </row>
    <row r="40" spans="1:10" x14ac:dyDescent="0.25">
      <c r="A40" s="408" t="s">
        <v>363</v>
      </c>
      <c r="B40" s="411"/>
      <c r="C40" s="417">
        <v>0</v>
      </c>
      <c r="D40" s="418">
        <v>0</v>
      </c>
      <c r="E40" s="418">
        <v>0</v>
      </c>
      <c r="F40" s="418">
        <f>+SUM(F42:F50)</f>
        <v>0</v>
      </c>
      <c r="G40" s="418">
        <f>+SUM(G42:G50)</f>
        <v>0</v>
      </c>
      <c r="H40" s="416">
        <f>+SUM(H42:H50)</f>
        <v>0</v>
      </c>
      <c r="J40" s="92"/>
    </row>
    <row r="41" spans="1:10" x14ac:dyDescent="0.25">
      <c r="A41" s="408" t="s">
        <v>364</v>
      </c>
      <c r="B41" s="411"/>
      <c r="C41" s="417"/>
      <c r="D41" s="418"/>
      <c r="E41" s="418"/>
      <c r="F41" s="418"/>
      <c r="G41" s="418"/>
      <c r="H41" s="416"/>
    </row>
    <row r="42" spans="1:10" x14ac:dyDescent="0.25">
      <c r="A42" s="220"/>
      <c r="B42" s="221" t="s">
        <v>365</v>
      </c>
      <c r="C42" s="229">
        <v>0</v>
      </c>
      <c r="D42" s="241">
        <v>0</v>
      </c>
      <c r="E42" s="241">
        <v>0</v>
      </c>
      <c r="F42" s="241">
        <v>0</v>
      </c>
      <c r="G42" s="241">
        <v>0</v>
      </c>
      <c r="H42" s="231">
        <v>0</v>
      </c>
    </row>
    <row r="43" spans="1:10" x14ac:dyDescent="0.25">
      <c r="A43" s="220"/>
      <c r="B43" s="221" t="s">
        <v>366</v>
      </c>
      <c r="C43" s="229">
        <v>0</v>
      </c>
      <c r="D43" s="241">
        <v>0</v>
      </c>
      <c r="E43" s="241">
        <v>0</v>
      </c>
      <c r="F43" s="241">
        <v>0</v>
      </c>
      <c r="G43" s="241">
        <v>0</v>
      </c>
      <c r="H43" s="231">
        <v>0</v>
      </c>
    </row>
    <row r="44" spans="1:10" x14ac:dyDescent="0.25">
      <c r="A44" s="220"/>
      <c r="B44" s="221" t="s">
        <v>367</v>
      </c>
      <c r="C44" s="229">
        <v>0</v>
      </c>
      <c r="D44" s="241">
        <v>0</v>
      </c>
      <c r="E44" s="241">
        <v>0</v>
      </c>
      <c r="F44" s="241">
        <v>0</v>
      </c>
      <c r="G44" s="241">
        <v>0</v>
      </c>
      <c r="H44" s="231">
        <v>0</v>
      </c>
    </row>
    <row r="45" spans="1:10" x14ac:dyDescent="0.25">
      <c r="A45" s="220"/>
      <c r="B45" s="221" t="s">
        <v>368</v>
      </c>
      <c r="C45" s="229">
        <v>0</v>
      </c>
      <c r="D45" s="241">
        <v>0</v>
      </c>
      <c r="E45" s="241">
        <v>0</v>
      </c>
      <c r="F45" s="241">
        <v>0</v>
      </c>
      <c r="G45" s="241">
        <v>0</v>
      </c>
      <c r="H45" s="231">
        <v>0</v>
      </c>
    </row>
    <row r="46" spans="1:10" x14ac:dyDescent="0.25">
      <c r="A46" s="220"/>
      <c r="B46" s="221" t="s">
        <v>369</v>
      </c>
      <c r="C46" s="229">
        <v>0</v>
      </c>
      <c r="D46" s="241">
        <v>0</v>
      </c>
      <c r="E46" s="241">
        <v>0</v>
      </c>
      <c r="F46" s="241">
        <v>0</v>
      </c>
      <c r="G46" s="241">
        <v>0</v>
      </c>
      <c r="H46" s="231">
        <v>0</v>
      </c>
    </row>
    <row r="47" spans="1:10" x14ac:dyDescent="0.25">
      <c r="A47" s="220"/>
      <c r="B47" s="221" t="s">
        <v>370</v>
      </c>
      <c r="C47" s="229">
        <v>0</v>
      </c>
      <c r="D47" s="241">
        <v>0</v>
      </c>
      <c r="E47" s="241">
        <v>0</v>
      </c>
      <c r="F47" s="241">
        <v>0</v>
      </c>
      <c r="G47" s="241">
        <v>0</v>
      </c>
      <c r="H47" s="231">
        <v>0</v>
      </c>
    </row>
    <row r="48" spans="1:10" x14ac:dyDescent="0.25">
      <c r="A48" s="220"/>
      <c r="B48" s="221" t="s">
        <v>371</v>
      </c>
      <c r="C48" s="229">
        <v>0</v>
      </c>
      <c r="D48" s="241">
        <v>0</v>
      </c>
      <c r="E48" s="241">
        <v>0</v>
      </c>
      <c r="F48" s="241">
        <v>0</v>
      </c>
      <c r="G48" s="241">
        <v>0</v>
      </c>
      <c r="H48" s="231">
        <v>0</v>
      </c>
    </row>
    <row r="49" spans="1:10" x14ac:dyDescent="0.25">
      <c r="A49" s="220"/>
      <c r="B49" s="221" t="s">
        <v>372</v>
      </c>
      <c r="C49" s="229">
        <v>0</v>
      </c>
      <c r="D49" s="241">
        <v>0</v>
      </c>
      <c r="E49" s="241">
        <v>0</v>
      </c>
      <c r="F49" s="241">
        <v>0</v>
      </c>
      <c r="G49" s="241">
        <v>0</v>
      </c>
      <c r="H49" s="231">
        <v>0</v>
      </c>
    </row>
    <row r="50" spans="1:10" x14ac:dyDescent="0.25">
      <c r="A50" s="220"/>
      <c r="B50" s="221" t="s">
        <v>373</v>
      </c>
      <c r="C50" s="229">
        <v>0</v>
      </c>
      <c r="D50" s="241">
        <v>0</v>
      </c>
      <c r="E50" s="241">
        <v>0</v>
      </c>
      <c r="F50" s="241">
        <v>0</v>
      </c>
      <c r="G50" s="241">
        <v>0</v>
      </c>
      <c r="H50" s="231">
        <v>0</v>
      </c>
    </row>
    <row r="51" spans="1:10" x14ac:dyDescent="0.25">
      <c r="A51" s="408" t="s">
        <v>374</v>
      </c>
      <c r="B51" s="411"/>
      <c r="C51" s="417">
        <f>SUM(C53:C61)</f>
        <v>3397640</v>
      </c>
      <c r="D51" s="418">
        <f>SUM(D53:D61)</f>
        <v>-2307877.64</v>
      </c>
      <c r="E51" s="418">
        <f>SUM(E53:E61)</f>
        <v>1089762.3599999999</v>
      </c>
      <c r="F51" s="418">
        <f>SUM(F53:F61)</f>
        <v>0</v>
      </c>
      <c r="G51" s="418">
        <f>SUM(G53:G61)</f>
        <v>0</v>
      </c>
      <c r="H51" s="416">
        <f>+SUM(H53:H61)</f>
        <v>1089762.3599999999</v>
      </c>
      <c r="I51" s="92"/>
      <c r="J51" s="146"/>
    </row>
    <row r="52" spans="1:10" x14ac:dyDescent="0.25">
      <c r="A52" s="408" t="s">
        <v>375</v>
      </c>
      <c r="B52" s="411"/>
      <c r="C52" s="417"/>
      <c r="D52" s="418"/>
      <c r="E52" s="418"/>
      <c r="F52" s="418"/>
      <c r="G52" s="418"/>
      <c r="H52" s="416"/>
      <c r="J52" s="146"/>
    </row>
    <row r="53" spans="1:10" x14ac:dyDescent="0.25">
      <c r="A53" s="220"/>
      <c r="B53" s="221" t="s">
        <v>376</v>
      </c>
      <c r="C53" s="229">
        <v>774640</v>
      </c>
      <c r="D53" s="229">
        <v>192122.36</v>
      </c>
      <c r="E53" s="229">
        <f>+C53+D53</f>
        <v>966762.36</v>
      </c>
      <c r="F53" s="229">
        <v>0</v>
      </c>
      <c r="G53" s="229">
        <v>0</v>
      </c>
      <c r="H53" s="231">
        <f>+E53-F53</f>
        <v>966762.36</v>
      </c>
      <c r="I53" s="141"/>
    </row>
    <row r="54" spans="1:10" x14ac:dyDescent="0.25">
      <c r="A54" s="220"/>
      <c r="B54" s="221" t="s">
        <v>377</v>
      </c>
      <c r="C54" s="229">
        <v>23000</v>
      </c>
      <c r="D54" s="229">
        <v>0</v>
      </c>
      <c r="E54" s="229">
        <f t="shared" ref="E54:E61" si="5">+C54+D54</f>
        <v>23000</v>
      </c>
      <c r="F54" s="229">
        <v>0</v>
      </c>
      <c r="G54" s="229">
        <v>0</v>
      </c>
      <c r="H54" s="231">
        <f t="shared" ref="H54:H66" si="6">+E54-F54</f>
        <v>23000</v>
      </c>
      <c r="I54" s="141"/>
    </row>
    <row r="55" spans="1:10" x14ac:dyDescent="0.25">
      <c r="A55" s="242"/>
      <c r="B55" s="221" t="s">
        <v>378</v>
      </c>
      <c r="C55" s="229">
        <v>0</v>
      </c>
      <c r="D55" s="229">
        <v>0</v>
      </c>
      <c r="E55" s="229">
        <f t="shared" si="5"/>
        <v>0</v>
      </c>
      <c r="F55" s="229">
        <v>0</v>
      </c>
      <c r="G55" s="229">
        <v>0</v>
      </c>
      <c r="H55" s="231">
        <f t="shared" si="6"/>
        <v>0</v>
      </c>
      <c r="I55" s="141"/>
    </row>
    <row r="56" spans="1:10" x14ac:dyDescent="0.25">
      <c r="A56" s="220"/>
      <c r="B56" s="221" t="s">
        <v>379</v>
      </c>
      <c r="C56" s="229">
        <v>0</v>
      </c>
      <c r="D56" s="229">
        <v>0</v>
      </c>
      <c r="E56" s="229">
        <f t="shared" si="5"/>
        <v>0</v>
      </c>
      <c r="F56" s="229">
        <v>0</v>
      </c>
      <c r="G56" s="229">
        <v>0</v>
      </c>
      <c r="H56" s="231">
        <f t="shared" si="6"/>
        <v>0</v>
      </c>
      <c r="I56" s="141"/>
    </row>
    <row r="57" spans="1:10" x14ac:dyDescent="0.25">
      <c r="A57" s="220" t="s">
        <v>380</v>
      </c>
      <c r="B57" s="221" t="s">
        <v>381</v>
      </c>
      <c r="C57" s="229">
        <v>0</v>
      </c>
      <c r="D57" s="229">
        <v>0</v>
      </c>
      <c r="E57" s="229">
        <f t="shared" si="5"/>
        <v>0</v>
      </c>
      <c r="F57" s="229">
        <v>0</v>
      </c>
      <c r="G57" s="229">
        <v>0</v>
      </c>
      <c r="H57" s="231">
        <f t="shared" si="6"/>
        <v>0</v>
      </c>
    </row>
    <row r="58" spans="1:10" x14ac:dyDescent="0.25">
      <c r="A58" s="220"/>
      <c r="B58" s="221" t="s">
        <v>382</v>
      </c>
      <c r="C58" s="229">
        <v>0</v>
      </c>
      <c r="D58" s="229">
        <v>0</v>
      </c>
      <c r="E58" s="229">
        <f t="shared" si="5"/>
        <v>0</v>
      </c>
      <c r="F58" s="229">
        <v>0</v>
      </c>
      <c r="G58" s="229">
        <v>0</v>
      </c>
      <c r="H58" s="231">
        <f t="shared" si="6"/>
        <v>0</v>
      </c>
    </row>
    <row r="59" spans="1:10" x14ac:dyDescent="0.25">
      <c r="A59" s="242"/>
      <c r="B59" s="221" t="s">
        <v>383</v>
      </c>
      <c r="C59" s="229">
        <v>0</v>
      </c>
      <c r="D59" s="229">
        <v>0</v>
      </c>
      <c r="E59" s="229">
        <f t="shared" si="5"/>
        <v>0</v>
      </c>
      <c r="F59" s="229">
        <v>0</v>
      </c>
      <c r="G59" s="229">
        <v>0</v>
      </c>
      <c r="H59" s="231">
        <f t="shared" si="6"/>
        <v>0</v>
      </c>
    </row>
    <row r="60" spans="1:10" x14ac:dyDescent="0.25">
      <c r="A60" s="220"/>
      <c r="B60" s="221" t="s">
        <v>384</v>
      </c>
      <c r="C60" s="229">
        <v>0</v>
      </c>
      <c r="D60" s="229">
        <v>0</v>
      </c>
      <c r="E60" s="229">
        <f t="shared" si="5"/>
        <v>0</v>
      </c>
      <c r="F60" s="229">
        <v>0</v>
      </c>
      <c r="G60" s="229">
        <v>0</v>
      </c>
      <c r="H60" s="231">
        <f t="shared" si="6"/>
        <v>0</v>
      </c>
    </row>
    <row r="61" spans="1:10" x14ac:dyDescent="0.25">
      <c r="A61" s="220"/>
      <c r="B61" s="221" t="s">
        <v>385</v>
      </c>
      <c r="C61" s="229">
        <v>2600000</v>
      </c>
      <c r="D61" s="229">
        <v>-2500000</v>
      </c>
      <c r="E61" s="229">
        <f t="shared" si="5"/>
        <v>100000</v>
      </c>
      <c r="F61" s="229">
        <v>0</v>
      </c>
      <c r="G61" s="229">
        <v>0</v>
      </c>
      <c r="H61" s="231">
        <f t="shared" si="6"/>
        <v>100000</v>
      </c>
    </row>
    <row r="62" spans="1:10" x14ac:dyDescent="0.25">
      <c r="A62" s="408" t="s">
        <v>386</v>
      </c>
      <c r="B62" s="411"/>
      <c r="C62" s="238">
        <f>SUM(C63:C65)</f>
        <v>0</v>
      </c>
      <c r="D62" s="233">
        <f>SUM(D63:D65)</f>
        <v>0</v>
      </c>
      <c r="E62" s="233">
        <f>SUM(E63:E65)</f>
        <v>0</v>
      </c>
      <c r="F62" s="234">
        <f>SUM(F63:F65)</f>
        <v>0</v>
      </c>
      <c r="G62" s="225">
        <f>SUM(G63:G65)</f>
        <v>0</v>
      </c>
      <c r="H62" s="231">
        <f t="shared" si="6"/>
        <v>0</v>
      </c>
    </row>
    <row r="63" spans="1:10" x14ac:dyDescent="0.25">
      <c r="A63" s="220"/>
      <c r="B63" s="221" t="s">
        <v>387</v>
      </c>
      <c r="C63" s="237">
        <v>0</v>
      </c>
      <c r="D63" s="241">
        <v>0</v>
      </c>
      <c r="E63" s="241">
        <v>0</v>
      </c>
      <c r="F63" s="241">
        <v>0</v>
      </c>
      <c r="G63" s="241">
        <v>0</v>
      </c>
      <c r="H63" s="231">
        <f t="shared" si="6"/>
        <v>0</v>
      </c>
    </row>
    <row r="64" spans="1:10" x14ac:dyDescent="0.25">
      <c r="A64" s="220"/>
      <c r="B64" s="221" t="s">
        <v>388</v>
      </c>
      <c r="C64" s="237">
        <v>0</v>
      </c>
      <c r="D64" s="243">
        <v>0</v>
      </c>
      <c r="E64" s="243">
        <f>+C64+D64</f>
        <v>0</v>
      </c>
      <c r="F64" s="243">
        <v>0</v>
      </c>
      <c r="G64" s="243">
        <v>0</v>
      </c>
      <c r="H64" s="231">
        <f t="shared" si="6"/>
        <v>0</v>
      </c>
    </row>
    <row r="65" spans="1:8" x14ac:dyDescent="0.25">
      <c r="A65" s="220"/>
      <c r="B65" s="221" t="s">
        <v>389</v>
      </c>
      <c r="C65" s="229">
        <v>0</v>
      </c>
      <c r="D65" s="241">
        <v>0</v>
      </c>
      <c r="E65" s="241">
        <v>0</v>
      </c>
      <c r="F65" s="241">
        <v>0</v>
      </c>
      <c r="G65" s="241">
        <v>0</v>
      </c>
      <c r="H65" s="231">
        <f t="shared" si="6"/>
        <v>0</v>
      </c>
    </row>
    <row r="66" spans="1:8" x14ac:dyDescent="0.25">
      <c r="A66" s="244" t="s">
        <v>390</v>
      </c>
      <c r="B66" s="245"/>
      <c r="C66" s="229">
        <f>SUM(C68:C75)</f>
        <v>0</v>
      </c>
      <c r="D66" s="246">
        <f>SUM(D68:D75)</f>
        <v>0</v>
      </c>
      <c r="E66" s="246">
        <f>SUM(E68:E75)</f>
        <v>0</v>
      </c>
      <c r="F66" s="246">
        <f>SUM(F68:F75)</f>
        <v>0</v>
      </c>
      <c r="G66" s="246">
        <f>SUM(G68:G75)</f>
        <v>0</v>
      </c>
      <c r="H66" s="231">
        <f t="shared" si="6"/>
        <v>0</v>
      </c>
    </row>
    <row r="67" spans="1:8" x14ac:dyDescent="0.25">
      <c r="A67" s="247" t="s">
        <v>391</v>
      </c>
      <c r="B67" s="245"/>
      <c r="C67" s="229"/>
      <c r="D67" s="246"/>
      <c r="E67" s="246"/>
      <c r="F67" s="246"/>
      <c r="G67" s="246"/>
      <c r="H67" s="232"/>
    </row>
    <row r="68" spans="1:8" x14ac:dyDescent="0.25">
      <c r="A68" s="220"/>
      <c r="B68" s="221" t="s">
        <v>392</v>
      </c>
      <c r="C68" s="229">
        <v>0</v>
      </c>
      <c r="D68" s="246">
        <v>0</v>
      </c>
      <c r="E68" s="246">
        <v>0</v>
      </c>
      <c r="F68" s="246">
        <v>0</v>
      </c>
      <c r="G68" s="246">
        <v>0</v>
      </c>
      <c r="H68" s="232">
        <v>0</v>
      </c>
    </row>
    <row r="69" spans="1:8" x14ac:dyDescent="0.25">
      <c r="A69" s="220"/>
      <c r="B69" s="221" t="s">
        <v>393</v>
      </c>
      <c r="C69" s="229">
        <v>0</v>
      </c>
      <c r="D69" s="246">
        <v>0</v>
      </c>
      <c r="E69" s="246">
        <v>0</v>
      </c>
      <c r="F69" s="246">
        <v>0</v>
      </c>
      <c r="G69" s="246">
        <v>0</v>
      </c>
      <c r="H69" s="232">
        <v>0</v>
      </c>
    </row>
    <row r="70" spans="1:8" x14ac:dyDescent="0.25">
      <c r="A70" s="220"/>
      <c r="B70" s="221" t="s">
        <v>394</v>
      </c>
      <c r="C70" s="229">
        <v>0</v>
      </c>
      <c r="D70" s="246">
        <v>0</v>
      </c>
      <c r="E70" s="246">
        <v>0</v>
      </c>
      <c r="F70" s="246">
        <v>0</v>
      </c>
      <c r="G70" s="246">
        <v>0</v>
      </c>
      <c r="H70" s="232">
        <v>0</v>
      </c>
    </row>
    <row r="71" spans="1:8" x14ac:dyDescent="0.25">
      <c r="A71" s="220"/>
      <c r="B71" s="221" t="s">
        <v>395</v>
      </c>
      <c r="C71" s="229">
        <v>0</v>
      </c>
      <c r="D71" s="246">
        <v>0</v>
      </c>
      <c r="E71" s="246">
        <v>0</v>
      </c>
      <c r="F71" s="246">
        <v>0</v>
      </c>
      <c r="G71" s="246">
        <v>0</v>
      </c>
      <c r="H71" s="232">
        <v>0</v>
      </c>
    </row>
    <row r="72" spans="1:8" x14ac:dyDescent="0.25">
      <c r="A72" s="220"/>
      <c r="B72" s="221" t="s">
        <v>396</v>
      </c>
      <c r="C72" s="229">
        <v>0</v>
      </c>
      <c r="D72" s="246">
        <v>0</v>
      </c>
      <c r="E72" s="246">
        <v>0</v>
      </c>
      <c r="F72" s="246">
        <v>0</v>
      </c>
      <c r="G72" s="246">
        <v>0</v>
      </c>
      <c r="H72" s="232">
        <v>0</v>
      </c>
    </row>
    <row r="73" spans="1:8" x14ac:dyDescent="0.25">
      <c r="A73" s="248"/>
      <c r="B73" s="221" t="s">
        <v>397</v>
      </c>
      <c r="C73" s="229">
        <v>0</v>
      </c>
      <c r="D73" s="229">
        <v>0</v>
      </c>
      <c r="E73" s="229">
        <v>0</v>
      </c>
      <c r="F73" s="229">
        <v>0</v>
      </c>
      <c r="G73" s="229">
        <v>0</v>
      </c>
      <c r="H73" s="249">
        <v>0</v>
      </c>
    </row>
    <row r="74" spans="1:8" x14ac:dyDescent="0.25">
      <c r="A74" s="220"/>
      <c r="B74" s="221" t="s">
        <v>398</v>
      </c>
      <c r="C74" s="229">
        <v>0</v>
      </c>
      <c r="D74" s="246">
        <v>0</v>
      </c>
      <c r="E74" s="246">
        <v>0</v>
      </c>
      <c r="F74" s="246">
        <v>0</v>
      </c>
      <c r="G74" s="246">
        <v>0</v>
      </c>
      <c r="H74" s="232">
        <v>0</v>
      </c>
    </row>
    <row r="75" spans="1:8" x14ac:dyDescent="0.25">
      <c r="A75" s="220"/>
      <c r="B75" s="221" t="s">
        <v>399</v>
      </c>
      <c r="C75" s="229">
        <v>0</v>
      </c>
      <c r="D75" s="246">
        <v>0</v>
      </c>
      <c r="E75" s="246">
        <v>0</v>
      </c>
      <c r="F75" s="246">
        <v>0</v>
      </c>
      <c r="G75" s="246">
        <v>0</v>
      </c>
      <c r="H75" s="232">
        <v>0</v>
      </c>
    </row>
    <row r="76" spans="1:8" x14ac:dyDescent="0.25">
      <c r="A76" s="408" t="s">
        <v>400</v>
      </c>
      <c r="B76" s="411"/>
      <c r="C76" s="229">
        <f t="shared" ref="C76:H76" si="7">SUM(C77:C79)</f>
        <v>0</v>
      </c>
      <c r="D76" s="246">
        <f t="shared" si="7"/>
        <v>0</v>
      </c>
      <c r="E76" s="246">
        <f t="shared" si="7"/>
        <v>0</v>
      </c>
      <c r="F76" s="246">
        <f t="shared" si="7"/>
        <v>0</v>
      </c>
      <c r="G76" s="246">
        <f t="shared" si="7"/>
        <v>0</v>
      </c>
      <c r="H76" s="232">
        <f t="shared" si="7"/>
        <v>0</v>
      </c>
    </row>
    <row r="77" spans="1:8" x14ac:dyDescent="0.25">
      <c r="A77" s="220"/>
      <c r="B77" s="221" t="s">
        <v>401</v>
      </c>
      <c r="C77" s="229">
        <v>0</v>
      </c>
      <c r="D77" s="246">
        <v>0</v>
      </c>
      <c r="E77" s="246">
        <v>0</v>
      </c>
      <c r="F77" s="246">
        <v>0</v>
      </c>
      <c r="G77" s="246">
        <v>0</v>
      </c>
      <c r="H77" s="232">
        <v>0</v>
      </c>
    </row>
    <row r="78" spans="1:8" x14ac:dyDescent="0.25">
      <c r="A78" s="220"/>
      <c r="B78" s="221" t="s">
        <v>402</v>
      </c>
      <c r="C78" s="229">
        <v>0</v>
      </c>
      <c r="D78" s="246">
        <v>0</v>
      </c>
      <c r="E78" s="246">
        <v>0</v>
      </c>
      <c r="F78" s="246">
        <v>0</v>
      </c>
      <c r="G78" s="246">
        <v>0</v>
      </c>
      <c r="H78" s="232">
        <v>0</v>
      </c>
    </row>
    <row r="79" spans="1:8" x14ac:dyDescent="0.25">
      <c r="A79" s="220"/>
      <c r="B79" s="221" t="s">
        <v>403</v>
      </c>
      <c r="C79" s="229">
        <v>0</v>
      </c>
      <c r="D79" s="246">
        <v>0</v>
      </c>
      <c r="E79" s="246">
        <v>0</v>
      </c>
      <c r="F79" s="246">
        <v>0</v>
      </c>
      <c r="G79" s="246">
        <v>0</v>
      </c>
      <c r="H79" s="232">
        <v>0</v>
      </c>
    </row>
    <row r="80" spans="1:8" x14ac:dyDescent="0.25">
      <c r="A80" s="408" t="s">
        <v>404</v>
      </c>
      <c r="B80" s="411"/>
      <c r="C80" s="229">
        <f t="shared" ref="C80:H80" si="8">SUM(C81:C87)</f>
        <v>0</v>
      </c>
      <c r="D80" s="246">
        <f t="shared" si="8"/>
        <v>0</v>
      </c>
      <c r="E80" s="246">
        <f t="shared" si="8"/>
        <v>0</v>
      </c>
      <c r="F80" s="246">
        <f t="shared" si="8"/>
        <v>0</v>
      </c>
      <c r="G80" s="246">
        <f t="shared" si="8"/>
        <v>0</v>
      </c>
      <c r="H80" s="232">
        <f t="shared" si="8"/>
        <v>0</v>
      </c>
    </row>
    <row r="81" spans="1:8" x14ac:dyDescent="0.25">
      <c r="A81" s="220"/>
      <c r="B81" s="221" t="s">
        <v>405</v>
      </c>
      <c r="C81" s="229">
        <v>0</v>
      </c>
      <c r="D81" s="246">
        <v>0</v>
      </c>
      <c r="E81" s="246">
        <v>0</v>
      </c>
      <c r="F81" s="246">
        <v>0</v>
      </c>
      <c r="G81" s="246">
        <v>0</v>
      </c>
      <c r="H81" s="232">
        <v>0</v>
      </c>
    </row>
    <row r="82" spans="1:8" x14ac:dyDescent="0.25">
      <c r="A82" s="220"/>
      <c r="B82" s="221" t="s">
        <v>406</v>
      </c>
      <c r="C82" s="229">
        <v>0</v>
      </c>
      <c r="D82" s="246">
        <v>0</v>
      </c>
      <c r="E82" s="246">
        <v>0</v>
      </c>
      <c r="F82" s="246">
        <v>0</v>
      </c>
      <c r="G82" s="246">
        <v>0</v>
      </c>
      <c r="H82" s="232">
        <v>0</v>
      </c>
    </row>
    <row r="83" spans="1:8" x14ac:dyDescent="0.25">
      <c r="A83" s="220"/>
      <c r="B83" s="221" t="s">
        <v>407</v>
      </c>
      <c r="C83" s="229">
        <v>0</v>
      </c>
      <c r="D83" s="246">
        <v>0</v>
      </c>
      <c r="E83" s="246">
        <v>0</v>
      </c>
      <c r="F83" s="246">
        <v>0</v>
      </c>
      <c r="G83" s="246">
        <v>0</v>
      </c>
      <c r="H83" s="232">
        <v>0</v>
      </c>
    </row>
    <row r="84" spans="1:8" x14ac:dyDescent="0.25">
      <c r="A84" s="220"/>
      <c r="B84" s="221" t="s">
        <v>408</v>
      </c>
      <c r="C84" s="229">
        <v>0</v>
      </c>
      <c r="D84" s="246">
        <v>0</v>
      </c>
      <c r="E84" s="246">
        <v>0</v>
      </c>
      <c r="F84" s="246">
        <v>0</v>
      </c>
      <c r="G84" s="246">
        <v>0</v>
      </c>
      <c r="H84" s="232">
        <v>0</v>
      </c>
    </row>
    <row r="85" spans="1:8" x14ac:dyDescent="0.25">
      <c r="A85" s="220"/>
      <c r="B85" s="221" t="s">
        <v>409</v>
      </c>
      <c r="C85" s="229">
        <v>0</v>
      </c>
      <c r="D85" s="246">
        <v>0</v>
      </c>
      <c r="E85" s="246">
        <v>0</v>
      </c>
      <c r="F85" s="246">
        <v>0</v>
      </c>
      <c r="G85" s="246">
        <v>0</v>
      </c>
      <c r="H85" s="232">
        <v>0</v>
      </c>
    </row>
    <row r="86" spans="1:8" x14ac:dyDescent="0.25">
      <c r="A86" s="220"/>
      <c r="B86" s="221" t="s">
        <v>410</v>
      </c>
      <c r="C86" s="229">
        <v>0</v>
      </c>
      <c r="D86" s="246">
        <v>0</v>
      </c>
      <c r="E86" s="246">
        <v>0</v>
      </c>
      <c r="F86" s="246">
        <v>0</v>
      </c>
      <c r="G86" s="246">
        <v>0</v>
      </c>
      <c r="H86" s="232">
        <v>0</v>
      </c>
    </row>
    <row r="87" spans="1:8" x14ac:dyDescent="0.25">
      <c r="A87" s="220"/>
      <c r="B87" s="221" t="s">
        <v>411</v>
      </c>
      <c r="C87" s="229">
        <v>0</v>
      </c>
      <c r="D87" s="246">
        <v>0</v>
      </c>
      <c r="E87" s="246">
        <v>0</v>
      </c>
      <c r="F87" s="246">
        <v>0</v>
      </c>
      <c r="G87" s="246">
        <v>0</v>
      </c>
      <c r="H87" s="232">
        <v>0</v>
      </c>
    </row>
    <row r="88" spans="1:8" x14ac:dyDescent="0.25">
      <c r="A88" s="412"/>
      <c r="B88" s="413"/>
      <c r="C88" s="252"/>
      <c r="D88" s="253"/>
      <c r="E88" s="253"/>
      <c r="F88" s="253"/>
      <c r="G88" s="253"/>
      <c r="H88" s="254"/>
    </row>
    <row r="89" spans="1:8" x14ac:dyDescent="0.25">
      <c r="A89" s="255"/>
      <c r="B89" s="1"/>
      <c r="C89" s="256"/>
      <c r="D89" s="256"/>
      <c r="E89" s="256"/>
      <c r="F89" s="256"/>
      <c r="G89" s="256"/>
      <c r="H89" s="256"/>
    </row>
    <row r="90" spans="1:8" x14ac:dyDescent="0.25">
      <c r="A90" s="414" t="s">
        <v>412</v>
      </c>
      <c r="B90" s="415"/>
      <c r="C90" s="257">
        <f t="shared" ref="C90:H90" si="9">+C91+C99+C110+C121+C132+C143+C147+C157+C161</f>
        <v>0</v>
      </c>
      <c r="D90" s="258">
        <f t="shared" si="9"/>
        <v>0</v>
      </c>
      <c r="E90" s="259">
        <f t="shared" si="9"/>
        <v>0</v>
      </c>
      <c r="F90" s="259">
        <f t="shared" si="9"/>
        <v>0</v>
      </c>
      <c r="G90" s="259">
        <f t="shared" si="9"/>
        <v>0</v>
      </c>
      <c r="H90" s="259">
        <f t="shared" si="9"/>
        <v>0</v>
      </c>
    </row>
    <row r="91" spans="1:8" x14ac:dyDescent="0.25">
      <c r="A91" s="404" t="s">
        <v>333</v>
      </c>
      <c r="B91" s="405"/>
      <c r="C91" s="223">
        <f>SUM(C92:C98)</f>
        <v>0</v>
      </c>
      <c r="D91" s="223">
        <f>SUM(D92:D98)</f>
        <v>0</v>
      </c>
      <c r="E91" s="223">
        <f>SUM(E92:E98)</f>
        <v>0</v>
      </c>
      <c r="F91" s="223">
        <f>SUM(F92:F98)</f>
        <v>0</v>
      </c>
      <c r="G91" s="223">
        <f>SUM(G92:G98)</f>
        <v>0</v>
      </c>
      <c r="H91" s="260">
        <f t="shared" ref="H91:H96" si="10">+C91+E91-F91</f>
        <v>0</v>
      </c>
    </row>
    <row r="92" spans="1:8" x14ac:dyDescent="0.25">
      <c r="A92" s="220"/>
      <c r="B92" s="221" t="s">
        <v>334</v>
      </c>
      <c r="C92" s="261">
        <v>0</v>
      </c>
      <c r="D92" s="243">
        <v>0</v>
      </c>
      <c r="E92" s="243">
        <f>+C92+D92</f>
        <v>0</v>
      </c>
      <c r="F92" s="243">
        <v>0</v>
      </c>
      <c r="G92" s="243">
        <v>0</v>
      </c>
      <c r="H92" s="243">
        <f t="shared" si="10"/>
        <v>0</v>
      </c>
    </row>
    <row r="93" spans="1:8" x14ac:dyDescent="0.25">
      <c r="A93" s="220"/>
      <c r="B93" s="221" t="s">
        <v>335</v>
      </c>
      <c r="C93" s="261">
        <v>0</v>
      </c>
      <c r="D93" s="243">
        <v>0</v>
      </c>
      <c r="E93" s="243">
        <f>+C93+D93</f>
        <v>0</v>
      </c>
      <c r="F93" s="243">
        <v>0</v>
      </c>
      <c r="G93" s="243">
        <v>0</v>
      </c>
      <c r="H93" s="243">
        <f t="shared" si="10"/>
        <v>0</v>
      </c>
    </row>
    <row r="94" spans="1:8" x14ac:dyDescent="0.25">
      <c r="A94" s="220"/>
      <c r="B94" s="221" t="s">
        <v>336</v>
      </c>
      <c r="C94" s="261">
        <v>0</v>
      </c>
      <c r="D94" s="243">
        <v>0</v>
      </c>
      <c r="E94" s="243">
        <f>+C94+D94</f>
        <v>0</v>
      </c>
      <c r="F94" s="243">
        <v>0</v>
      </c>
      <c r="G94" s="243">
        <v>0</v>
      </c>
      <c r="H94" s="243">
        <f t="shared" si="10"/>
        <v>0</v>
      </c>
    </row>
    <row r="95" spans="1:8" x14ac:dyDescent="0.25">
      <c r="A95" s="220"/>
      <c r="B95" s="221" t="s">
        <v>337</v>
      </c>
      <c r="C95" s="261">
        <v>0</v>
      </c>
      <c r="D95" s="243">
        <v>0</v>
      </c>
      <c r="E95" s="243">
        <f>+C95+D95</f>
        <v>0</v>
      </c>
      <c r="F95" s="243">
        <v>0</v>
      </c>
      <c r="G95" s="243">
        <v>0</v>
      </c>
      <c r="H95" s="243">
        <f t="shared" si="10"/>
        <v>0</v>
      </c>
    </row>
    <row r="96" spans="1:8" x14ac:dyDescent="0.25">
      <c r="A96" s="220"/>
      <c r="B96" s="221" t="s">
        <v>338</v>
      </c>
      <c r="C96" s="261">
        <v>0</v>
      </c>
      <c r="D96" s="243">
        <v>0</v>
      </c>
      <c r="E96" s="243">
        <f>+C96+D96</f>
        <v>0</v>
      </c>
      <c r="F96" s="243">
        <v>0</v>
      </c>
      <c r="G96" s="243">
        <v>0</v>
      </c>
      <c r="H96" s="243">
        <f t="shared" si="10"/>
        <v>0</v>
      </c>
    </row>
    <row r="97" spans="1:8" x14ac:dyDescent="0.25">
      <c r="A97" s="220"/>
      <c r="B97" s="221" t="s">
        <v>339</v>
      </c>
      <c r="C97" s="261">
        <v>0</v>
      </c>
      <c r="D97" s="261">
        <v>0</v>
      </c>
      <c r="E97" s="261">
        <v>0</v>
      </c>
      <c r="F97" s="243">
        <v>0</v>
      </c>
      <c r="G97" s="243">
        <v>0</v>
      </c>
      <c r="H97" s="261">
        <v>0</v>
      </c>
    </row>
    <row r="98" spans="1:8" x14ac:dyDescent="0.25">
      <c r="A98" s="220"/>
      <c r="B98" s="221" t="s">
        <v>340</v>
      </c>
      <c r="C98" s="261">
        <v>0</v>
      </c>
      <c r="D98" s="261">
        <v>0</v>
      </c>
      <c r="E98" s="261">
        <v>0</v>
      </c>
      <c r="F98" s="243">
        <v>0</v>
      </c>
      <c r="G98" s="243">
        <v>0</v>
      </c>
      <c r="H98" s="261">
        <v>0</v>
      </c>
    </row>
    <row r="99" spans="1:8" x14ac:dyDescent="0.25">
      <c r="A99" s="404" t="s">
        <v>341</v>
      </c>
      <c r="B99" s="405"/>
      <c r="C99" s="233">
        <f>SUM(C100:C109)</f>
        <v>0</v>
      </c>
      <c r="D99" s="233">
        <f>SUM(D100:D109)</f>
        <v>0</v>
      </c>
      <c r="E99" s="233">
        <f>SUM(E100:E109)</f>
        <v>0</v>
      </c>
      <c r="F99" s="233">
        <f>SUM(F100:F109)</f>
        <v>0</v>
      </c>
      <c r="G99" s="233">
        <f>SUM(G100:G109)</f>
        <v>0</v>
      </c>
      <c r="H99" s="262">
        <f>+C99+E99-G99</f>
        <v>0</v>
      </c>
    </row>
    <row r="100" spans="1:8" x14ac:dyDescent="0.25">
      <c r="A100" s="408"/>
      <c r="B100" s="221" t="s">
        <v>342</v>
      </c>
      <c r="C100" s="410">
        <v>0</v>
      </c>
      <c r="D100" s="410">
        <v>0</v>
      </c>
      <c r="E100" s="410">
        <f>+C100+D100</f>
        <v>0</v>
      </c>
      <c r="F100" s="410">
        <v>0</v>
      </c>
      <c r="G100" s="410">
        <v>0</v>
      </c>
      <c r="H100" s="410">
        <v>0</v>
      </c>
    </row>
    <row r="101" spans="1:8" x14ac:dyDescent="0.25">
      <c r="A101" s="408"/>
      <c r="B101" s="221" t="s">
        <v>343</v>
      </c>
      <c r="C101" s="410"/>
      <c r="D101" s="410"/>
      <c r="E101" s="410"/>
      <c r="F101" s="410"/>
      <c r="G101" s="410"/>
      <c r="H101" s="410"/>
    </row>
    <row r="102" spans="1:8" x14ac:dyDescent="0.25">
      <c r="A102" s="220"/>
      <c r="B102" s="221" t="s">
        <v>344</v>
      </c>
      <c r="C102" s="261">
        <v>0</v>
      </c>
      <c r="D102" s="261">
        <v>0</v>
      </c>
      <c r="E102" s="243">
        <f t="shared" ref="E102:E114" si="11">+C102+D102</f>
        <v>0</v>
      </c>
      <c r="F102" s="243">
        <v>0</v>
      </c>
      <c r="G102" s="243">
        <v>0</v>
      </c>
      <c r="H102" s="243">
        <f>+C102+E102-F102</f>
        <v>0</v>
      </c>
    </row>
    <row r="103" spans="1:8" x14ac:dyDescent="0.25">
      <c r="A103" s="220"/>
      <c r="B103" s="221" t="s">
        <v>345</v>
      </c>
      <c r="C103" s="261">
        <v>0</v>
      </c>
      <c r="D103" s="261">
        <v>0</v>
      </c>
      <c r="E103" s="243">
        <f t="shared" si="11"/>
        <v>0</v>
      </c>
      <c r="F103" s="243">
        <v>0</v>
      </c>
      <c r="G103" s="243">
        <v>0</v>
      </c>
      <c r="H103" s="243">
        <f t="shared" ref="H103:H109" si="12">+C103+E103-F103</f>
        <v>0</v>
      </c>
    </row>
    <row r="104" spans="1:8" x14ac:dyDescent="0.25">
      <c r="A104" s="220"/>
      <c r="B104" s="221" t="s">
        <v>346</v>
      </c>
      <c r="C104" s="261">
        <v>0</v>
      </c>
      <c r="D104" s="261">
        <v>0</v>
      </c>
      <c r="E104" s="243">
        <f t="shared" si="11"/>
        <v>0</v>
      </c>
      <c r="F104" s="243">
        <v>0</v>
      </c>
      <c r="G104" s="243">
        <v>0</v>
      </c>
      <c r="H104" s="243">
        <f t="shared" si="12"/>
        <v>0</v>
      </c>
    </row>
    <row r="105" spans="1:8" x14ac:dyDescent="0.25">
      <c r="A105" s="220"/>
      <c r="B105" s="221" t="s">
        <v>347</v>
      </c>
      <c r="C105" s="261">
        <v>0</v>
      </c>
      <c r="D105" s="243">
        <v>0</v>
      </c>
      <c r="E105" s="243">
        <f t="shared" si="11"/>
        <v>0</v>
      </c>
      <c r="F105" s="243">
        <v>0</v>
      </c>
      <c r="G105" s="243">
        <v>0</v>
      </c>
      <c r="H105" s="243">
        <f t="shared" si="12"/>
        <v>0</v>
      </c>
    </row>
    <row r="106" spans="1:8" x14ac:dyDescent="0.25">
      <c r="A106" s="220"/>
      <c r="B106" s="221" t="s">
        <v>348</v>
      </c>
      <c r="C106" s="261">
        <v>0</v>
      </c>
      <c r="D106" s="243">
        <v>0</v>
      </c>
      <c r="E106" s="243">
        <v>0</v>
      </c>
      <c r="F106" s="243">
        <v>0</v>
      </c>
      <c r="G106" s="243">
        <v>0</v>
      </c>
      <c r="H106" s="243">
        <f t="shared" si="12"/>
        <v>0</v>
      </c>
    </row>
    <row r="107" spans="1:8" x14ac:dyDescent="0.25">
      <c r="A107" s="220"/>
      <c r="B107" s="221" t="s">
        <v>349</v>
      </c>
      <c r="C107" s="261">
        <v>0</v>
      </c>
      <c r="D107" s="243">
        <v>0</v>
      </c>
      <c r="E107" s="243">
        <f t="shared" si="11"/>
        <v>0</v>
      </c>
      <c r="F107" s="243">
        <v>0</v>
      </c>
      <c r="G107" s="243">
        <v>0</v>
      </c>
      <c r="H107" s="243">
        <f t="shared" si="12"/>
        <v>0</v>
      </c>
    </row>
    <row r="108" spans="1:8" x14ac:dyDescent="0.25">
      <c r="A108" s="220"/>
      <c r="B108" s="221" t="s">
        <v>350</v>
      </c>
      <c r="C108" s="261">
        <v>0</v>
      </c>
      <c r="D108" s="243">
        <v>0</v>
      </c>
      <c r="E108" s="243">
        <f t="shared" si="11"/>
        <v>0</v>
      </c>
      <c r="F108" s="243">
        <v>0</v>
      </c>
      <c r="G108" s="243">
        <v>0</v>
      </c>
      <c r="H108" s="243">
        <f t="shared" si="12"/>
        <v>0</v>
      </c>
    </row>
    <row r="109" spans="1:8" x14ac:dyDescent="0.25">
      <c r="A109" s="220"/>
      <c r="B109" s="221" t="s">
        <v>351</v>
      </c>
      <c r="C109" s="261">
        <v>0</v>
      </c>
      <c r="D109" s="243">
        <v>0</v>
      </c>
      <c r="E109" s="243">
        <f t="shared" si="11"/>
        <v>0</v>
      </c>
      <c r="F109" s="243">
        <v>0</v>
      </c>
      <c r="G109" s="243">
        <v>0</v>
      </c>
      <c r="H109" s="243">
        <f t="shared" si="12"/>
        <v>0</v>
      </c>
    </row>
    <row r="110" spans="1:8" x14ac:dyDescent="0.25">
      <c r="A110" s="404" t="s">
        <v>352</v>
      </c>
      <c r="B110" s="405"/>
      <c r="C110" s="233">
        <f t="shared" ref="C110:H110" si="13">SUM(C111:C120)</f>
        <v>0</v>
      </c>
      <c r="D110" s="233">
        <f t="shared" si="13"/>
        <v>0</v>
      </c>
      <c r="E110" s="233">
        <f t="shared" si="13"/>
        <v>0</v>
      </c>
      <c r="F110" s="233">
        <f t="shared" si="13"/>
        <v>0</v>
      </c>
      <c r="G110" s="233">
        <f t="shared" si="13"/>
        <v>0</v>
      </c>
      <c r="H110" s="233">
        <f t="shared" si="13"/>
        <v>0</v>
      </c>
    </row>
    <row r="111" spans="1:8" x14ac:dyDescent="0.25">
      <c r="A111" s="220"/>
      <c r="B111" s="221" t="s">
        <v>353</v>
      </c>
      <c r="C111" s="261">
        <v>0</v>
      </c>
      <c r="D111" s="243">
        <v>0</v>
      </c>
      <c r="E111" s="243">
        <f t="shared" si="11"/>
        <v>0</v>
      </c>
      <c r="F111" s="243">
        <v>0</v>
      </c>
      <c r="G111" s="243">
        <f>+F111</f>
        <v>0</v>
      </c>
      <c r="H111" s="243">
        <f>+C111+E111-F111</f>
        <v>0</v>
      </c>
    </row>
    <row r="112" spans="1:8" x14ac:dyDescent="0.25">
      <c r="A112" s="220"/>
      <c r="B112" s="221" t="s">
        <v>354</v>
      </c>
      <c r="C112" s="261">
        <v>0</v>
      </c>
      <c r="D112" s="243">
        <v>0</v>
      </c>
      <c r="E112" s="243">
        <f t="shared" si="11"/>
        <v>0</v>
      </c>
      <c r="F112" s="243">
        <v>0</v>
      </c>
      <c r="G112" s="243">
        <f>+F112</f>
        <v>0</v>
      </c>
      <c r="H112" s="243">
        <f>+C112+E112-F112</f>
        <v>0</v>
      </c>
    </row>
    <row r="113" spans="1:8" x14ac:dyDescent="0.25">
      <c r="A113" s="220"/>
      <c r="B113" s="221" t="s">
        <v>355</v>
      </c>
      <c r="C113" s="261">
        <v>0</v>
      </c>
      <c r="D113" s="243">
        <v>0</v>
      </c>
      <c r="E113" s="243">
        <f t="shared" si="11"/>
        <v>0</v>
      </c>
      <c r="F113" s="243">
        <v>0</v>
      </c>
      <c r="G113" s="243">
        <f>+F113</f>
        <v>0</v>
      </c>
      <c r="H113" s="243">
        <f>+C113+E113-F113</f>
        <v>0</v>
      </c>
    </row>
    <row r="114" spans="1:8" x14ac:dyDescent="0.25">
      <c r="A114" s="220"/>
      <c r="B114" s="221" t="s">
        <v>356</v>
      </c>
      <c r="C114" s="261">
        <v>0</v>
      </c>
      <c r="D114" s="243">
        <v>0</v>
      </c>
      <c r="E114" s="243">
        <f t="shared" si="11"/>
        <v>0</v>
      </c>
      <c r="F114" s="243">
        <v>0</v>
      </c>
      <c r="G114" s="243">
        <v>0</v>
      </c>
      <c r="H114" s="243">
        <f>+C114+E114-F114</f>
        <v>0</v>
      </c>
    </row>
    <row r="115" spans="1:8" x14ac:dyDescent="0.25">
      <c r="A115" s="408"/>
      <c r="B115" s="221" t="s">
        <v>357</v>
      </c>
      <c r="C115" s="410">
        <v>0</v>
      </c>
      <c r="D115" s="410"/>
      <c r="E115" s="410">
        <f>+C115+D115</f>
        <v>0</v>
      </c>
      <c r="F115" s="410"/>
      <c r="G115" s="410">
        <v>0</v>
      </c>
      <c r="H115" s="410">
        <f>+E115-F115</f>
        <v>0</v>
      </c>
    </row>
    <row r="116" spans="1:8" x14ac:dyDescent="0.25">
      <c r="A116" s="408"/>
      <c r="B116" s="221" t="s">
        <v>358</v>
      </c>
      <c r="C116" s="410"/>
      <c r="D116" s="410"/>
      <c r="E116" s="410"/>
      <c r="F116" s="410"/>
      <c r="G116" s="410"/>
      <c r="H116" s="410"/>
    </row>
    <row r="117" spans="1:8" x14ac:dyDescent="0.25">
      <c r="A117" s="220"/>
      <c r="B117" s="221" t="s">
        <v>359</v>
      </c>
      <c r="C117" s="261">
        <v>0</v>
      </c>
      <c r="D117" s="243">
        <v>0</v>
      </c>
      <c r="E117" s="243">
        <f>+C117+D117</f>
        <v>0</v>
      </c>
      <c r="F117" s="243">
        <v>0</v>
      </c>
      <c r="G117" s="243">
        <v>0</v>
      </c>
      <c r="H117" s="243">
        <f>+C117+E117-F117</f>
        <v>0</v>
      </c>
    </row>
    <row r="118" spans="1:8" x14ac:dyDescent="0.25">
      <c r="A118" s="220"/>
      <c r="B118" s="221" t="s">
        <v>360</v>
      </c>
      <c r="C118" s="261">
        <v>0</v>
      </c>
      <c r="D118" s="243">
        <v>0</v>
      </c>
      <c r="E118" s="243">
        <f>+C118+D118</f>
        <v>0</v>
      </c>
      <c r="F118" s="243">
        <v>0</v>
      </c>
      <c r="G118" s="243">
        <v>0</v>
      </c>
      <c r="H118" s="243">
        <v>0</v>
      </c>
    </row>
    <row r="119" spans="1:8" x14ac:dyDescent="0.25">
      <c r="A119" s="220"/>
      <c r="B119" s="221" t="s">
        <v>361</v>
      </c>
      <c r="C119" s="261">
        <v>0</v>
      </c>
      <c r="D119" s="243">
        <v>0</v>
      </c>
      <c r="E119" s="243">
        <f>+C119+D119</f>
        <v>0</v>
      </c>
      <c r="F119" s="243">
        <v>0</v>
      </c>
      <c r="G119" s="243">
        <v>0</v>
      </c>
      <c r="H119" s="243">
        <v>0</v>
      </c>
    </row>
    <row r="120" spans="1:8" x14ac:dyDescent="0.25">
      <c r="A120" s="220"/>
      <c r="B120" s="221" t="s">
        <v>362</v>
      </c>
      <c r="C120" s="261">
        <v>0</v>
      </c>
      <c r="D120" s="243">
        <v>0</v>
      </c>
      <c r="E120" s="243">
        <f>+C120+D120</f>
        <v>0</v>
      </c>
      <c r="F120" s="243">
        <v>0</v>
      </c>
      <c r="G120" s="243">
        <v>0</v>
      </c>
      <c r="H120" s="243">
        <v>0</v>
      </c>
    </row>
    <row r="121" spans="1:8" x14ac:dyDescent="0.25">
      <c r="A121" s="408" t="s">
        <v>363</v>
      </c>
      <c r="B121" s="409"/>
      <c r="C121" s="233">
        <f t="shared" ref="C121:H121" si="14">SUM(C123:C131)</f>
        <v>0</v>
      </c>
      <c r="D121" s="233">
        <f t="shared" si="14"/>
        <v>0</v>
      </c>
      <c r="E121" s="233">
        <f t="shared" si="14"/>
        <v>0</v>
      </c>
      <c r="F121" s="233">
        <f t="shared" si="14"/>
        <v>0</v>
      </c>
      <c r="G121" s="233">
        <f t="shared" si="14"/>
        <v>0</v>
      </c>
      <c r="H121" s="233">
        <f t="shared" si="14"/>
        <v>0</v>
      </c>
    </row>
    <row r="122" spans="1:8" x14ac:dyDescent="0.25">
      <c r="A122" s="408" t="s">
        <v>364</v>
      </c>
      <c r="B122" s="409"/>
      <c r="C122" s="233"/>
      <c r="D122" s="233"/>
      <c r="E122" s="233"/>
      <c r="F122" s="233"/>
      <c r="G122" s="233"/>
      <c r="H122" s="233"/>
    </row>
    <row r="123" spans="1:8" x14ac:dyDescent="0.25">
      <c r="A123" s="220"/>
      <c r="B123" s="221" t="s">
        <v>365</v>
      </c>
      <c r="C123" s="261">
        <v>0</v>
      </c>
      <c r="D123" s="261">
        <v>0</v>
      </c>
      <c r="E123" s="261">
        <v>0</v>
      </c>
      <c r="F123" s="261">
        <v>0</v>
      </c>
      <c r="G123" s="261">
        <v>0</v>
      </c>
      <c r="H123" s="261">
        <v>0</v>
      </c>
    </row>
    <row r="124" spans="1:8" x14ac:dyDescent="0.25">
      <c r="A124" s="220"/>
      <c r="B124" s="221" t="s">
        <v>366</v>
      </c>
      <c r="C124" s="261">
        <v>0</v>
      </c>
      <c r="D124" s="261">
        <v>0</v>
      </c>
      <c r="E124" s="261">
        <v>0</v>
      </c>
      <c r="F124" s="261">
        <v>0</v>
      </c>
      <c r="G124" s="261">
        <v>0</v>
      </c>
      <c r="H124" s="261">
        <v>0</v>
      </c>
    </row>
    <row r="125" spans="1:8" x14ac:dyDescent="0.25">
      <c r="A125" s="220"/>
      <c r="B125" s="221" t="s">
        <v>367</v>
      </c>
      <c r="C125" s="261">
        <v>0</v>
      </c>
      <c r="D125" s="261">
        <v>0</v>
      </c>
      <c r="E125" s="261">
        <v>0</v>
      </c>
      <c r="F125" s="261">
        <v>0</v>
      </c>
      <c r="G125" s="261">
        <v>0</v>
      </c>
      <c r="H125" s="261">
        <v>0</v>
      </c>
    </row>
    <row r="126" spans="1:8" x14ac:dyDescent="0.25">
      <c r="A126" s="220"/>
      <c r="B126" s="221" t="s">
        <v>368</v>
      </c>
      <c r="C126" s="261">
        <v>0</v>
      </c>
      <c r="D126" s="261">
        <v>0</v>
      </c>
      <c r="E126" s="261">
        <v>0</v>
      </c>
      <c r="F126" s="261">
        <v>0</v>
      </c>
      <c r="G126" s="261">
        <v>0</v>
      </c>
      <c r="H126" s="261">
        <v>0</v>
      </c>
    </row>
    <row r="127" spans="1:8" x14ac:dyDescent="0.25">
      <c r="A127" s="220"/>
      <c r="B127" s="221" t="s">
        <v>369</v>
      </c>
      <c r="C127" s="261">
        <v>0</v>
      </c>
      <c r="D127" s="261">
        <v>0</v>
      </c>
      <c r="E127" s="261">
        <v>0</v>
      </c>
      <c r="F127" s="261">
        <v>0</v>
      </c>
      <c r="G127" s="261">
        <v>0</v>
      </c>
      <c r="H127" s="261">
        <v>0</v>
      </c>
    </row>
    <row r="128" spans="1:8" x14ac:dyDescent="0.25">
      <c r="A128" s="220"/>
      <c r="B128" s="221" t="s">
        <v>370</v>
      </c>
      <c r="C128" s="261">
        <v>0</v>
      </c>
      <c r="D128" s="261">
        <v>0</v>
      </c>
      <c r="E128" s="261">
        <v>0</v>
      </c>
      <c r="F128" s="261">
        <v>0</v>
      </c>
      <c r="G128" s="261">
        <v>0</v>
      </c>
      <c r="H128" s="261">
        <v>0</v>
      </c>
    </row>
    <row r="129" spans="1:9" x14ac:dyDescent="0.25">
      <c r="A129" s="220"/>
      <c r="B129" s="221" t="s">
        <v>371</v>
      </c>
      <c r="C129" s="261">
        <v>0</v>
      </c>
      <c r="D129" s="261">
        <v>0</v>
      </c>
      <c r="E129" s="261">
        <v>0</v>
      </c>
      <c r="F129" s="261">
        <v>0</v>
      </c>
      <c r="G129" s="261">
        <v>0</v>
      </c>
      <c r="H129" s="261">
        <v>0</v>
      </c>
    </row>
    <row r="130" spans="1:9" x14ac:dyDescent="0.25">
      <c r="A130" s="220"/>
      <c r="B130" s="221" t="s">
        <v>372</v>
      </c>
      <c r="C130" s="261">
        <v>0</v>
      </c>
      <c r="D130" s="261">
        <v>0</v>
      </c>
      <c r="E130" s="261">
        <v>0</v>
      </c>
      <c r="F130" s="261">
        <v>0</v>
      </c>
      <c r="G130" s="261">
        <v>0</v>
      </c>
      <c r="H130" s="261">
        <v>0</v>
      </c>
    </row>
    <row r="131" spans="1:9" x14ac:dyDescent="0.25">
      <c r="A131" s="220"/>
      <c r="B131" s="221" t="s">
        <v>373</v>
      </c>
      <c r="C131" s="261">
        <v>0</v>
      </c>
      <c r="D131" s="261">
        <v>0</v>
      </c>
      <c r="E131" s="261">
        <v>0</v>
      </c>
      <c r="F131" s="261">
        <v>0</v>
      </c>
      <c r="G131" s="261">
        <v>0</v>
      </c>
      <c r="H131" s="261">
        <v>0</v>
      </c>
    </row>
    <row r="132" spans="1:9" x14ac:dyDescent="0.25">
      <c r="A132" s="263" t="s">
        <v>374</v>
      </c>
      <c r="B132" s="264"/>
      <c r="C132" s="239">
        <f>SUM(C134:C142)</f>
        <v>0</v>
      </c>
      <c r="D132" s="239">
        <f>SUM(D134:D142)</f>
        <v>0</v>
      </c>
      <c r="E132" s="239">
        <f>SUM(E134:E142)</f>
        <v>0</v>
      </c>
      <c r="F132" s="265">
        <f>SUM(F134:F142)</f>
        <v>0</v>
      </c>
      <c r="G132" s="265">
        <f>SUM(G134:G142)</f>
        <v>0</v>
      </c>
      <c r="H132" s="239">
        <f>+E132-F132</f>
        <v>0</v>
      </c>
    </row>
    <row r="133" spans="1:9" x14ac:dyDescent="0.25">
      <c r="A133" s="266" t="s">
        <v>375</v>
      </c>
      <c r="B133" s="267"/>
      <c r="C133" s="261"/>
      <c r="D133" s="261">
        <v>0</v>
      </c>
      <c r="E133" s="261">
        <v>0</v>
      </c>
      <c r="F133" s="268">
        <v>0</v>
      </c>
      <c r="G133" s="269">
        <v>0</v>
      </c>
      <c r="H133" s="243">
        <f t="shared" ref="H133:H138" si="15">+E133-F133</f>
        <v>0</v>
      </c>
    </row>
    <row r="134" spans="1:9" x14ac:dyDescent="0.25">
      <c r="A134" s="220"/>
      <c r="B134" s="221" t="s">
        <v>376</v>
      </c>
      <c r="C134" s="261">
        <v>0</v>
      </c>
      <c r="D134" s="243">
        <v>0</v>
      </c>
      <c r="E134" s="243">
        <f>+C134+D134</f>
        <v>0</v>
      </c>
      <c r="F134" s="243">
        <v>0</v>
      </c>
      <c r="G134" s="243">
        <v>0</v>
      </c>
      <c r="H134" s="243">
        <f t="shared" si="15"/>
        <v>0</v>
      </c>
      <c r="I134" s="270"/>
    </row>
    <row r="135" spans="1:9" x14ac:dyDescent="0.25">
      <c r="A135" s="220"/>
      <c r="B135" s="221" t="s">
        <v>377</v>
      </c>
      <c r="C135" s="261">
        <v>0</v>
      </c>
      <c r="D135" s="261">
        <v>0</v>
      </c>
      <c r="E135" s="261">
        <v>0</v>
      </c>
      <c r="F135" s="261">
        <v>0</v>
      </c>
      <c r="G135" s="261">
        <v>0</v>
      </c>
      <c r="H135" s="243">
        <f t="shared" si="15"/>
        <v>0</v>
      </c>
    </row>
    <row r="136" spans="1:9" x14ac:dyDescent="0.25">
      <c r="A136" s="220"/>
      <c r="B136" s="221" t="s">
        <v>378</v>
      </c>
      <c r="C136" s="261">
        <v>0</v>
      </c>
      <c r="D136" s="241">
        <v>0</v>
      </c>
      <c r="E136" s="261">
        <v>0</v>
      </c>
      <c r="F136" s="261">
        <v>0</v>
      </c>
      <c r="G136" s="261">
        <v>0</v>
      </c>
      <c r="H136" s="243">
        <f t="shared" si="15"/>
        <v>0</v>
      </c>
    </row>
    <row r="137" spans="1:9" x14ac:dyDescent="0.25">
      <c r="A137" s="220"/>
      <c r="B137" s="221" t="s">
        <v>379</v>
      </c>
      <c r="C137" s="261">
        <v>0</v>
      </c>
      <c r="D137" s="241">
        <v>0</v>
      </c>
      <c r="E137" s="261">
        <v>0</v>
      </c>
      <c r="F137" s="268">
        <v>0</v>
      </c>
      <c r="G137" s="269">
        <v>0</v>
      </c>
      <c r="H137" s="243">
        <f t="shared" si="15"/>
        <v>0</v>
      </c>
    </row>
    <row r="138" spans="1:9" x14ac:dyDescent="0.25">
      <c r="A138" s="220"/>
      <c r="B138" s="221" t="s">
        <v>381</v>
      </c>
      <c r="C138" s="261">
        <v>0</v>
      </c>
      <c r="D138" s="241">
        <v>0</v>
      </c>
      <c r="E138" s="261">
        <v>0</v>
      </c>
      <c r="F138" s="268">
        <v>0</v>
      </c>
      <c r="G138" s="269">
        <v>0</v>
      </c>
      <c r="H138" s="243">
        <f t="shared" si="15"/>
        <v>0</v>
      </c>
    </row>
    <row r="139" spans="1:9" x14ac:dyDescent="0.25">
      <c r="A139" s="220"/>
      <c r="B139" s="221" t="s">
        <v>382</v>
      </c>
      <c r="C139" s="261">
        <v>0</v>
      </c>
      <c r="D139" s="241">
        <v>0</v>
      </c>
      <c r="E139" s="261">
        <f>+C139+D139</f>
        <v>0</v>
      </c>
      <c r="F139" s="271">
        <v>0</v>
      </c>
      <c r="G139" s="269">
        <v>0</v>
      </c>
      <c r="H139" s="243">
        <f>+E139-F139</f>
        <v>0</v>
      </c>
    </row>
    <row r="140" spans="1:9" x14ac:dyDescent="0.25">
      <c r="A140" s="220"/>
      <c r="B140" s="221" t="s">
        <v>383</v>
      </c>
      <c r="C140" s="261">
        <v>0</v>
      </c>
      <c r="D140" s="261">
        <v>0</v>
      </c>
      <c r="E140" s="261">
        <v>0</v>
      </c>
      <c r="F140" s="268">
        <v>0</v>
      </c>
      <c r="G140" s="269">
        <v>0</v>
      </c>
      <c r="H140" s="243">
        <v>0</v>
      </c>
    </row>
    <row r="141" spans="1:9" x14ac:dyDescent="0.25">
      <c r="A141" s="220"/>
      <c r="B141" s="221" t="s">
        <v>384</v>
      </c>
      <c r="C141" s="261">
        <v>0</v>
      </c>
      <c r="D141" s="261">
        <v>0</v>
      </c>
      <c r="E141" s="261">
        <v>0</v>
      </c>
      <c r="F141" s="268">
        <v>0</v>
      </c>
      <c r="G141" s="269">
        <v>0</v>
      </c>
      <c r="H141" s="243">
        <v>0</v>
      </c>
    </row>
    <row r="142" spans="1:9" x14ac:dyDescent="0.25">
      <c r="A142" s="220"/>
      <c r="B142" s="221" t="s">
        <v>385</v>
      </c>
      <c r="C142" s="261">
        <v>0</v>
      </c>
      <c r="D142" s="261">
        <v>0</v>
      </c>
      <c r="E142" s="261">
        <v>0</v>
      </c>
      <c r="F142" s="261">
        <v>0</v>
      </c>
      <c r="G142" s="268">
        <v>0</v>
      </c>
      <c r="H142" s="243">
        <v>0</v>
      </c>
    </row>
    <row r="143" spans="1:9" x14ac:dyDescent="0.25">
      <c r="A143" s="404" t="s">
        <v>386</v>
      </c>
      <c r="B143" s="405"/>
      <c r="C143" s="261">
        <f t="shared" ref="C143:H143" si="16">SUM(C144:C146)</f>
        <v>0</v>
      </c>
      <c r="D143" s="261">
        <f t="shared" si="16"/>
        <v>0</v>
      </c>
      <c r="E143" s="261">
        <f t="shared" si="16"/>
        <v>0</v>
      </c>
      <c r="F143" s="261">
        <f t="shared" si="16"/>
        <v>0</v>
      </c>
      <c r="G143" s="268">
        <f t="shared" si="16"/>
        <v>0</v>
      </c>
      <c r="H143" s="243">
        <f t="shared" si="16"/>
        <v>0</v>
      </c>
    </row>
    <row r="144" spans="1:9" x14ac:dyDescent="0.25">
      <c r="A144" s="220"/>
      <c r="B144" s="221" t="s">
        <v>387</v>
      </c>
      <c r="C144" s="261">
        <v>0</v>
      </c>
      <c r="D144" s="261">
        <v>0</v>
      </c>
      <c r="E144" s="261">
        <v>0</v>
      </c>
      <c r="F144" s="261">
        <v>0</v>
      </c>
      <c r="G144" s="261">
        <v>0</v>
      </c>
      <c r="H144" s="261">
        <v>0</v>
      </c>
    </row>
    <row r="145" spans="1:8" x14ac:dyDescent="0.25">
      <c r="A145" s="220"/>
      <c r="B145" s="221" t="s">
        <v>388</v>
      </c>
      <c r="C145" s="261">
        <v>0</v>
      </c>
      <c r="D145" s="261">
        <v>0</v>
      </c>
      <c r="E145" s="261">
        <v>0</v>
      </c>
      <c r="F145" s="261">
        <v>0</v>
      </c>
      <c r="G145" s="261">
        <v>0</v>
      </c>
      <c r="H145" s="261">
        <v>0</v>
      </c>
    </row>
    <row r="146" spans="1:8" x14ac:dyDescent="0.25">
      <c r="A146" s="248"/>
      <c r="B146" s="221" t="s">
        <v>389</v>
      </c>
      <c r="C146" s="237">
        <v>0</v>
      </c>
      <c r="D146" s="237">
        <v>0</v>
      </c>
      <c r="E146" s="237">
        <v>0</v>
      </c>
      <c r="F146" s="237">
        <v>0</v>
      </c>
      <c r="G146" s="237">
        <v>0</v>
      </c>
      <c r="H146" s="237">
        <v>0</v>
      </c>
    </row>
    <row r="147" spans="1:8" x14ac:dyDescent="0.25">
      <c r="A147" s="404" t="s">
        <v>390</v>
      </c>
      <c r="B147" s="405"/>
      <c r="C147" s="261">
        <f t="shared" ref="C147:H147" si="17">SUM(C149:C156)</f>
        <v>0</v>
      </c>
      <c r="D147" s="261">
        <f t="shared" si="17"/>
        <v>0</v>
      </c>
      <c r="E147" s="261">
        <f t="shared" si="17"/>
        <v>0</v>
      </c>
      <c r="F147" s="261">
        <f t="shared" si="17"/>
        <v>0</v>
      </c>
      <c r="G147" s="261">
        <f t="shared" si="17"/>
        <v>0</v>
      </c>
      <c r="H147" s="261">
        <f t="shared" si="17"/>
        <v>0</v>
      </c>
    </row>
    <row r="148" spans="1:8" x14ac:dyDescent="0.25">
      <c r="A148" s="404" t="s">
        <v>391</v>
      </c>
      <c r="B148" s="405"/>
      <c r="C148" s="261"/>
      <c r="D148" s="261"/>
      <c r="E148" s="261"/>
      <c r="F148" s="261"/>
      <c r="G148" s="261"/>
      <c r="H148" s="261"/>
    </row>
    <row r="149" spans="1:8" x14ac:dyDescent="0.25">
      <c r="A149" s="220"/>
      <c r="B149" s="221" t="s">
        <v>392</v>
      </c>
      <c r="C149" s="261">
        <v>0</v>
      </c>
      <c r="D149" s="261">
        <v>0</v>
      </c>
      <c r="E149" s="261">
        <v>0</v>
      </c>
      <c r="F149" s="261">
        <v>0</v>
      </c>
      <c r="G149" s="261">
        <v>0</v>
      </c>
      <c r="H149" s="261">
        <v>0</v>
      </c>
    </row>
    <row r="150" spans="1:8" x14ac:dyDescent="0.25">
      <c r="A150" s="220"/>
      <c r="B150" s="221" t="s">
        <v>393</v>
      </c>
      <c r="C150" s="261">
        <v>0</v>
      </c>
      <c r="D150" s="261">
        <v>0</v>
      </c>
      <c r="E150" s="261">
        <v>0</v>
      </c>
      <c r="F150" s="261">
        <v>0</v>
      </c>
      <c r="G150" s="261">
        <v>0</v>
      </c>
      <c r="H150" s="261">
        <v>0</v>
      </c>
    </row>
    <row r="151" spans="1:8" x14ac:dyDescent="0.25">
      <c r="A151" s="220"/>
      <c r="B151" s="221" t="s">
        <v>394</v>
      </c>
      <c r="C151" s="261">
        <v>0</v>
      </c>
      <c r="D151" s="261">
        <v>0</v>
      </c>
      <c r="E151" s="261">
        <v>0</v>
      </c>
      <c r="F151" s="261">
        <v>0</v>
      </c>
      <c r="G151" s="261">
        <v>0</v>
      </c>
      <c r="H151" s="261">
        <v>0</v>
      </c>
    </row>
    <row r="152" spans="1:8" x14ac:dyDescent="0.25">
      <c r="A152" s="220"/>
      <c r="B152" s="221" t="s">
        <v>395</v>
      </c>
      <c r="C152" s="261">
        <v>0</v>
      </c>
      <c r="D152" s="261">
        <v>0</v>
      </c>
      <c r="E152" s="261">
        <v>0</v>
      </c>
      <c r="F152" s="261">
        <v>0</v>
      </c>
      <c r="G152" s="261">
        <v>0</v>
      </c>
      <c r="H152" s="261">
        <v>0</v>
      </c>
    </row>
    <row r="153" spans="1:8" x14ac:dyDescent="0.25">
      <c r="A153" s="220"/>
      <c r="B153" s="221" t="s">
        <v>396</v>
      </c>
      <c r="C153" s="261">
        <v>0</v>
      </c>
      <c r="D153" s="261">
        <v>0</v>
      </c>
      <c r="E153" s="261">
        <v>0</v>
      </c>
      <c r="F153" s="261">
        <v>0</v>
      </c>
      <c r="G153" s="261">
        <v>0</v>
      </c>
      <c r="H153" s="261">
        <v>0</v>
      </c>
    </row>
    <row r="154" spans="1:8" x14ac:dyDescent="0.25">
      <c r="A154" s="220"/>
      <c r="B154" s="221" t="s">
        <v>397</v>
      </c>
      <c r="C154" s="261">
        <v>0</v>
      </c>
      <c r="D154" s="261">
        <v>0</v>
      </c>
      <c r="E154" s="261">
        <v>0</v>
      </c>
      <c r="F154" s="261">
        <v>0</v>
      </c>
      <c r="G154" s="261">
        <v>0</v>
      </c>
      <c r="H154" s="261">
        <v>0</v>
      </c>
    </row>
    <row r="155" spans="1:8" x14ac:dyDescent="0.25">
      <c r="A155" s="220"/>
      <c r="B155" s="221" t="s">
        <v>398</v>
      </c>
      <c r="C155" s="261">
        <v>0</v>
      </c>
      <c r="D155" s="261">
        <v>0</v>
      </c>
      <c r="E155" s="261">
        <v>0</v>
      </c>
      <c r="F155" s="261">
        <v>0</v>
      </c>
      <c r="G155" s="261">
        <v>0</v>
      </c>
      <c r="H155" s="261">
        <v>0</v>
      </c>
    </row>
    <row r="156" spans="1:8" x14ac:dyDescent="0.25">
      <c r="A156" s="220"/>
      <c r="B156" s="221" t="s">
        <v>399</v>
      </c>
      <c r="C156" s="261">
        <v>0</v>
      </c>
      <c r="D156" s="261">
        <v>0</v>
      </c>
      <c r="E156" s="261">
        <v>0</v>
      </c>
      <c r="F156" s="261">
        <v>0</v>
      </c>
      <c r="G156" s="261">
        <v>0</v>
      </c>
      <c r="H156" s="261">
        <v>0</v>
      </c>
    </row>
    <row r="157" spans="1:8" x14ac:dyDescent="0.25">
      <c r="A157" s="404" t="s">
        <v>400</v>
      </c>
      <c r="B157" s="405"/>
      <c r="C157" s="261">
        <f t="shared" ref="C157:H157" si="18">SUM(C158:C160)</f>
        <v>0</v>
      </c>
      <c r="D157" s="261">
        <f t="shared" si="18"/>
        <v>0</v>
      </c>
      <c r="E157" s="261">
        <f t="shared" si="18"/>
        <v>0</v>
      </c>
      <c r="F157" s="261">
        <f t="shared" si="18"/>
        <v>0</v>
      </c>
      <c r="G157" s="261">
        <f t="shared" si="18"/>
        <v>0</v>
      </c>
      <c r="H157" s="261">
        <f t="shared" si="18"/>
        <v>0</v>
      </c>
    </row>
    <row r="158" spans="1:8" x14ac:dyDescent="0.25">
      <c r="A158" s="220"/>
      <c r="B158" s="221" t="s">
        <v>401</v>
      </c>
      <c r="C158" s="261">
        <v>0</v>
      </c>
      <c r="D158" s="261">
        <v>0</v>
      </c>
      <c r="E158" s="261">
        <v>0</v>
      </c>
      <c r="F158" s="261">
        <v>0</v>
      </c>
      <c r="G158" s="261">
        <v>0</v>
      </c>
      <c r="H158" s="261">
        <v>0</v>
      </c>
    </row>
    <row r="159" spans="1:8" x14ac:dyDescent="0.25">
      <c r="A159" s="220"/>
      <c r="B159" s="221" t="s">
        <v>402</v>
      </c>
      <c r="C159" s="261">
        <v>0</v>
      </c>
      <c r="D159" s="261">
        <v>0</v>
      </c>
      <c r="E159" s="261">
        <v>0</v>
      </c>
      <c r="F159" s="261">
        <v>0</v>
      </c>
      <c r="G159" s="261">
        <v>0</v>
      </c>
      <c r="H159" s="261">
        <v>0</v>
      </c>
    </row>
    <row r="160" spans="1:8" x14ac:dyDescent="0.25">
      <c r="A160" s="220"/>
      <c r="B160" s="221" t="s">
        <v>403</v>
      </c>
      <c r="C160" s="261">
        <v>0</v>
      </c>
      <c r="D160" s="261">
        <v>0</v>
      </c>
      <c r="E160" s="261">
        <v>0</v>
      </c>
      <c r="F160" s="261">
        <v>0</v>
      </c>
      <c r="G160" s="261">
        <v>0</v>
      </c>
      <c r="H160" s="261">
        <v>0</v>
      </c>
    </row>
    <row r="161" spans="1:9" x14ac:dyDescent="0.25">
      <c r="A161" s="404" t="s">
        <v>404</v>
      </c>
      <c r="B161" s="405"/>
      <c r="C161" s="261">
        <f t="shared" ref="C161:H161" si="19">SUM(C162:C168)</f>
        <v>0</v>
      </c>
      <c r="D161" s="261">
        <f t="shared" si="19"/>
        <v>0</v>
      </c>
      <c r="E161" s="261">
        <f t="shared" si="19"/>
        <v>0</v>
      </c>
      <c r="F161" s="261">
        <f t="shared" si="19"/>
        <v>0</v>
      </c>
      <c r="G161" s="261">
        <f t="shared" si="19"/>
        <v>0</v>
      </c>
      <c r="H161" s="261">
        <f t="shared" si="19"/>
        <v>0</v>
      </c>
    </row>
    <row r="162" spans="1:9" x14ac:dyDescent="0.25">
      <c r="A162" s="220"/>
      <c r="B162" s="221" t="s">
        <v>405</v>
      </c>
      <c r="C162" s="261">
        <v>0</v>
      </c>
      <c r="D162" s="261">
        <v>0</v>
      </c>
      <c r="E162" s="261">
        <v>0</v>
      </c>
      <c r="F162" s="261">
        <v>0</v>
      </c>
      <c r="G162" s="261">
        <v>0</v>
      </c>
      <c r="H162" s="261">
        <v>0</v>
      </c>
    </row>
    <row r="163" spans="1:9" x14ac:dyDescent="0.25">
      <c r="A163" s="220"/>
      <c r="B163" s="221" t="s">
        <v>406</v>
      </c>
      <c r="C163" s="261">
        <v>0</v>
      </c>
      <c r="D163" s="261">
        <v>0</v>
      </c>
      <c r="E163" s="261">
        <v>0</v>
      </c>
      <c r="F163" s="261">
        <v>0</v>
      </c>
      <c r="G163" s="261">
        <v>0</v>
      </c>
      <c r="H163" s="261">
        <v>0</v>
      </c>
    </row>
    <row r="164" spans="1:9" x14ac:dyDescent="0.25">
      <c r="A164" s="220"/>
      <c r="B164" s="221" t="s">
        <v>407</v>
      </c>
      <c r="C164" s="261">
        <v>0</v>
      </c>
      <c r="D164" s="261">
        <v>0</v>
      </c>
      <c r="E164" s="261">
        <v>0</v>
      </c>
      <c r="F164" s="261">
        <v>0</v>
      </c>
      <c r="G164" s="261">
        <v>0</v>
      </c>
      <c r="H164" s="261">
        <v>0</v>
      </c>
    </row>
    <row r="165" spans="1:9" x14ac:dyDescent="0.25">
      <c r="A165" s="220"/>
      <c r="B165" s="221" t="s">
        <v>408</v>
      </c>
      <c r="C165" s="261">
        <v>0</v>
      </c>
      <c r="D165" s="261">
        <v>0</v>
      </c>
      <c r="E165" s="261">
        <v>0</v>
      </c>
      <c r="F165" s="261">
        <v>0</v>
      </c>
      <c r="G165" s="261">
        <v>0</v>
      </c>
      <c r="H165" s="261">
        <v>0</v>
      </c>
    </row>
    <row r="166" spans="1:9" x14ac:dyDescent="0.25">
      <c r="A166" s="220"/>
      <c r="B166" s="221" t="s">
        <v>409</v>
      </c>
      <c r="C166" s="261">
        <v>0</v>
      </c>
      <c r="D166" s="261">
        <v>0</v>
      </c>
      <c r="E166" s="261">
        <v>0</v>
      </c>
      <c r="F166" s="261">
        <v>0</v>
      </c>
      <c r="G166" s="261">
        <v>0</v>
      </c>
      <c r="H166" s="261">
        <v>0</v>
      </c>
    </row>
    <row r="167" spans="1:9" x14ac:dyDescent="0.25">
      <c r="A167" s="220"/>
      <c r="B167" s="221" t="s">
        <v>410</v>
      </c>
      <c r="C167" s="261">
        <v>0</v>
      </c>
      <c r="D167" s="261">
        <v>0</v>
      </c>
      <c r="E167" s="261">
        <v>0</v>
      </c>
      <c r="F167" s="261">
        <v>0</v>
      </c>
      <c r="G167" s="261">
        <v>0</v>
      </c>
      <c r="H167" s="261">
        <v>0</v>
      </c>
    </row>
    <row r="168" spans="1:9" x14ac:dyDescent="0.25">
      <c r="A168" s="220"/>
      <c r="B168" s="221" t="s">
        <v>411</v>
      </c>
      <c r="C168" s="261">
        <v>0</v>
      </c>
      <c r="D168" s="261">
        <v>0</v>
      </c>
      <c r="E168" s="261">
        <v>0</v>
      </c>
      <c r="F168" s="261">
        <v>0</v>
      </c>
      <c r="G168" s="261">
        <v>0</v>
      </c>
      <c r="H168" s="261">
        <v>0</v>
      </c>
    </row>
    <row r="169" spans="1:9" x14ac:dyDescent="0.25">
      <c r="A169" s="220"/>
      <c r="B169" s="221"/>
      <c r="C169" s="272"/>
      <c r="D169" s="273"/>
      <c r="E169" s="273"/>
      <c r="F169" s="273"/>
      <c r="G169" s="273"/>
      <c r="H169" s="273"/>
      <c r="I169" s="274"/>
    </row>
    <row r="170" spans="1:9" x14ac:dyDescent="0.25">
      <c r="A170" s="406" t="s">
        <v>413</v>
      </c>
      <c r="B170" s="407"/>
      <c r="C170" s="233">
        <f t="shared" ref="C170:H170" si="20">+C9+C90</f>
        <v>613107302</v>
      </c>
      <c r="D170" s="233">
        <f t="shared" si="20"/>
        <v>114438137</v>
      </c>
      <c r="E170" s="233">
        <f t="shared" si="20"/>
        <v>727545439</v>
      </c>
      <c r="F170" s="233">
        <f t="shared" si="20"/>
        <v>160792104.15000001</v>
      </c>
      <c r="G170" s="233">
        <f t="shared" si="20"/>
        <v>153307942.75</v>
      </c>
      <c r="H170" s="233">
        <f t="shared" si="20"/>
        <v>566753334.85000002</v>
      </c>
    </row>
    <row r="171" spans="1:9" x14ac:dyDescent="0.25">
      <c r="A171" s="250"/>
      <c r="B171" s="251"/>
      <c r="C171" s="276"/>
      <c r="D171" s="277"/>
      <c r="E171" s="277"/>
      <c r="F171" s="277"/>
      <c r="G171" s="277"/>
      <c r="H171" s="277"/>
    </row>
    <row r="172" spans="1:9" x14ac:dyDescent="0.25">
      <c r="A172" s="221"/>
      <c r="B172" s="221"/>
      <c r="C172" s="278"/>
      <c r="D172" s="278"/>
      <c r="E172" s="278"/>
      <c r="F172" s="278"/>
      <c r="G172" s="278"/>
      <c r="H172" s="278"/>
    </row>
    <row r="173" spans="1:9" x14ac:dyDescent="0.25">
      <c r="A173" s="221"/>
      <c r="B173" s="92"/>
    </row>
    <row r="174" spans="1:9" x14ac:dyDescent="0.25">
      <c r="A174" s="221"/>
      <c r="B174" s="221"/>
      <c r="C174" s="278"/>
      <c r="D174" s="278"/>
      <c r="E174" s="278"/>
      <c r="F174" s="278"/>
      <c r="G174" s="278"/>
      <c r="H174" s="278"/>
    </row>
  </sheetData>
  <mergeCells count="62">
    <mergeCell ref="A6:B8"/>
    <mergeCell ref="C6:G6"/>
    <mergeCell ref="E7:E8"/>
    <mergeCell ref="F7:F8"/>
    <mergeCell ref="G7:G8"/>
    <mergeCell ref="A1:H1"/>
    <mergeCell ref="A2:H2"/>
    <mergeCell ref="A3:H3"/>
    <mergeCell ref="A4:H4"/>
    <mergeCell ref="A5:H5"/>
    <mergeCell ref="G40:G41"/>
    <mergeCell ref="A9:B9"/>
    <mergeCell ref="A10:B10"/>
    <mergeCell ref="A18:B18"/>
    <mergeCell ref="A19:A20"/>
    <mergeCell ref="A29:B29"/>
    <mergeCell ref="A34:A35"/>
    <mergeCell ref="A91:B91"/>
    <mergeCell ref="H40:H41"/>
    <mergeCell ref="A41:B41"/>
    <mergeCell ref="A51:B51"/>
    <mergeCell ref="C51:C52"/>
    <mergeCell ref="D51:D52"/>
    <mergeCell ref="E51:E52"/>
    <mergeCell ref="F51:F52"/>
    <mergeCell ref="G51:G52"/>
    <mergeCell ref="H51:H52"/>
    <mergeCell ref="A52:B52"/>
    <mergeCell ref="A40:B40"/>
    <mergeCell ref="C40:C41"/>
    <mergeCell ref="D40:D41"/>
    <mergeCell ref="E40:E41"/>
    <mergeCell ref="F40:F41"/>
    <mergeCell ref="A62:B62"/>
    <mergeCell ref="A76:B76"/>
    <mergeCell ref="A80:B80"/>
    <mergeCell ref="A88:B88"/>
    <mergeCell ref="A90:B90"/>
    <mergeCell ref="A99:B99"/>
    <mergeCell ref="A100:A101"/>
    <mergeCell ref="C100:C101"/>
    <mergeCell ref="D100:D101"/>
    <mergeCell ref="E100:E101"/>
    <mergeCell ref="G100:G101"/>
    <mergeCell ref="H100:H101"/>
    <mergeCell ref="A110:B110"/>
    <mergeCell ref="A115:A116"/>
    <mergeCell ref="C115:C116"/>
    <mergeCell ref="D115:D116"/>
    <mergeCell ref="E115:E116"/>
    <mergeCell ref="F115:F116"/>
    <mergeCell ref="G115:G116"/>
    <mergeCell ref="H115:H116"/>
    <mergeCell ref="F100:F101"/>
    <mergeCell ref="A161:B161"/>
    <mergeCell ref="A170:B170"/>
    <mergeCell ref="A121:B121"/>
    <mergeCell ref="A122:B122"/>
    <mergeCell ref="A143:B143"/>
    <mergeCell ref="A147:B147"/>
    <mergeCell ref="A148:B148"/>
    <mergeCell ref="A157:B157"/>
  </mergeCells>
  <printOptions horizontalCentered="1"/>
  <pageMargins left="0.70866141732283472" right="0.70866141732283472" top="0.6" bottom="0.74803149606299213" header="0.31496062992125984" footer="0.31496062992125984"/>
  <pageSetup scale="52" orientation="portrait" horizontalDpi="4294967293" r:id="rId1"/>
  <rowBreaks count="1" manualBreakCount="1">
    <brk id="8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FORMATO01SITFIN</vt:lpstr>
      <vt:lpstr>FORMATO02INF. AN DEUDA</vt:lpstr>
      <vt:lpstr>FORMATO03INF FINANC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Hoja8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Planeación1</dc:creator>
  <cp:lastModifiedBy>Marlen O</cp:lastModifiedBy>
  <cp:lastPrinted>2025-04-08T22:36:32Z</cp:lastPrinted>
  <dcterms:created xsi:type="dcterms:W3CDTF">2016-11-22T16:59:39Z</dcterms:created>
  <dcterms:modified xsi:type="dcterms:W3CDTF">2025-04-22T18:55:10Z</dcterms:modified>
</cp:coreProperties>
</file>