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TCyA\"/>
    </mc:Choice>
  </mc:AlternateContent>
  <xr:revisionPtr revIDLastSave="0" documentId="13_ncr:1_{EE3EB406-D56C-4482-99A3-CA15049ED112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6B'!$A$1:$G$37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F9" i="11" l="1"/>
  <c r="G9" i="11"/>
  <c r="D47" i="11"/>
  <c r="D9" i="11"/>
  <c r="D17" i="11"/>
  <c r="C8" i="12"/>
  <c r="D8" i="12"/>
  <c r="E8" i="12"/>
  <c r="F8" i="12"/>
  <c r="B8" i="12"/>
  <c r="G21" i="12"/>
  <c r="D21" i="12"/>
  <c r="D22" i="12"/>
  <c r="D10" i="12"/>
  <c r="E18" i="1"/>
  <c r="B60" i="1"/>
  <c r="E63" i="1"/>
  <c r="B16" i="1"/>
  <c r="E8" i="1"/>
  <c r="E23" i="9"/>
  <c r="D23" i="9"/>
  <c r="B8" i="1"/>
  <c r="E18" i="11"/>
  <c r="E19" i="11"/>
  <c r="E20" i="11"/>
  <c r="E21" i="11"/>
  <c r="E22" i="11"/>
  <c r="E23" i="11"/>
  <c r="E24" i="11"/>
  <c r="E25" i="11"/>
  <c r="E26" i="11"/>
  <c r="E11" i="11"/>
  <c r="E12" i="11"/>
  <c r="E13" i="11"/>
  <c r="E14" i="11"/>
  <c r="E15" i="11"/>
  <c r="E16" i="11"/>
  <c r="E10" i="11"/>
  <c r="B24" i="1"/>
  <c r="I36" i="10"/>
  <c r="D19" i="12"/>
  <c r="D15" i="12"/>
  <c r="C23" i="9" l="1"/>
  <c r="E48" i="11" l="1"/>
  <c r="H48" i="11" s="1"/>
  <c r="E51" i="11"/>
  <c r="E68" i="1"/>
  <c r="E79" i="1" s="1"/>
  <c r="E46" i="1"/>
  <c r="E59" i="1" s="1"/>
  <c r="E81" i="1" l="1"/>
  <c r="D11" i="12" l="1"/>
  <c r="D12" i="12"/>
  <c r="D13" i="12"/>
  <c r="D14" i="12"/>
  <c r="D16" i="12"/>
  <c r="D17" i="12"/>
  <c r="D18" i="12"/>
  <c r="D20" i="12"/>
  <c r="E53" i="11"/>
  <c r="E29" i="11"/>
  <c r="E30" i="11"/>
  <c r="E31" i="11"/>
  <c r="E32" i="11"/>
  <c r="E33" i="11"/>
  <c r="E34" i="11"/>
  <c r="E35" i="11"/>
  <c r="E36" i="11"/>
  <c r="E28" i="11"/>
  <c r="H21" i="11"/>
  <c r="E27" i="11" l="1"/>
  <c r="E17" i="11"/>
  <c r="G20" i="12" l="1"/>
  <c r="G14" i="12" l="1"/>
  <c r="D53" i="9"/>
  <c r="D61" i="9" s="1"/>
  <c r="E53" i="9"/>
  <c r="E61" i="9" s="1"/>
  <c r="E62" i="9" s="1"/>
  <c r="G11" i="12"/>
  <c r="G10" i="12"/>
  <c r="B36" i="12"/>
  <c r="G47" i="11" l="1"/>
  <c r="C9" i="11"/>
  <c r="H11" i="11"/>
  <c r="H12" i="11"/>
  <c r="H13" i="11"/>
  <c r="H14" i="11"/>
  <c r="H15" i="11"/>
  <c r="H16" i="1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14" i="9"/>
  <c r="G17" i="11" l="1"/>
  <c r="E9" i="11"/>
  <c r="H10" i="11"/>
  <c r="G27" i="11"/>
  <c r="G22" i="12"/>
  <c r="F47" i="11"/>
  <c r="F37" i="11"/>
  <c r="C9" i="9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27" i="11" l="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6" i="12"/>
  <c r="E36" i="12"/>
  <c r="F36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G8" i="12" l="1"/>
  <c r="J17" i="5"/>
  <c r="C24" i="9"/>
  <c r="C33" i="9" s="1"/>
  <c r="C22" i="9"/>
  <c r="D22" i="9"/>
  <c r="E22" i="9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24" i="9" l="1"/>
  <c r="E33" i="9" s="1"/>
  <c r="D24" i="9"/>
  <c r="D33" i="9" s="1"/>
  <c r="E8" i="11"/>
  <c r="E159" i="11" s="1"/>
  <c r="H37" i="11"/>
  <c r="I43" i="10"/>
  <c r="I74" i="10" s="1"/>
  <c r="E8" i="13"/>
  <c r="E82" i="13" s="1"/>
  <c r="H8" i="13"/>
  <c r="H82" i="13" s="1"/>
  <c r="G36" i="12"/>
  <c r="D36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<sst xmlns="http://schemas.openxmlformats.org/spreadsheetml/2006/main" count="650" uniqueCount="442">
  <si>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</si>
  <si>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</si>
  <si>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</si>
  <si>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</si>
  <si>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</si>
  <si>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</si>
  <si>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</si>
  <si>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</si>
  <si>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</si>
  <si>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</si>
  <si>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</si>
  <si>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</si>
  <si>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</si>
  <si>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</si>
  <si>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</si>
  <si>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</si>
  <si>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</si>
  <si>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</si>
  <si>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</si>
  <si>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</si>
  <si>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</si>
  <si>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</si>
  <si>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</si>
  <si>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</si>
  <si>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</si>
  <si>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</si>
  <si>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</si>
  <si>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</si>
  <si>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</si>
  <si>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</si>
  <si>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</si>
  <si>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</si>
  <si>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</si>
  <si>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</si>
  <si>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</si>
  <si>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</si>
  <si>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</si>
  <si>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</si>
  <si>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</si>
  <si>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</si>
  <si>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</si>
  <si>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</si>
  <si>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</si>
  <si>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</si>
  <si>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</si>
  <si>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</si>
  <si>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</si>
  <si>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</si>
  <si>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</si>
  <si>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</si>
  <si>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</si>
  <si>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</si>
  <si>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</si>
  <si>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</si>
  <si>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</si>
  <si>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</si>
  <si>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</si>
  <si>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</si>
  <si>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</si>
  <si>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</si>
  <si>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</si>
  <si>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</si>
  <si>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</si>
  <si>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</si>
  <si>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</si>
  <si>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</si>
  <si>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</si>
  <si>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</si>
  <si>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</si>
  <si>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</si>
  <si>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</si>
  <si>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</si>
  <si>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</si>
  <si>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</si>
  <si>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</si>
  <si>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</si>
  <si>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</si>
  <si>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</si>
  <si>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</si>
  <si>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</si>
  <si>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</si>
  <si>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</si>
  <si>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</si>
  <si>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</si>
  <si>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</si>
  <si>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</si>
  <si>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</si>
  <si>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</si>
  <si>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</si>
  <si>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</si>
  <si>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</si>
  <si>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</si>
  <si>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</si>
  <si>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</si>
  <si>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</si>
  <si>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</si>
  <si>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</si>
  <si>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</si>
  <si>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</si>
  <si>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</si>
  <si>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</si>
  <si>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</si>
  <si>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</si>
  <si>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</si>
  <si>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</si>
  <si>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</si>
  <si>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</si>
  <si>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</si>
  <si>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</si>
  <si>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</si>
  <si>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</si>
  <si>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</si>
  <si>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</si>
  <si>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</si>
  <si>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</si>
  <si>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</si>
  <si>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</si>
  <si>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</si>
  <si>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</si>
  <si>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</si>
  <si>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</si>
  <si>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</si>
  <si>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</si>
  <si>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</si>
  <si>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</si>
  <si>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</si>
  <si>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</si>
  <si>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</si>
  <si>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</si>
  <si>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</si>
  <si>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</si>
  <si>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</si>
  <si>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</si>
  <si>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</si>
  <si>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</si>
  <si>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</si>
  <si>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</si>
  <si>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</si>
  <si>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</si>
  <si>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</si>
  <si>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</si>
  <si>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</si>
  <si>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</si>
  <si>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</si>
  <si>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</si>
  <si>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</si>
  <si>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</si>
  <si>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</si>
  <si>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</si>
  <si>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</si>
  <si>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</si>
  <si>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</si>
  <si>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</si>
  <si>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</si>
  <si>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</si>
  <si>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</si>
  <si>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</si>
  <si>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</si>
  <si>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</si>
  <si>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</si>
  <si>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</si>
  <si>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</si>
  <si>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</si>
  <si>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</si>
  <si>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</si>
  <si>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</si>
  <si>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</si>
  <si>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</si>
  <si>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</si>
  <si>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</si>
  <si>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</si>
  <si>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</si>
  <si>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</si>
  <si>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</si>
  <si>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</si>
  <si>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</si>
  <si>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</si>
  <si>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</si>
  <si>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</si>
  <si>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</si>
  <si>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</si>
  <si>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</si>
  <si>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</si>
  <si>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</si>
  <si>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</si>
  <si>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</si>
  <si>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</si>
  <si>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</si>
  <si>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</si>
  <si>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</si>
  <si>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</si>
  <si>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</si>
  <si>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</si>
  <si>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</si>
  <si>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</si>
  <si>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</si>
  <si>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</si>
  <si>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</si>
  <si>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</si>
  <si>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</si>
  <si>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</si>
  <si>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</si>
  <si>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</si>
  <si>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</si>
  <si>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</si>
  <si>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</si>
  <si>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</si>
  <si>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</si>
  <si>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</si>
  <si>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</si>
  <si>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</si>
  <si>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</si>
  <si>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</si>
  <si>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</si>
  <si>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</si>
  <si>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</si>
  <si>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</si>
  <si>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</si>
  <si>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</si>
  <si>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</si>
  <si>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</si>
  <si>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</si>
  <si>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</si>
  <si>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</si>
  <si>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</si>
  <si>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</si>
  <si>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</si>
  <si>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</si>
  <si>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</si>
  <si>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</si>
  <si>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</si>
  <si>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</si>
  <si>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</si>
  <si>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</si>
  <si>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</si>
  <si>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</si>
  <si>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</si>
  <si>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</si>
  <si>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</si>
  <si>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</si>
  <si>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</si>
  <si>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</si>
  <si>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</si>
  <si>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</si>
  <si>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</si>
  <si>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</si>
  <si>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</si>
  <si>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</si>
  <si>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</si>
  <si>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</si>
  <si>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</si>
  <si>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</si>
  <si>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</si>
  <si>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</si>
  <si>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</si>
  <si>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</si>
  <si>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</si>
  <si>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</si>
  <si>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</si>
  <si>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</si>
  <si>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</si>
  <si>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</si>
  <si>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</si>
  <si>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</si>
  <si>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</si>
  <si>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</si>
  <si>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</si>
  <si>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</si>
  <si>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</si>
  <si>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</si>
  <si>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</si>
  <si>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</si>
  <si>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</si>
  <si>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</si>
  <si>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</si>
  <si>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</si>
  <si>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</si>
  <si>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</si>
  <si>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</si>
  <si>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</si>
  <si>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</si>
  <si>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</si>
  <si>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</si>
  <si>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</si>
  <si>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</si>
  <si>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</si>
  <si>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</si>
  <si>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</si>
  <si>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</si>
  <si>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</si>
  <si>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</si>
  <si>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</si>
  <si>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</si>
  <si>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</si>
  <si>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</si>
  <si>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</si>
  <si>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</si>
  <si>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</si>
  <si>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</si>
  <si>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</si>
  <si>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</si>
  <si>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</si>
  <si>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</si>
  <si>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</si>
  <si>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</si>
  <si>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</si>
  <si>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</si>
  <si>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</si>
  <si>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</si>
  <si>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</si>
  <si>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</si>
  <si>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</si>
  <si>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</si>
  <si>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</si>
  <si>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</si>
  <si>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</si>
  <si>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</si>
  <si>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</si>
  <si>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</si>
  <si>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</si>
  <si>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</si>
  <si>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</si>
  <si>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</si>
  <si>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</si>
  <si>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</si>
  <si>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</si>
  <si>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</si>
  <si>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</si>
  <si>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</si>
  <si>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</si>
  <si>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</si>
  <si>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</si>
  <si>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</si>
  <si>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</si>
  <si>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</si>
  <si>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</si>
  <si>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</si>
  <si>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</si>
  <si>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</si>
  <si>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</si>
  <si>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</si>
  <si>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</si>
  <si>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</si>
  <si>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</si>
  <si>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</si>
  <si>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</si>
  <si>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</si>
  <si>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</si>
  <si>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</si>
  <si>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</si>
  <si>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</si>
  <si>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</si>
  <si>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</si>
  <si>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</si>
  <si>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</si>
  <si>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</si>
  <si>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</si>
  <si>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</si>
  <si>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</si>
  <si>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</si>
  <si>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</si>
  <si>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</si>
  <si>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</si>
  <si>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</si>
  <si>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</si>
  <si>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</si>
  <si>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</si>
  <si>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</si>
  <si>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</si>
  <si>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</si>
  <si>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</si>
  <si>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</si>
  <si>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</si>
  <si>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</si>
  <si>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</si>
  <si>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</si>
  <si>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</si>
  <si>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</si>
  <si>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</si>
  <si>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</si>
  <si>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</si>
  <si>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</si>
  <si>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</si>
  <si>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</si>
  <si>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</si>
  <si>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</si>
  <si>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</si>
  <si>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</si>
  <si>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</si>
  <si>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</si>
  <si>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</si>
  <si>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</si>
  <si>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</si>
  <si>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</si>
  <si>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</si>
  <si>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</si>
  <si>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</si>
  <si>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</si>
  <si>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</si>
  <si>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</si>
  <si>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</si>
  <si>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</si>
  <si>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</si>
  <si>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</si>
  <si>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</si>
  <si>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</si>
  <si>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</si>
  <si>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</si>
  <si>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</si>
  <si>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</si>
  <si>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</si>
  <si>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</si>
  <si>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</si>
  <si>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</si>
  <si>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</si>
  <si>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</si>
  <si>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</si>
  <si>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</si>
  <si>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</si>
  <si>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</si>
  <si>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</si>
  <si>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</si>
  <si>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</si>
  <si>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</si>
  <si>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</si>
  <si>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</si>
  <si>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</si>
  <si>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</si>
  <si>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</si>
  <si>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</si>
  <si>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</si>
  <si>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 xml:space="preserve"> </t>
  </si>
  <si>
    <t xml:space="preserve">                                                                                 </t>
  </si>
  <si>
    <t>31 de diciembre  2024</t>
  </si>
  <si>
    <t>al 31 de Diciembre de 2024 (d)</t>
  </si>
  <si>
    <t>M. Archivo</t>
  </si>
  <si>
    <t>30 de Junio de 2025</t>
  </si>
  <si>
    <t>Al 31 de Diciembre de 2024 y al 30 de Junio de 2025</t>
  </si>
  <si>
    <t>Del 1 de Enero al 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</si>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</sst>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9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4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165" fontId="8" fillId="0" borderId="7" xfId="5" applyNumberFormat="1" applyFont="1" applyBorder="1" applyAlignment="1">
      <alignment horizontal="justify" vertical="center" wrapText="1"/>
    </xf>
    <xf numFmtId="166" fontId="8" fillId="0" borderId="4" xfId="5" applyNumberFormat="1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9">
    <cellStyle name="Millares" xfId="2" builtinId="3"/>
    <cellStyle name="Millares 2" xfId="3" xr:uid="{1379A4C4-33D4-4474-89CC-463072B4F0C4}"/>
    <cellStyle name="Millares 2 2" xfId="7" xr:uid="{25A5DC5A-AA5C-47E5-8FDA-34E030670FB1}"/>
    <cellStyle name="Millares 3" xfId="4" xr:uid="{34FD815C-5BCA-4773-9099-B67544BA079C}"/>
    <cellStyle name="Millares 3 2" xfId="8" xr:uid="{0BC706C1-E678-4CF1-9546-F210ADDFCFB4}"/>
    <cellStyle name="Millares 4" xfId="6" xr:uid="{D4E9B9FF-CBFA-43FD-BD94-BF0E72525436}"/>
    <cellStyle name="Moneda" xfId="1" builtinId="4"/>
    <cellStyle name="Moneda 2" xfId="5" xr:uid="{18CC0B59-F236-437A-A758-768660EDC3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B25" sqref="B25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5" t="s">
        <v>415</v>
      </c>
      <c r="B1" s="136"/>
      <c r="C1" s="136"/>
      <c r="D1" s="136"/>
      <c r="E1" s="136"/>
      <c r="F1" s="137"/>
    </row>
    <row r="2" spans="1:6" x14ac:dyDescent="0.25">
      <c r="A2" s="138" t="s">
        <v>0</v>
      </c>
      <c r="B2" s="139"/>
      <c r="C2" s="139"/>
      <c r="D2" s="139"/>
      <c r="E2" s="139"/>
      <c r="F2" s="140"/>
    </row>
    <row r="3" spans="1:6" x14ac:dyDescent="0.25">
      <c r="A3" s="138" t="s">
        <v>437</v>
      </c>
      <c r="B3" s="139"/>
      <c r="C3" s="139"/>
      <c r="D3" s="139"/>
      <c r="E3" s="139"/>
      <c r="F3" s="140"/>
    </row>
    <row r="4" spans="1:6" ht="15.75" thickBot="1" x14ac:dyDescent="0.3">
      <c r="A4" s="141" t="s">
        <v>1</v>
      </c>
      <c r="B4" s="142"/>
      <c r="C4" s="142"/>
      <c r="D4" s="142"/>
      <c r="E4" s="142"/>
      <c r="F4" s="143"/>
    </row>
    <row r="5" spans="1:6" ht="27.75" thickBot="1" x14ac:dyDescent="0.3">
      <c r="A5" s="17" t="s">
        <v>2</v>
      </c>
      <c r="B5" s="132" t="s">
        <v>436</v>
      </c>
      <c r="C5" s="18" t="s">
        <v>433</v>
      </c>
      <c r="D5" s="19" t="s">
        <v>2</v>
      </c>
      <c r="E5" s="132" t="s">
        <v>436</v>
      </c>
      <c r="F5" s="18" t="s">
        <v>433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2369387</v>
      </c>
      <c r="C8" s="133">
        <v>1047877</v>
      </c>
      <c r="D8" s="7" t="s">
        <v>8</v>
      </c>
      <c r="E8" s="61">
        <f>+E9+E10+E11+E12+E13+E14+E15+E16+E17</f>
        <v>192598</v>
      </c>
      <c r="F8" s="133">
        <v>481809</v>
      </c>
    </row>
    <row r="9" spans="1:6" x14ac:dyDescent="0.25">
      <c r="A9" s="8" t="s">
        <v>9</v>
      </c>
      <c r="B9" s="61">
        <v>0</v>
      </c>
      <c r="C9" s="133">
        <v>0</v>
      </c>
      <c r="D9" s="7" t="s">
        <v>10</v>
      </c>
      <c r="E9" s="61">
        <v>1400</v>
      </c>
      <c r="F9" s="133">
        <v>0</v>
      </c>
    </row>
    <row r="10" spans="1:6" x14ac:dyDescent="0.25">
      <c r="A10" s="8" t="s">
        <v>11</v>
      </c>
      <c r="B10" s="61">
        <v>2369387</v>
      </c>
      <c r="C10" s="133">
        <v>1047877</v>
      </c>
      <c r="D10" s="7" t="s">
        <v>12</v>
      </c>
      <c r="E10" s="61">
        <v>0</v>
      </c>
      <c r="F10" s="133">
        <v>0</v>
      </c>
    </row>
    <row r="11" spans="1:6" x14ac:dyDescent="0.25">
      <c r="A11" s="8" t="s">
        <v>13</v>
      </c>
      <c r="B11" s="61">
        <v>0</v>
      </c>
      <c r="C11" s="133">
        <v>0</v>
      </c>
      <c r="D11" s="7" t="s">
        <v>14</v>
      </c>
      <c r="E11" s="61">
        <v>0</v>
      </c>
      <c r="F11" s="133">
        <v>0</v>
      </c>
    </row>
    <row r="12" spans="1:6" x14ac:dyDescent="0.25">
      <c r="A12" s="8" t="s">
        <v>15</v>
      </c>
      <c r="B12" s="61">
        <v>0</v>
      </c>
      <c r="C12" s="133">
        <v>0</v>
      </c>
      <c r="D12" s="7" t="s">
        <v>16</v>
      </c>
      <c r="E12" s="61">
        <v>0</v>
      </c>
      <c r="F12" s="133">
        <v>0</v>
      </c>
    </row>
    <row r="13" spans="1:6" x14ac:dyDescent="0.25">
      <c r="A13" s="8" t="s">
        <v>17</v>
      </c>
      <c r="B13" s="61">
        <v>0</v>
      </c>
      <c r="C13" s="133">
        <v>0</v>
      </c>
      <c r="D13" s="7" t="s">
        <v>18</v>
      </c>
      <c r="E13" s="61">
        <v>0</v>
      </c>
      <c r="F13" s="133">
        <v>0</v>
      </c>
    </row>
    <row r="14" spans="1:6" ht="18" x14ac:dyDescent="0.25">
      <c r="A14" s="8" t="s">
        <v>19</v>
      </c>
      <c r="B14" s="61">
        <v>0</v>
      </c>
      <c r="C14" s="133">
        <v>0</v>
      </c>
      <c r="D14" s="7" t="s">
        <v>20</v>
      </c>
      <c r="E14" s="61">
        <v>0</v>
      </c>
      <c r="F14" s="133">
        <v>0</v>
      </c>
    </row>
    <row r="15" spans="1:6" x14ac:dyDescent="0.25">
      <c r="A15" s="8" t="s">
        <v>21</v>
      </c>
      <c r="B15" s="61">
        <v>0</v>
      </c>
      <c r="C15" s="133">
        <v>0</v>
      </c>
      <c r="D15" s="7" t="s">
        <v>22</v>
      </c>
      <c r="E15" s="61">
        <v>191198</v>
      </c>
      <c r="F15" s="133">
        <v>481809</v>
      </c>
    </row>
    <row r="16" spans="1:6" ht="18" x14ac:dyDescent="0.25">
      <c r="A16" s="20" t="s">
        <v>23</v>
      </c>
      <c r="B16" s="61">
        <f>+B17+B18+B19+B20+B21+B22+B23</f>
        <v>6137</v>
      </c>
      <c r="C16" s="133">
        <v>431514</v>
      </c>
      <c r="D16" s="7" t="s">
        <v>24</v>
      </c>
      <c r="E16" s="61">
        <v>0</v>
      </c>
      <c r="F16" s="133">
        <v>0</v>
      </c>
    </row>
    <row r="17" spans="1:6" x14ac:dyDescent="0.25">
      <c r="A17" s="8" t="s">
        <v>25</v>
      </c>
      <c r="B17" s="61">
        <v>0</v>
      </c>
      <c r="C17" s="133">
        <v>0</v>
      </c>
      <c r="D17" s="7" t="s">
        <v>26</v>
      </c>
      <c r="E17" s="61">
        <v>0</v>
      </c>
      <c r="F17" s="133">
        <v>0</v>
      </c>
    </row>
    <row r="18" spans="1:6" x14ac:dyDescent="0.25">
      <c r="A18" s="8" t="s">
        <v>27</v>
      </c>
      <c r="B18" s="61">
        <v>0</v>
      </c>
      <c r="C18" s="133">
        <v>0</v>
      </c>
      <c r="D18" s="7" t="s">
        <v>28</v>
      </c>
      <c r="E18" s="61">
        <f>+E19+E20+E21</f>
        <v>4651</v>
      </c>
      <c r="F18" s="133">
        <v>431611</v>
      </c>
    </row>
    <row r="19" spans="1:6" x14ac:dyDescent="0.25">
      <c r="A19" s="8" t="s">
        <v>29</v>
      </c>
      <c r="B19" s="61">
        <v>6137</v>
      </c>
      <c r="C19" s="133">
        <v>431514</v>
      </c>
      <c r="D19" s="7" t="s">
        <v>30</v>
      </c>
      <c r="E19" s="61">
        <v>0</v>
      </c>
      <c r="F19" s="133">
        <v>0</v>
      </c>
    </row>
    <row r="20" spans="1:6" ht="18" x14ac:dyDescent="0.25">
      <c r="A20" s="8" t="s">
        <v>31</v>
      </c>
      <c r="B20" s="61">
        <v>0</v>
      </c>
      <c r="C20" s="133">
        <v>0</v>
      </c>
      <c r="D20" s="7" t="s">
        <v>32</v>
      </c>
      <c r="E20" s="61">
        <v>0</v>
      </c>
      <c r="F20" s="133">
        <v>0</v>
      </c>
    </row>
    <row r="21" spans="1:6" x14ac:dyDescent="0.25">
      <c r="A21" s="8" t="s">
        <v>33</v>
      </c>
      <c r="B21" s="61">
        <v>0</v>
      </c>
      <c r="C21" s="133">
        <v>0</v>
      </c>
      <c r="D21" s="7" t="s">
        <v>34</v>
      </c>
      <c r="E21" s="61">
        <v>4651</v>
      </c>
      <c r="F21" s="133">
        <v>431611</v>
      </c>
    </row>
    <row r="22" spans="1:6" x14ac:dyDescent="0.25">
      <c r="A22" s="8" t="s">
        <v>35</v>
      </c>
      <c r="B22" s="61">
        <v>0</v>
      </c>
      <c r="C22" s="133">
        <v>0</v>
      </c>
      <c r="D22" s="7" t="s">
        <v>36</v>
      </c>
      <c r="E22" s="61">
        <v>0</v>
      </c>
      <c r="F22" s="133">
        <v>0</v>
      </c>
    </row>
    <row r="23" spans="1:6" x14ac:dyDescent="0.25">
      <c r="A23" s="8" t="s">
        <v>37</v>
      </c>
      <c r="B23" s="61">
        <v>0</v>
      </c>
      <c r="C23" s="133">
        <v>0</v>
      </c>
      <c r="D23" s="7" t="s">
        <v>38</v>
      </c>
      <c r="E23" s="61">
        <v>0</v>
      </c>
      <c r="F23" s="133">
        <v>0</v>
      </c>
    </row>
    <row r="24" spans="1:6" x14ac:dyDescent="0.25">
      <c r="A24" s="8" t="s">
        <v>39</v>
      </c>
      <c r="B24" s="61">
        <f>SUM(B25:B29)</f>
        <v>0</v>
      </c>
      <c r="C24" s="133">
        <v>0</v>
      </c>
      <c r="D24" s="7" t="s">
        <v>40</v>
      </c>
      <c r="E24" s="61">
        <v>0</v>
      </c>
      <c r="F24" s="133">
        <v>0</v>
      </c>
    </row>
    <row r="25" spans="1:6" ht="18" x14ac:dyDescent="0.25">
      <c r="A25" s="8" t="s">
        <v>41</v>
      </c>
      <c r="B25" s="61">
        <v>0</v>
      </c>
      <c r="C25" s="133">
        <v>0</v>
      </c>
      <c r="D25" s="7" t="s">
        <v>42</v>
      </c>
      <c r="E25" s="61">
        <v>0</v>
      </c>
      <c r="F25" s="133">
        <v>0</v>
      </c>
    </row>
    <row r="26" spans="1:6" ht="18" x14ac:dyDescent="0.25">
      <c r="A26" s="8" t="s">
        <v>43</v>
      </c>
      <c r="B26" s="61">
        <v>0</v>
      </c>
      <c r="C26" s="133">
        <v>0</v>
      </c>
      <c r="D26" s="7" t="s">
        <v>44</v>
      </c>
      <c r="E26" s="61">
        <v>0</v>
      </c>
      <c r="F26" s="133">
        <v>0</v>
      </c>
    </row>
    <row r="27" spans="1:6" ht="18" x14ac:dyDescent="0.25">
      <c r="A27" s="8" t="s">
        <v>45</v>
      </c>
      <c r="B27" s="61">
        <v>0</v>
      </c>
      <c r="C27" s="133">
        <v>0</v>
      </c>
      <c r="D27" s="7" t="s">
        <v>46</v>
      </c>
      <c r="E27" s="61">
        <v>0</v>
      </c>
      <c r="F27" s="133">
        <v>0</v>
      </c>
    </row>
    <row r="28" spans="1:6" x14ac:dyDescent="0.25">
      <c r="A28" s="8" t="s">
        <v>47</v>
      </c>
      <c r="B28" s="61">
        <v>0</v>
      </c>
      <c r="C28" s="133">
        <v>0</v>
      </c>
      <c r="D28" s="7" t="s">
        <v>48</v>
      </c>
      <c r="E28" s="61">
        <v>0</v>
      </c>
      <c r="F28" s="133">
        <v>0</v>
      </c>
    </row>
    <row r="29" spans="1:6" x14ac:dyDescent="0.25">
      <c r="A29" s="8" t="s">
        <v>49</v>
      </c>
      <c r="B29" s="61">
        <v>0</v>
      </c>
      <c r="C29" s="133">
        <v>0</v>
      </c>
      <c r="D29" s="7" t="s">
        <v>50</v>
      </c>
      <c r="E29" s="61">
        <v>0</v>
      </c>
      <c r="F29" s="133">
        <v>0</v>
      </c>
    </row>
    <row r="30" spans="1:6" ht="18" x14ac:dyDescent="0.25">
      <c r="A30" s="8" t="s">
        <v>51</v>
      </c>
      <c r="B30" s="61">
        <v>0</v>
      </c>
      <c r="C30" s="133">
        <v>0</v>
      </c>
      <c r="D30" s="7" t="s">
        <v>52</v>
      </c>
      <c r="E30" s="61">
        <v>0</v>
      </c>
      <c r="F30" s="133">
        <v>0</v>
      </c>
    </row>
    <row r="31" spans="1:6" x14ac:dyDescent="0.25">
      <c r="A31" s="8" t="s">
        <v>53</v>
      </c>
      <c r="B31" s="61">
        <v>0</v>
      </c>
      <c r="C31" s="133">
        <v>0</v>
      </c>
      <c r="D31" s="7" t="s">
        <v>54</v>
      </c>
      <c r="E31" s="61">
        <v>0</v>
      </c>
      <c r="F31" s="133">
        <v>0</v>
      </c>
    </row>
    <row r="32" spans="1:6" x14ac:dyDescent="0.25">
      <c r="A32" s="8" t="s">
        <v>55</v>
      </c>
      <c r="B32" s="61">
        <v>0</v>
      </c>
      <c r="C32" s="133">
        <v>0</v>
      </c>
      <c r="D32" s="7" t="s">
        <v>56</v>
      </c>
      <c r="E32" s="61">
        <v>0</v>
      </c>
      <c r="F32" s="133">
        <v>0</v>
      </c>
    </row>
    <row r="33" spans="1:6" x14ac:dyDescent="0.25">
      <c r="A33" s="8" t="s">
        <v>57</v>
      </c>
      <c r="B33" s="61">
        <v>0</v>
      </c>
      <c r="C33" s="133">
        <v>0</v>
      </c>
      <c r="D33" s="7" t="s">
        <v>58</v>
      </c>
      <c r="E33" s="61">
        <v>0</v>
      </c>
      <c r="F33" s="133">
        <v>0</v>
      </c>
    </row>
    <row r="34" spans="1:6" ht="18" x14ac:dyDescent="0.25">
      <c r="A34" s="8" t="s">
        <v>59</v>
      </c>
      <c r="B34" s="61">
        <v>0</v>
      </c>
      <c r="C34" s="133">
        <v>0</v>
      </c>
      <c r="D34" s="7" t="s">
        <v>60</v>
      </c>
      <c r="E34" s="61">
        <v>0</v>
      </c>
      <c r="F34" s="133">
        <v>0</v>
      </c>
    </row>
    <row r="35" spans="1:6" x14ac:dyDescent="0.25">
      <c r="A35" s="8" t="s">
        <v>61</v>
      </c>
      <c r="B35" s="61">
        <v>0</v>
      </c>
      <c r="C35" s="133">
        <v>0</v>
      </c>
      <c r="D35" s="7" t="s">
        <v>62</v>
      </c>
      <c r="E35" s="61">
        <v>0</v>
      </c>
      <c r="F35" s="133">
        <v>0</v>
      </c>
    </row>
    <row r="36" spans="1:6" x14ac:dyDescent="0.25">
      <c r="A36" s="8" t="s">
        <v>63</v>
      </c>
      <c r="B36" s="61">
        <v>0</v>
      </c>
      <c r="C36" s="133">
        <v>0</v>
      </c>
      <c r="D36" s="7" t="s">
        <v>64</v>
      </c>
      <c r="E36" s="61">
        <v>0</v>
      </c>
      <c r="F36" s="133">
        <v>0</v>
      </c>
    </row>
    <row r="37" spans="1:6" x14ac:dyDescent="0.25">
      <c r="A37" s="8" t="s">
        <v>65</v>
      </c>
      <c r="B37" s="61">
        <v>0</v>
      </c>
      <c r="C37" s="133">
        <v>0</v>
      </c>
      <c r="D37" s="7" t="s">
        <v>66</v>
      </c>
      <c r="E37" s="61">
        <v>0</v>
      </c>
      <c r="F37" s="133">
        <v>0</v>
      </c>
    </row>
    <row r="38" spans="1:6" ht="18" x14ac:dyDescent="0.25">
      <c r="A38" s="8" t="s">
        <v>67</v>
      </c>
      <c r="B38" s="61">
        <v>0</v>
      </c>
      <c r="C38" s="133">
        <v>0</v>
      </c>
      <c r="D38" s="7" t="s">
        <v>68</v>
      </c>
      <c r="E38" s="61">
        <v>0</v>
      </c>
      <c r="F38" s="133">
        <v>0</v>
      </c>
    </row>
    <row r="39" spans="1:6" x14ac:dyDescent="0.25">
      <c r="A39" s="8" t="s">
        <v>69</v>
      </c>
      <c r="B39" s="61">
        <v>0</v>
      </c>
      <c r="C39" s="133">
        <v>0</v>
      </c>
      <c r="D39" s="7" t="s">
        <v>70</v>
      </c>
      <c r="E39" s="61">
        <v>0</v>
      </c>
      <c r="F39" s="133">
        <v>0</v>
      </c>
    </row>
    <row r="40" spans="1:6" x14ac:dyDescent="0.25">
      <c r="A40" s="8" t="s">
        <v>71</v>
      </c>
      <c r="B40" s="61">
        <v>0</v>
      </c>
      <c r="C40" s="133">
        <v>0</v>
      </c>
      <c r="D40" s="7" t="s">
        <v>72</v>
      </c>
      <c r="E40" s="61">
        <v>0</v>
      </c>
      <c r="F40" s="133">
        <v>0</v>
      </c>
    </row>
    <row r="41" spans="1:6" x14ac:dyDescent="0.25">
      <c r="A41" s="8" t="s">
        <v>73</v>
      </c>
      <c r="B41" s="61">
        <v>0</v>
      </c>
      <c r="C41" s="133">
        <v>0</v>
      </c>
      <c r="D41" s="7" t="s">
        <v>74</v>
      </c>
      <c r="E41" s="61">
        <v>0</v>
      </c>
      <c r="F41" s="133">
        <v>0</v>
      </c>
    </row>
    <row r="42" spans="1:6" x14ac:dyDescent="0.25">
      <c r="A42" s="8" t="s">
        <v>75</v>
      </c>
      <c r="B42" s="61">
        <v>0</v>
      </c>
      <c r="C42" s="133">
        <v>0</v>
      </c>
      <c r="D42" s="7" t="s">
        <v>76</v>
      </c>
      <c r="E42" s="61">
        <v>0</v>
      </c>
      <c r="F42" s="133">
        <v>0</v>
      </c>
    </row>
    <row r="43" spans="1:6" ht="18" x14ac:dyDescent="0.25">
      <c r="A43" s="8" t="s">
        <v>77</v>
      </c>
      <c r="B43" s="61">
        <v>0</v>
      </c>
      <c r="C43" s="133">
        <v>0</v>
      </c>
      <c r="D43" s="7" t="s">
        <v>78</v>
      </c>
      <c r="E43" s="61">
        <v>0</v>
      </c>
      <c r="F43" s="133">
        <v>0</v>
      </c>
    </row>
    <row r="44" spans="1:6" x14ac:dyDescent="0.25">
      <c r="A44" s="8" t="s">
        <v>79</v>
      </c>
      <c r="B44" s="61">
        <v>0</v>
      </c>
      <c r="C44" s="133">
        <v>0</v>
      </c>
      <c r="D44" s="7" t="s">
        <v>80</v>
      </c>
      <c r="E44" s="61">
        <v>0</v>
      </c>
      <c r="F44" s="133">
        <v>0</v>
      </c>
    </row>
    <row r="45" spans="1:6" x14ac:dyDescent="0.25">
      <c r="A45" s="8"/>
      <c r="B45" s="61"/>
      <c r="C45" s="133"/>
      <c r="D45" s="7"/>
      <c r="E45" s="61"/>
      <c r="F45" s="133"/>
    </row>
    <row r="46" spans="1:6" ht="18" x14ac:dyDescent="0.25">
      <c r="A46" s="16" t="s">
        <v>81</v>
      </c>
      <c r="B46" s="61">
        <f>B8+B16+B24+B30+B36+B37+B40</f>
        <v>2375524</v>
      </c>
      <c r="C46" s="133">
        <v>1479391</v>
      </c>
      <c r="D46" s="14" t="s">
        <v>82</v>
      </c>
      <c r="E46" s="61">
        <f>+E8+E18+E22+E25+E26+E30+E37+E41</f>
        <v>197249</v>
      </c>
      <c r="F46" s="133">
        <v>913420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134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133">
        <v>0</v>
      </c>
      <c r="D50" s="7" t="s">
        <v>86</v>
      </c>
      <c r="E50" s="61">
        <v>0</v>
      </c>
      <c r="F50" s="133">
        <v>0</v>
      </c>
    </row>
    <row r="51" spans="1:6" x14ac:dyDescent="0.25">
      <c r="A51" s="8" t="s">
        <v>87</v>
      </c>
      <c r="B51" s="61">
        <v>0</v>
      </c>
      <c r="C51" s="133">
        <v>0</v>
      </c>
      <c r="D51" s="7" t="s">
        <v>88</v>
      </c>
      <c r="E51" s="61">
        <v>0</v>
      </c>
      <c r="F51" s="133">
        <v>0</v>
      </c>
    </row>
    <row r="52" spans="1:6" x14ac:dyDescent="0.25">
      <c r="A52" s="8" t="s">
        <v>89</v>
      </c>
      <c r="B52" s="61">
        <v>0</v>
      </c>
      <c r="C52" s="133">
        <v>0</v>
      </c>
      <c r="D52" s="7" t="s">
        <v>90</v>
      </c>
      <c r="E52" s="61">
        <v>0</v>
      </c>
      <c r="F52" s="133">
        <v>0</v>
      </c>
    </row>
    <row r="53" spans="1:6" x14ac:dyDescent="0.25">
      <c r="A53" s="8" t="s">
        <v>91</v>
      </c>
      <c r="B53" s="61">
        <v>7163589</v>
      </c>
      <c r="C53" s="133">
        <v>7163589</v>
      </c>
      <c r="D53" s="7" t="s">
        <v>92</v>
      </c>
      <c r="E53" s="61">
        <v>0</v>
      </c>
      <c r="F53" s="133">
        <v>0</v>
      </c>
    </row>
    <row r="54" spans="1:6" ht="18" x14ac:dyDescent="0.25">
      <c r="A54" s="8" t="s">
        <v>93</v>
      </c>
      <c r="B54" s="61">
        <v>130000</v>
      </c>
      <c r="C54" s="133">
        <v>130000</v>
      </c>
      <c r="D54" s="7" t="s">
        <v>94</v>
      </c>
      <c r="E54" s="61">
        <v>0</v>
      </c>
      <c r="F54" s="133">
        <v>0</v>
      </c>
    </row>
    <row r="55" spans="1:6" x14ac:dyDescent="0.25">
      <c r="A55" s="8" t="s">
        <v>95</v>
      </c>
      <c r="B55" s="61">
        <v>-5211213</v>
      </c>
      <c r="C55" s="133">
        <v>-4916603</v>
      </c>
      <c r="D55" s="7" t="s">
        <v>96</v>
      </c>
      <c r="E55" s="61">
        <v>0</v>
      </c>
      <c r="F55" s="133">
        <v>0</v>
      </c>
    </row>
    <row r="56" spans="1:6" x14ac:dyDescent="0.25">
      <c r="A56" s="8" t="s">
        <v>97</v>
      </c>
      <c r="B56" s="61">
        <v>0</v>
      </c>
      <c r="C56" s="133">
        <v>0</v>
      </c>
      <c r="D56" s="14"/>
      <c r="E56" s="61"/>
      <c r="F56" s="133"/>
    </row>
    <row r="57" spans="1:6" x14ac:dyDescent="0.25">
      <c r="A57" s="8" t="s">
        <v>98</v>
      </c>
      <c r="B57" s="61">
        <v>0</v>
      </c>
      <c r="C57" s="133">
        <v>0</v>
      </c>
      <c r="D57" s="14" t="s">
        <v>99</v>
      </c>
      <c r="E57" s="61">
        <v>0</v>
      </c>
      <c r="F57" s="133">
        <v>0</v>
      </c>
    </row>
    <row r="58" spans="1:6" x14ac:dyDescent="0.25">
      <c r="A58" s="8" t="s">
        <v>100</v>
      </c>
      <c r="B58" s="61">
        <v>0</v>
      </c>
      <c r="C58" s="133">
        <v>0</v>
      </c>
      <c r="D58" s="15"/>
      <c r="E58" s="61"/>
      <c r="F58" s="133"/>
    </row>
    <row r="59" spans="1:6" x14ac:dyDescent="0.25">
      <c r="A59" s="8"/>
      <c r="B59" s="61"/>
      <c r="C59" s="133"/>
      <c r="D59" s="14" t="s">
        <v>101</v>
      </c>
      <c r="E59" s="61">
        <f>+E46+E57</f>
        <v>197249</v>
      </c>
      <c r="F59" s="133">
        <v>913420</v>
      </c>
    </row>
    <row r="60" spans="1:6" ht="18" x14ac:dyDescent="0.25">
      <c r="A60" s="16" t="s">
        <v>102</v>
      </c>
      <c r="B60" s="61">
        <f>+B50+B51+B52+B53+B54+B55+B56+B57+B58</f>
        <v>2082376</v>
      </c>
      <c r="C60" s="133">
        <v>2376986</v>
      </c>
      <c r="D60" s="7"/>
      <c r="E60" s="61"/>
      <c r="F60" s="133"/>
    </row>
    <row r="61" spans="1:6" x14ac:dyDescent="0.25">
      <c r="A61" s="8"/>
      <c r="B61" s="61"/>
      <c r="C61" s="133"/>
      <c r="D61" s="14" t="s">
        <v>103</v>
      </c>
      <c r="E61" s="61"/>
      <c r="F61" s="133"/>
    </row>
    <row r="62" spans="1:6" x14ac:dyDescent="0.25">
      <c r="A62" s="16" t="s">
        <v>104</v>
      </c>
      <c r="B62" s="61">
        <f>+B46+B60</f>
        <v>4457900</v>
      </c>
      <c r="C62" s="133">
        <v>3856377</v>
      </c>
      <c r="D62" s="14"/>
      <c r="E62" s="61"/>
      <c r="F62" s="133"/>
    </row>
    <row r="63" spans="1:6" x14ac:dyDescent="0.25">
      <c r="A63" s="8"/>
      <c r="B63" s="7"/>
      <c r="C63" s="7"/>
      <c r="D63" s="14" t="s">
        <v>105</v>
      </c>
      <c r="E63" s="61">
        <f>+E64+E65+E66</f>
        <v>1826338</v>
      </c>
      <c r="F63" s="133">
        <v>1826338</v>
      </c>
    </row>
    <row r="64" spans="1:6" x14ac:dyDescent="0.25">
      <c r="A64" s="8"/>
      <c r="B64" s="103"/>
      <c r="C64" s="103"/>
      <c r="D64" s="7" t="s">
        <v>106</v>
      </c>
      <c r="E64" s="61">
        <v>0</v>
      </c>
      <c r="F64" s="133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133">
        <v>0</v>
      </c>
    </row>
    <row r="66" spans="1:6" x14ac:dyDescent="0.25">
      <c r="A66" s="8"/>
      <c r="B66" s="7"/>
      <c r="C66" s="7"/>
      <c r="D66" s="7" t="s">
        <v>108</v>
      </c>
      <c r="E66" s="61">
        <v>1826338</v>
      </c>
      <c r="F66" s="133">
        <v>1826338</v>
      </c>
    </row>
    <row r="67" spans="1:6" x14ac:dyDescent="0.25">
      <c r="A67" s="8"/>
      <c r="B67" s="7"/>
      <c r="C67" s="7"/>
      <c r="D67" s="7"/>
      <c r="E67" s="61"/>
      <c r="F67" s="133"/>
    </row>
    <row r="68" spans="1:6" ht="18" x14ac:dyDescent="0.25">
      <c r="A68" s="8"/>
      <c r="B68" s="7"/>
      <c r="C68" s="7"/>
      <c r="D68" s="14" t="s">
        <v>109</v>
      </c>
      <c r="E68" s="61">
        <f>+E69+E70</f>
        <v>2434313</v>
      </c>
      <c r="F68" s="133">
        <v>1116619</v>
      </c>
    </row>
    <row r="69" spans="1:6" x14ac:dyDescent="0.25">
      <c r="A69" s="8"/>
      <c r="B69" s="7"/>
      <c r="C69" s="7"/>
      <c r="D69" s="7" t="s">
        <v>110</v>
      </c>
      <c r="E69" s="61">
        <v>1317520</v>
      </c>
      <c r="F69" s="133">
        <v>14899</v>
      </c>
    </row>
    <row r="70" spans="1:6" x14ac:dyDescent="0.25">
      <c r="A70" s="8"/>
      <c r="B70" s="7"/>
      <c r="C70" s="7"/>
      <c r="D70" s="7" t="s">
        <v>111</v>
      </c>
      <c r="E70" s="61">
        <v>1116793</v>
      </c>
      <c r="F70" s="133">
        <v>1101720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133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133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133">
        <v>0</v>
      </c>
    </row>
    <row r="74" spans="1:6" x14ac:dyDescent="0.25">
      <c r="A74" s="8"/>
      <c r="B74" s="7"/>
      <c r="C74" s="7"/>
      <c r="D74" s="7"/>
      <c r="E74" s="61"/>
      <c r="F74" s="133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133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133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133">
        <v>0</v>
      </c>
    </row>
    <row r="78" spans="1:6" x14ac:dyDescent="0.25">
      <c r="A78" s="8"/>
      <c r="B78" s="7"/>
      <c r="C78" s="7"/>
      <c r="D78" s="7"/>
      <c r="E78" s="61"/>
      <c r="F78" s="133"/>
    </row>
    <row r="79" spans="1:6" x14ac:dyDescent="0.25">
      <c r="A79" s="8"/>
      <c r="B79" s="7"/>
      <c r="C79" s="7"/>
      <c r="D79" s="14" t="s">
        <v>118</v>
      </c>
      <c r="E79" s="61">
        <f>+E63+E68+E75</f>
        <v>4260651</v>
      </c>
      <c r="F79" s="133">
        <v>2942957</v>
      </c>
    </row>
    <row r="80" spans="1:6" x14ac:dyDescent="0.25">
      <c r="A80" s="8"/>
      <c r="B80" s="7"/>
      <c r="C80" s="7"/>
      <c r="D80" s="7"/>
      <c r="E80" s="61"/>
      <c r="F80" s="133"/>
    </row>
    <row r="81" spans="1:6" ht="18" x14ac:dyDescent="0.25">
      <c r="A81" s="8"/>
      <c r="B81" s="7"/>
      <c r="C81" s="7"/>
      <c r="D81" s="14" t="s">
        <v>119</v>
      </c>
      <c r="E81" s="61">
        <f>+E79+E59</f>
        <v>4457900</v>
      </c>
      <c r="F81" s="133">
        <v>3856377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zoomScale="110" zoomScaleNormal="110" workbookViewId="0">
      <selection activeCell="A25" sqref="A25:B25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54" t="s">
        <v>415</v>
      </c>
      <c r="B1" s="155"/>
      <c r="C1" s="155"/>
      <c r="D1" s="155"/>
      <c r="E1" s="155"/>
      <c r="F1" s="155"/>
      <c r="G1" s="155"/>
      <c r="H1" s="155"/>
      <c r="I1" s="156"/>
    </row>
    <row r="2" spans="1:9" ht="15.75" thickBot="1" x14ac:dyDescent="0.3">
      <c r="A2" s="157" t="s">
        <v>120</v>
      </c>
      <c r="B2" s="158"/>
      <c r="C2" s="158"/>
      <c r="D2" s="158"/>
      <c r="E2" s="158"/>
      <c r="F2" s="158"/>
      <c r="G2" s="158"/>
      <c r="H2" s="158"/>
      <c r="I2" s="159"/>
    </row>
    <row r="3" spans="1:9" ht="15.75" thickBot="1" x14ac:dyDescent="0.3">
      <c r="A3" s="157" t="s">
        <v>437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9"/>
    </row>
    <row r="5" spans="1:9" ht="24" customHeight="1" x14ac:dyDescent="0.25">
      <c r="A5" s="160" t="s">
        <v>121</v>
      </c>
      <c r="B5" s="161"/>
      <c r="C5" s="97" t="s">
        <v>122</v>
      </c>
      <c r="D5" s="162" t="s">
        <v>123</v>
      </c>
      <c r="E5" s="162" t="s">
        <v>124</v>
      </c>
      <c r="F5" s="162" t="s">
        <v>125</v>
      </c>
      <c r="G5" s="97" t="s">
        <v>126</v>
      </c>
      <c r="H5" s="162" t="s">
        <v>128</v>
      </c>
      <c r="I5" s="162" t="s">
        <v>129</v>
      </c>
    </row>
    <row r="6" spans="1:9" ht="36.75" customHeight="1" thickBot="1" x14ac:dyDescent="0.3">
      <c r="A6" s="141"/>
      <c r="B6" s="143"/>
      <c r="C6" s="90" t="s">
        <v>434</v>
      </c>
      <c r="D6" s="163"/>
      <c r="E6" s="163"/>
      <c r="F6" s="163"/>
      <c r="G6" s="90" t="s">
        <v>127</v>
      </c>
      <c r="H6" s="163"/>
      <c r="I6" s="163"/>
    </row>
    <row r="7" spans="1:9" x14ac:dyDescent="0.25">
      <c r="A7" s="152"/>
      <c r="B7" s="153"/>
      <c r="C7" s="1"/>
      <c r="D7" s="1"/>
      <c r="E7" s="1"/>
      <c r="F7" s="1"/>
      <c r="G7" s="1"/>
      <c r="H7" s="1"/>
      <c r="I7" s="1"/>
    </row>
    <row r="8" spans="1:9" x14ac:dyDescent="0.25">
      <c r="A8" s="144" t="s">
        <v>130</v>
      </c>
      <c r="B8" s="145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44" t="s">
        <v>131</v>
      </c>
      <c r="B9" s="145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44" t="s">
        <v>135</v>
      </c>
      <c r="B13" s="145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44" t="s">
        <v>139</v>
      </c>
      <c r="B17" s="145"/>
      <c r="C17" s="61">
        <v>913319</v>
      </c>
      <c r="D17" s="88">
        <v>0</v>
      </c>
      <c r="E17" s="88">
        <v>0</v>
      </c>
      <c r="F17" s="88">
        <v>0</v>
      </c>
      <c r="G17" s="88">
        <v>197249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44" t="s">
        <v>140</v>
      </c>
      <c r="B19" s="145"/>
      <c r="C19" s="87">
        <f>C8+C17</f>
        <v>913319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197249</v>
      </c>
      <c r="H19" s="87">
        <f t="shared" si="1"/>
        <v>0</v>
      </c>
      <c r="I19" s="87">
        <f>I8+I17</f>
        <v>0</v>
      </c>
    </row>
    <row r="20" spans="1:9" x14ac:dyDescent="0.25">
      <c r="A20" s="144"/>
      <c r="B20" s="145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44" t="s">
        <v>416</v>
      </c>
      <c r="B21" s="145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46" t="s">
        <v>141</v>
      </c>
      <c r="B22" s="147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46" t="s">
        <v>142</v>
      </c>
      <c r="B23" s="147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46" t="s">
        <v>143</v>
      </c>
      <c r="B24" s="147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50"/>
      <c r="B25" s="151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44" t="s">
        <v>144</v>
      </c>
      <c r="B26" s="145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46" t="s">
        <v>145</v>
      </c>
      <c r="B27" s="147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46" t="s">
        <v>146</v>
      </c>
      <c r="B28" s="147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46" t="s">
        <v>147</v>
      </c>
      <c r="B29" s="147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48"/>
      <c r="B30" s="149"/>
      <c r="C30" s="89"/>
      <c r="D30" s="89"/>
      <c r="E30" s="89"/>
      <c r="F30" s="89"/>
      <c r="G30" s="89"/>
      <c r="H30" s="89"/>
      <c r="I30" s="89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1"/>
  <sheetViews>
    <sheetView workbookViewId="0">
      <selection activeCell="B25" sqref="B25"/>
    </sheetView>
  </sheetViews>
  <sheetFormatPr baseColWidth="10" defaultRowHeight="15" x14ac:dyDescent="0.25"/>
  <cols>
    <col min="1" max="1" width="30" customWidth="1"/>
    <col min="8" max="8" width="13.7109375" customWidth="1"/>
    <col min="11" max="11" width="12.7109375" customWidth="1"/>
  </cols>
  <sheetData>
    <row r="1" spans="1:11" ht="15.75" thickBot="1" x14ac:dyDescent="0.3">
      <c r="A1" s="154" t="s">
        <v>415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ht="15.75" thickBot="1" x14ac:dyDescent="0.3">
      <c r="A2" s="157" t="s">
        <v>148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ht="15.75" thickBot="1" x14ac:dyDescent="0.3">
      <c r="A3" s="157" t="s">
        <v>438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1" ht="63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439</v>
      </c>
      <c r="J5" s="90" t="s">
        <v>440</v>
      </c>
      <c r="K5" s="90" t="s">
        <v>441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21" spans="1:11" x14ac:dyDescent="0.25">
      <c r="J21" t="s">
        <v>432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Normal="100" zoomScaleSheetLayoutView="70" workbookViewId="0">
      <selection activeCell="B25" sqref="B25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6" t="s">
        <v>415</v>
      </c>
      <c r="B1" s="167"/>
      <c r="C1" s="167"/>
      <c r="D1" s="167"/>
      <c r="E1" s="167"/>
    </row>
    <row r="2" spans="1:5" x14ac:dyDescent="0.25">
      <c r="A2" s="166" t="s">
        <v>166</v>
      </c>
      <c r="B2" s="167"/>
      <c r="C2" s="167"/>
      <c r="D2" s="167"/>
      <c r="E2" s="167"/>
    </row>
    <row r="3" spans="1:5" x14ac:dyDescent="0.25">
      <c r="A3" s="166" t="s">
        <v>438</v>
      </c>
      <c r="B3" s="167"/>
      <c r="C3" s="167"/>
      <c r="D3" s="167"/>
      <c r="E3" s="167"/>
    </row>
    <row r="4" spans="1:5" x14ac:dyDescent="0.25">
      <c r="A4" s="166" t="s">
        <v>1</v>
      </c>
      <c r="B4" s="167"/>
      <c r="C4" s="167"/>
      <c r="D4" s="167"/>
      <c r="E4" s="167"/>
    </row>
    <row r="5" spans="1:5" ht="7.5" customHeight="1" thickBot="1" x14ac:dyDescent="0.3"/>
    <row r="6" spans="1:5" x14ac:dyDescent="0.25">
      <c r="A6" s="170" t="s">
        <v>2</v>
      </c>
      <c r="B6" s="171"/>
      <c r="C6" s="93" t="s">
        <v>167</v>
      </c>
      <c r="D6" s="162" t="s">
        <v>169</v>
      </c>
      <c r="E6" s="93" t="s">
        <v>170</v>
      </c>
    </row>
    <row r="7" spans="1:5" ht="15.75" thickBot="1" x14ac:dyDescent="0.3">
      <c r="A7" s="172"/>
      <c r="B7" s="173"/>
      <c r="C7" s="90" t="s">
        <v>168</v>
      </c>
      <c r="D7" s="163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20885184</v>
      </c>
      <c r="D9" s="79">
        <f t="shared" ref="D9:E9" si="0">SUM(D10:D12)</f>
        <v>9994059</v>
      </c>
      <c r="E9" s="79">
        <f t="shared" si="0"/>
        <v>9994059</v>
      </c>
    </row>
    <row r="10" spans="1:5" x14ac:dyDescent="0.25">
      <c r="A10" s="24"/>
      <c r="B10" s="27" t="s">
        <v>173</v>
      </c>
      <c r="C10" s="79">
        <v>20885184</v>
      </c>
      <c r="D10" s="79">
        <v>9994059</v>
      </c>
      <c r="E10" s="79">
        <v>9994059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ht="9" customHeight="1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20885184</v>
      </c>
      <c r="D14" s="79">
        <f t="shared" ref="D14:E14" si="1">D15+D16</f>
        <v>8381929</v>
      </c>
      <c r="E14" s="79">
        <f t="shared" si="1"/>
        <v>8344447</v>
      </c>
    </row>
    <row r="15" spans="1:5" x14ac:dyDescent="0.25">
      <c r="A15" s="24"/>
      <c r="B15" s="27" t="s">
        <v>176</v>
      </c>
      <c r="C15" s="79">
        <v>20885184</v>
      </c>
      <c r="D15" s="79">
        <v>8381929</v>
      </c>
      <c r="E15" s="79">
        <v>8344447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ht="9.75" customHeight="1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39462</v>
      </c>
      <c r="E18" s="79">
        <f t="shared" si="2"/>
        <v>39462</v>
      </c>
    </row>
    <row r="19" spans="1:7" x14ac:dyDescent="0.25">
      <c r="A19" s="24"/>
      <c r="B19" s="27" t="s">
        <v>179</v>
      </c>
      <c r="C19" s="79">
        <v>0</v>
      </c>
      <c r="D19" s="79">
        <v>39462</v>
      </c>
      <c r="E19" s="79">
        <v>39462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ht="9" customHeight="1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1651592</v>
      </c>
      <c r="E22" s="79">
        <f>E9-E14+E18</f>
        <v>1689074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f>D10-D15+D19</f>
        <v>1651592</v>
      </c>
      <c r="E23" s="79">
        <f>E10-E15+E19</f>
        <v>1689074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f>+D22-D18</f>
        <v>1612130</v>
      </c>
      <c r="E24" s="79">
        <f>+E22-E18</f>
        <v>1649612</v>
      </c>
    </row>
    <row r="25" spans="1:7" ht="15.75" thickBot="1" x14ac:dyDescent="0.3">
      <c r="A25" s="29"/>
      <c r="B25" s="30"/>
      <c r="C25" s="80"/>
      <c r="D25" s="80"/>
      <c r="E25" s="80"/>
    </row>
    <row r="26" spans="1:7" ht="7.5" customHeight="1" thickBot="1" x14ac:dyDescent="0.3">
      <c r="A26" s="31"/>
      <c r="B26" s="31"/>
      <c r="C26" s="31"/>
      <c r="D26" s="31"/>
      <c r="E26" s="31"/>
    </row>
    <row r="27" spans="1:7" ht="15.75" thickBot="1" x14ac:dyDescent="0.3">
      <c r="A27" s="182" t="s">
        <v>184</v>
      </c>
      <c r="B27" s="183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4">D30+D31</f>
        <v>0</v>
      </c>
      <c r="E29" s="79">
        <f t="shared" si="4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ht="7.5" customHeight="1" x14ac:dyDescent="0.25">
      <c r="A32" s="24"/>
      <c r="B32" s="25"/>
      <c r="C32" s="79"/>
      <c r="D32" s="79"/>
      <c r="E32" s="79"/>
    </row>
    <row r="33" spans="1:5" ht="8.25" customHeight="1" x14ac:dyDescent="0.25">
      <c r="A33" s="28"/>
      <c r="B33" s="26" t="s">
        <v>190</v>
      </c>
      <c r="C33" s="81">
        <f>C24+C29</f>
        <v>0</v>
      </c>
      <c r="D33" s="81">
        <f t="shared" ref="D33:E33" si="5">D24+D29</f>
        <v>1612130</v>
      </c>
      <c r="E33" s="81">
        <f t="shared" si="5"/>
        <v>1649612</v>
      </c>
    </row>
    <row r="34" spans="1:5" ht="8.25" customHeight="1" thickBot="1" x14ac:dyDescent="0.3">
      <c r="A34" s="29"/>
      <c r="B34" s="30"/>
      <c r="C34" s="80"/>
      <c r="D34" s="80"/>
      <c r="E34" s="80"/>
    </row>
    <row r="35" spans="1:5" ht="6" customHeight="1" thickBot="1" x14ac:dyDescent="0.3">
      <c r="A35" s="31"/>
      <c r="B35" s="31"/>
      <c r="C35" s="31"/>
      <c r="D35" s="31"/>
      <c r="E35" s="31"/>
    </row>
    <row r="36" spans="1:5" x14ac:dyDescent="0.25">
      <c r="A36" s="170" t="s">
        <v>184</v>
      </c>
      <c r="B36" s="171"/>
      <c r="C36" s="162" t="s">
        <v>191</v>
      </c>
      <c r="D36" s="174" t="s">
        <v>169</v>
      </c>
      <c r="E36" s="95" t="s">
        <v>170</v>
      </c>
    </row>
    <row r="37" spans="1:5" ht="15.75" thickBot="1" x14ac:dyDescent="0.3">
      <c r="A37" s="172"/>
      <c r="B37" s="173"/>
      <c r="C37" s="163"/>
      <c r="D37" s="175"/>
      <c r="E37" s="91" t="s">
        <v>186</v>
      </c>
    </row>
    <row r="38" spans="1:5" ht="8.25" customHeight="1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6">D40+D41</f>
        <v>0</v>
      </c>
      <c r="E39" s="82">
        <f t="shared" si="6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7">D43+D44</f>
        <v>0</v>
      </c>
      <c r="E42" s="82">
        <f t="shared" si="7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ht="9" customHeight="1" x14ac:dyDescent="0.25">
      <c r="A45" s="33"/>
      <c r="B45" s="34"/>
      <c r="C45" s="82"/>
      <c r="D45" s="82"/>
      <c r="E45" s="82"/>
    </row>
    <row r="46" spans="1:5" x14ac:dyDescent="0.25">
      <c r="A46" s="176"/>
      <c r="B46" s="178" t="s">
        <v>198</v>
      </c>
      <c r="C46" s="180">
        <f>C39-C42</f>
        <v>0</v>
      </c>
      <c r="D46" s="180">
        <f t="shared" ref="D46:E46" si="8">D39-D42</f>
        <v>0</v>
      </c>
      <c r="E46" s="180">
        <f t="shared" si="8"/>
        <v>0</v>
      </c>
    </row>
    <row r="47" spans="1:5" ht="7.5" customHeight="1" thickBot="1" x14ac:dyDescent="0.3">
      <c r="A47" s="177"/>
      <c r="B47" s="179"/>
      <c r="C47" s="181"/>
      <c r="D47" s="181"/>
      <c r="E47" s="181"/>
    </row>
    <row r="48" spans="1:5" ht="8.25" customHeight="1" thickBot="1" x14ac:dyDescent="0.3">
      <c r="A48" s="31"/>
      <c r="B48" s="31"/>
      <c r="C48" s="31"/>
      <c r="D48" s="31"/>
      <c r="E48" s="31"/>
    </row>
    <row r="49" spans="1:8" x14ac:dyDescent="0.25">
      <c r="A49" s="170" t="s">
        <v>184</v>
      </c>
      <c r="B49" s="171"/>
      <c r="C49" s="95" t="s">
        <v>167</v>
      </c>
      <c r="D49" s="174" t="s">
        <v>169</v>
      </c>
      <c r="E49" s="95" t="s">
        <v>170</v>
      </c>
    </row>
    <row r="50" spans="1:8" ht="15.75" thickBot="1" x14ac:dyDescent="0.3">
      <c r="A50" s="172"/>
      <c r="B50" s="173"/>
      <c r="C50" s="91" t="s">
        <v>185</v>
      </c>
      <c r="D50" s="175"/>
      <c r="E50" s="91" t="s">
        <v>186</v>
      </c>
    </row>
    <row r="51" spans="1:8" x14ac:dyDescent="0.25">
      <c r="A51" s="168"/>
      <c r="B51" s="169"/>
      <c r="C51" s="34"/>
      <c r="D51" s="34"/>
      <c r="E51" s="34"/>
    </row>
    <row r="52" spans="1:8" x14ac:dyDescent="0.25">
      <c r="A52" s="33"/>
      <c r="B52" s="34" t="s">
        <v>199</v>
      </c>
      <c r="C52" s="83">
        <v>20885184</v>
      </c>
      <c r="D52" s="83">
        <v>9994059</v>
      </c>
      <c r="E52" s="83">
        <v>9994059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9">D54-D55</f>
        <v>0</v>
      </c>
      <c r="E53" s="83">
        <f t="shared" si="9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2085184</v>
      </c>
      <c r="D57" s="83">
        <v>8381929</v>
      </c>
      <c r="E57" s="83">
        <v>8344447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39462</v>
      </c>
      <c r="E59" s="83">
        <v>39462</v>
      </c>
    </row>
    <row r="60" spans="1:8" ht="9.75" customHeight="1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1651592</v>
      </c>
      <c r="E61" s="84">
        <f>+E52+E53-E57+E59</f>
        <v>1689074</v>
      </c>
    </row>
    <row r="62" spans="1:8" x14ac:dyDescent="0.25">
      <c r="A62" s="35"/>
      <c r="B62" s="36" t="s">
        <v>202</v>
      </c>
      <c r="C62" s="84">
        <v>0</v>
      </c>
      <c r="D62" s="84">
        <f>D61-D53</f>
        <v>1651592</v>
      </c>
      <c r="E62" s="84">
        <f>E61-E53</f>
        <v>1689074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9" customHeight="1" thickBot="1" x14ac:dyDescent="0.3">
      <c r="A64" s="31"/>
      <c r="B64" s="31"/>
      <c r="C64" s="31"/>
      <c r="D64" s="31"/>
      <c r="E64" s="31"/>
    </row>
    <row r="65" spans="1:5" x14ac:dyDescent="0.25">
      <c r="A65" s="170" t="s">
        <v>184</v>
      </c>
      <c r="B65" s="171"/>
      <c r="C65" s="174" t="s">
        <v>191</v>
      </c>
      <c r="D65" s="174" t="s">
        <v>169</v>
      </c>
      <c r="E65" s="95" t="s">
        <v>170</v>
      </c>
    </row>
    <row r="66" spans="1:5" ht="15.75" thickBot="1" x14ac:dyDescent="0.3">
      <c r="A66" s="172"/>
      <c r="B66" s="173"/>
      <c r="C66" s="175"/>
      <c r="D66" s="175"/>
      <c r="E66" s="91" t="s">
        <v>186</v>
      </c>
    </row>
    <row r="67" spans="1:5" x14ac:dyDescent="0.25">
      <c r="A67" s="168"/>
      <c r="B67" s="169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0">D70-D71</f>
        <v>0</v>
      </c>
      <c r="E69" s="66">
        <f t="shared" si="10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ht="9.75" customHeight="1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ht="9.75" customHeight="1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ht="11.25" customHeight="1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1">D68+D69-D73+D75</f>
        <v>0</v>
      </c>
      <c r="E77" s="66">
        <f t="shared" si="11"/>
        <v>0</v>
      </c>
    </row>
    <row r="78" spans="1:5" x14ac:dyDescent="0.25">
      <c r="A78" s="176"/>
      <c r="B78" s="178" t="s">
        <v>206</v>
      </c>
      <c r="C78" s="164">
        <f>C77-C69</f>
        <v>0</v>
      </c>
      <c r="D78" s="164">
        <f t="shared" ref="D78:E78" si="12">D77-D69</f>
        <v>0</v>
      </c>
      <c r="E78" s="164">
        <f t="shared" si="12"/>
        <v>0</v>
      </c>
    </row>
    <row r="79" spans="1:5" ht="15.75" thickBot="1" x14ac:dyDescent="0.3">
      <c r="A79" s="177"/>
      <c r="B79" s="179"/>
      <c r="C79" s="165"/>
      <c r="D79" s="165"/>
      <c r="E79" s="16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31496062992125984" right="0.31496062992125984" top="0.55118110236220474" bottom="0.74803149606299213" header="0.31496062992125984" footer="0.31496062992125984"/>
  <pageSetup scale="86" fitToHeight="2" orientation="landscape" r:id="rId1"/>
  <rowBreaks count="1" manualBreakCount="1">
    <brk id="3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B25" sqref="B25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5" t="s">
        <v>415</v>
      </c>
      <c r="B1" s="136"/>
      <c r="C1" s="136"/>
      <c r="D1" s="136"/>
      <c r="E1" s="136"/>
      <c r="F1" s="136"/>
      <c r="G1" s="136"/>
      <c r="H1" s="136"/>
      <c r="I1" s="137"/>
    </row>
    <row r="2" spans="1:10" x14ac:dyDescent="0.25">
      <c r="A2" s="166" t="s">
        <v>207</v>
      </c>
      <c r="B2" s="167"/>
      <c r="C2" s="167"/>
      <c r="D2" s="167"/>
      <c r="E2" s="167"/>
      <c r="F2" s="167"/>
      <c r="G2" s="167"/>
      <c r="H2" s="167"/>
      <c r="I2" s="201"/>
    </row>
    <row r="3" spans="1:10" x14ac:dyDescent="0.25">
      <c r="A3" s="166" t="s">
        <v>438</v>
      </c>
      <c r="B3" s="167"/>
      <c r="C3" s="167"/>
      <c r="D3" s="167"/>
      <c r="E3" s="167"/>
      <c r="F3" s="167"/>
      <c r="G3" s="167"/>
      <c r="H3" s="167"/>
      <c r="I3" s="201"/>
    </row>
    <row r="4" spans="1:10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10" ht="15.75" thickBot="1" x14ac:dyDescent="0.3">
      <c r="A5" s="135"/>
      <c r="B5" s="136"/>
      <c r="C5" s="137"/>
      <c r="D5" s="154" t="s">
        <v>208</v>
      </c>
      <c r="E5" s="155"/>
      <c r="F5" s="155"/>
      <c r="G5" s="155"/>
      <c r="H5" s="156"/>
      <c r="I5" s="174" t="s">
        <v>209</v>
      </c>
    </row>
    <row r="6" spans="1:10" x14ac:dyDescent="0.25">
      <c r="A6" s="166" t="s">
        <v>184</v>
      </c>
      <c r="B6" s="167"/>
      <c r="C6" s="201"/>
      <c r="D6" s="174" t="s">
        <v>211</v>
      </c>
      <c r="E6" s="162" t="s">
        <v>212</v>
      </c>
      <c r="F6" s="174" t="s">
        <v>213</v>
      </c>
      <c r="G6" s="174" t="s">
        <v>169</v>
      </c>
      <c r="H6" s="174" t="s">
        <v>214</v>
      </c>
      <c r="I6" s="205"/>
    </row>
    <row r="7" spans="1:10" ht="15.75" thickBot="1" x14ac:dyDescent="0.3">
      <c r="A7" s="202" t="s">
        <v>210</v>
      </c>
      <c r="B7" s="203"/>
      <c r="C7" s="204"/>
      <c r="D7" s="175"/>
      <c r="E7" s="163"/>
      <c r="F7" s="175"/>
      <c r="G7" s="175"/>
      <c r="H7" s="175"/>
      <c r="I7" s="175"/>
    </row>
    <row r="8" spans="1:10" x14ac:dyDescent="0.25">
      <c r="A8" s="197"/>
      <c r="B8" s="198"/>
      <c r="C8" s="199"/>
      <c r="D8" s="40"/>
      <c r="E8" s="40"/>
      <c r="F8" s="40"/>
      <c r="G8" s="40"/>
      <c r="H8" s="40"/>
      <c r="I8" s="40"/>
    </row>
    <row r="9" spans="1:10" x14ac:dyDescent="0.25">
      <c r="A9" s="186" t="s">
        <v>215</v>
      </c>
      <c r="B9" s="187"/>
      <c r="C9" s="200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91" t="s">
        <v>216</v>
      </c>
      <c r="C10" s="192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91" t="s">
        <v>217</v>
      </c>
      <c r="C11" s="192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91" t="s">
        <v>218</v>
      </c>
      <c r="C12" s="192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91" t="s">
        <v>219</v>
      </c>
      <c r="C13" s="192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91" t="s">
        <v>220</v>
      </c>
      <c r="C14" s="192"/>
      <c r="D14" s="74">
        <v>0</v>
      </c>
      <c r="E14" s="74">
        <v>0</v>
      </c>
      <c r="F14" s="74">
        <v>0</v>
      </c>
      <c r="G14" s="74">
        <v>75</v>
      </c>
      <c r="H14" s="74">
        <v>75</v>
      </c>
      <c r="I14" s="74">
        <v>75</v>
      </c>
      <c r="J14" s="67"/>
    </row>
    <row r="15" spans="1:10" x14ac:dyDescent="0.25">
      <c r="A15" s="41"/>
      <c r="B15" s="191" t="s">
        <v>221</v>
      </c>
      <c r="C15" s="192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91" t="s">
        <v>222</v>
      </c>
      <c r="C16" s="192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6"/>
      <c r="B17" s="191" t="s">
        <v>223</v>
      </c>
      <c r="C17" s="192"/>
      <c r="D17" s="195">
        <f>D19+D20+D21+D22+D23+D24+D25+D26+D27+D28+D29</f>
        <v>0</v>
      </c>
      <c r="E17" s="195">
        <f t="shared" ref="E17:H17" si="0">E19+E20+E21+E22+E23+E24+E25+E26+E27+E28+E29</f>
        <v>0</v>
      </c>
      <c r="F17" s="195">
        <f t="shared" si="0"/>
        <v>0</v>
      </c>
      <c r="G17" s="195">
        <f t="shared" si="0"/>
        <v>0</v>
      </c>
      <c r="H17" s="195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6"/>
      <c r="B18" s="191" t="s">
        <v>224</v>
      </c>
      <c r="C18" s="192"/>
      <c r="D18" s="195"/>
      <c r="E18" s="195"/>
      <c r="F18" s="195"/>
      <c r="G18" s="195"/>
      <c r="H18" s="195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91" t="s">
        <v>236</v>
      </c>
      <c r="C30" s="192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91" t="s">
        <v>242</v>
      </c>
      <c r="C36" s="192"/>
      <c r="D36" s="74">
        <v>20885184</v>
      </c>
      <c r="E36" s="74">
        <v>0</v>
      </c>
      <c r="F36" s="74">
        <v>20885184</v>
      </c>
      <c r="G36" s="74">
        <v>9993984</v>
      </c>
      <c r="H36" s="74">
        <v>9993984</v>
      </c>
      <c r="I36" s="74">
        <f t="shared" si="1"/>
        <v>-10891200</v>
      </c>
      <c r="J36" s="67"/>
    </row>
    <row r="37" spans="1:10" x14ac:dyDescent="0.25">
      <c r="A37" s="41"/>
      <c r="B37" s="191" t="s">
        <v>243</v>
      </c>
      <c r="C37" s="192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91" t="s">
        <v>245</v>
      </c>
      <c r="C39" s="192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86" t="s">
        <v>248</v>
      </c>
      <c r="B43" s="187"/>
      <c r="C43" s="188"/>
      <c r="D43" s="195">
        <f>D10+D11+D12+D13+D14+D16+D17+D30+D36+D37+D39</f>
        <v>20885184</v>
      </c>
      <c r="E43" s="195">
        <f t="shared" ref="E43:I43" si="5">E10+E11+E12+E13+E14+E16+E17+E30+E36+E37+E39</f>
        <v>0</v>
      </c>
      <c r="F43" s="195">
        <f t="shared" si="5"/>
        <v>20885184</v>
      </c>
      <c r="G43" s="195">
        <f t="shared" si="5"/>
        <v>9994059</v>
      </c>
      <c r="H43" s="195">
        <f t="shared" si="5"/>
        <v>9994059</v>
      </c>
      <c r="I43" s="195">
        <f t="shared" si="5"/>
        <v>-10891125</v>
      </c>
      <c r="J43" s="67"/>
    </row>
    <row r="44" spans="1:10" x14ac:dyDescent="0.25">
      <c r="A44" s="186" t="s">
        <v>249</v>
      </c>
      <c r="B44" s="187"/>
      <c r="C44" s="188"/>
      <c r="D44" s="195"/>
      <c r="E44" s="195"/>
      <c r="F44" s="195"/>
      <c r="G44" s="195"/>
      <c r="H44" s="195"/>
      <c r="I44" s="195"/>
      <c r="J44" s="67"/>
    </row>
    <row r="45" spans="1:10" x14ac:dyDescent="0.25">
      <c r="A45" s="186" t="s">
        <v>250</v>
      </c>
      <c r="B45" s="187"/>
      <c r="C45" s="188"/>
      <c r="D45" s="78"/>
      <c r="E45" s="78"/>
      <c r="F45" s="78"/>
      <c r="G45" s="78"/>
      <c r="H45" s="78"/>
      <c r="I45" s="78">
        <v>0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86" t="s">
        <v>251</v>
      </c>
      <c r="B48" s="187"/>
      <c r="C48" s="188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91" t="s">
        <v>252</v>
      </c>
      <c r="C49" s="192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91" t="s">
        <v>261</v>
      </c>
      <c r="C58" s="192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91" t="s">
        <v>266</v>
      </c>
      <c r="C63" s="192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91" t="s">
        <v>269</v>
      </c>
      <c r="C66" s="192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91" t="s">
        <v>270</v>
      </c>
      <c r="C67" s="192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189"/>
      <c r="C68" s="190"/>
      <c r="D68" s="74"/>
      <c r="E68" s="74"/>
      <c r="F68" s="74"/>
      <c r="G68" s="74"/>
      <c r="H68" s="74"/>
      <c r="I68" s="74"/>
      <c r="J68" s="67"/>
    </row>
    <row r="69" spans="1:10" x14ac:dyDescent="0.25">
      <c r="A69" s="186" t="s">
        <v>271</v>
      </c>
      <c r="B69" s="187"/>
      <c r="C69" s="188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189"/>
      <c r="C70" s="190"/>
      <c r="D70" s="74"/>
      <c r="E70" s="74"/>
      <c r="F70" s="74"/>
      <c r="G70" s="74"/>
      <c r="H70" s="74"/>
      <c r="I70" s="74"/>
      <c r="J70" s="67"/>
    </row>
    <row r="71" spans="1:10" x14ac:dyDescent="0.25">
      <c r="A71" s="186" t="s">
        <v>272</v>
      </c>
      <c r="B71" s="187"/>
      <c r="C71" s="188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91" t="s">
        <v>273</v>
      </c>
      <c r="C72" s="192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189"/>
      <c r="C73" s="190"/>
      <c r="D73" s="74"/>
      <c r="E73" s="74"/>
      <c r="F73" s="74"/>
      <c r="G73" s="74"/>
      <c r="H73" s="74"/>
      <c r="I73" s="74"/>
      <c r="J73" s="67"/>
    </row>
    <row r="74" spans="1:10" x14ac:dyDescent="0.25">
      <c r="A74" s="186" t="s">
        <v>274</v>
      </c>
      <c r="B74" s="187"/>
      <c r="C74" s="188"/>
      <c r="D74" s="74">
        <f t="shared" ref="D74:I74" si="8">D43+D69+D71</f>
        <v>20885184</v>
      </c>
      <c r="E74" s="74">
        <f t="shared" si="8"/>
        <v>0</v>
      </c>
      <c r="F74" s="74">
        <f t="shared" si="8"/>
        <v>20885184</v>
      </c>
      <c r="G74" s="74">
        <f t="shared" si="8"/>
        <v>9994059</v>
      </c>
      <c r="H74" s="74">
        <f t="shared" si="8"/>
        <v>9994059</v>
      </c>
      <c r="I74" s="74">
        <f t="shared" si="8"/>
        <v>-10891125</v>
      </c>
      <c r="J74" s="67"/>
    </row>
    <row r="75" spans="1:10" x14ac:dyDescent="0.25">
      <c r="A75" s="44"/>
      <c r="B75" s="189"/>
      <c r="C75" s="190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87" t="s">
        <v>275</v>
      </c>
      <c r="C76" s="188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91" t="s">
        <v>276</v>
      </c>
      <c r="C77" s="192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193" t="s">
        <v>277</v>
      </c>
      <c r="C78" s="194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87" t="s">
        <v>278</v>
      </c>
      <c r="C79" s="188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184"/>
      <c r="C80" s="185"/>
      <c r="D80" s="77"/>
      <c r="E80" s="77"/>
      <c r="F80" s="77"/>
      <c r="G80" s="77"/>
      <c r="H80" s="77"/>
      <c r="I80" s="77"/>
      <c r="J80" s="67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B25" sqref="B25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5" t="s">
        <v>415</v>
      </c>
      <c r="B1" s="136"/>
      <c r="C1" s="136"/>
      <c r="D1" s="136"/>
      <c r="E1" s="136"/>
      <c r="F1" s="136"/>
      <c r="G1" s="136"/>
      <c r="H1" s="214"/>
    </row>
    <row r="2" spans="1:9" x14ac:dyDescent="0.25">
      <c r="A2" s="166" t="s">
        <v>279</v>
      </c>
      <c r="B2" s="167"/>
      <c r="C2" s="167"/>
      <c r="D2" s="167"/>
      <c r="E2" s="167"/>
      <c r="F2" s="167"/>
      <c r="G2" s="167"/>
      <c r="H2" s="215"/>
    </row>
    <row r="3" spans="1:9" x14ac:dyDescent="0.25">
      <c r="A3" s="166" t="s">
        <v>280</v>
      </c>
      <c r="B3" s="167"/>
      <c r="C3" s="167"/>
      <c r="D3" s="167"/>
      <c r="E3" s="167"/>
      <c r="F3" s="167"/>
      <c r="G3" s="167"/>
      <c r="H3" s="215"/>
    </row>
    <row r="4" spans="1:9" x14ac:dyDescent="0.25">
      <c r="A4" s="166" t="s">
        <v>438</v>
      </c>
      <c r="B4" s="167"/>
      <c r="C4" s="167"/>
      <c r="D4" s="167"/>
      <c r="E4" s="167"/>
      <c r="F4" s="167"/>
      <c r="G4" s="167"/>
      <c r="H4" s="215"/>
    </row>
    <row r="5" spans="1:9" ht="15.75" thickBot="1" x14ac:dyDescent="0.3">
      <c r="A5" s="202" t="s">
        <v>1</v>
      </c>
      <c r="B5" s="203"/>
      <c r="C5" s="203"/>
      <c r="D5" s="203"/>
      <c r="E5" s="203"/>
      <c r="F5" s="203"/>
      <c r="G5" s="203"/>
      <c r="H5" s="216"/>
    </row>
    <row r="6" spans="1:9" ht="15.75" thickBot="1" x14ac:dyDescent="0.3">
      <c r="A6" s="135" t="s">
        <v>2</v>
      </c>
      <c r="B6" s="137"/>
      <c r="C6" s="154" t="s">
        <v>281</v>
      </c>
      <c r="D6" s="155"/>
      <c r="E6" s="155"/>
      <c r="F6" s="155"/>
      <c r="G6" s="156"/>
      <c r="H6" s="174" t="s">
        <v>282</v>
      </c>
    </row>
    <row r="7" spans="1:9" ht="25.5" customHeight="1" thickBot="1" x14ac:dyDescent="0.3">
      <c r="A7" s="166"/>
      <c r="B7" s="201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205"/>
    </row>
    <row r="8" spans="1:9" x14ac:dyDescent="0.25">
      <c r="A8" s="217" t="s">
        <v>285</v>
      </c>
      <c r="B8" s="218"/>
      <c r="C8" s="116">
        <f>+C9+C17+C27+C37+C47</f>
        <v>20885184</v>
      </c>
      <c r="D8" s="116">
        <f>+D9+D17+D27+D37+D47</f>
        <v>0</v>
      </c>
      <c r="E8" s="116">
        <f>+E9+E17+E27+E37+E47+E57+E61+E70+E74</f>
        <v>20885184</v>
      </c>
      <c r="F8" s="116">
        <f>+F9+F17+F27+F37+F47</f>
        <v>8381929</v>
      </c>
      <c r="G8" s="116">
        <f>+G9+G17+G27+G37+G47</f>
        <v>8344447</v>
      </c>
      <c r="H8" s="116">
        <f t="shared" ref="H8" si="0">H9+H17+H27+H37+H47+H57+H61+H70+H74</f>
        <v>12503255</v>
      </c>
      <c r="I8" s="99"/>
    </row>
    <row r="9" spans="1:9" x14ac:dyDescent="0.25">
      <c r="A9" s="206" t="s">
        <v>286</v>
      </c>
      <c r="B9" s="207"/>
      <c r="C9" s="117">
        <f>SUM(C10:C16)</f>
        <v>16873344</v>
      </c>
      <c r="D9" s="117">
        <f t="shared" ref="D9:G9" si="1">SUM(D10:D16)</f>
        <v>0</v>
      </c>
      <c r="E9" s="117">
        <f t="shared" si="1"/>
        <v>16873344</v>
      </c>
      <c r="F9" s="117">
        <f>SUM(F10:F16)</f>
        <v>6726557</v>
      </c>
      <c r="G9" s="117">
        <f t="shared" si="1"/>
        <v>6725157</v>
      </c>
      <c r="H9" s="117">
        <f t="shared" ref="H9:H73" si="2">E9-F9</f>
        <v>10146787</v>
      </c>
    </row>
    <row r="10" spans="1:9" x14ac:dyDescent="0.25">
      <c r="A10" s="110"/>
      <c r="B10" s="111" t="s">
        <v>287</v>
      </c>
      <c r="C10" s="118">
        <v>9135012</v>
      </c>
      <c r="D10" s="117">
        <v>0</v>
      </c>
      <c r="E10" s="117">
        <f t="shared" ref="E10:E16" si="3">+C10+D10</f>
        <v>9135012</v>
      </c>
      <c r="F10" s="117">
        <v>4533243</v>
      </c>
      <c r="G10" s="117">
        <v>4533243</v>
      </c>
      <c r="H10" s="117">
        <f t="shared" si="2"/>
        <v>4601769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si="3"/>
        <v>0</v>
      </c>
      <c r="F11" s="117">
        <v>0</v>
      </c>
      <c r="G11" s="117"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3834906</v>
      </c>
      <c r="D12" s="117">
        <v>0</v>
      </c>
      <c r="E12" s="117">
        <f t="shared" si="3"/>
        <v>3834906</v>
      </c>
      <c r="F12" s="117">
        <v>693092</v>
      </c>
      <c r="G12" s="117">
        <v>693092</v>
      </c>
      <c r="H12" s="117">
        <f t="shared" si="2"/>
        <v>3141814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3"/>
        <v>0</v>
      </c>
      <c r="F13" s="117">
        <v>0</v>
      </c>
      <c r="G13" s="117"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3903426</v>
      </c>
      <c r="D14" s="117">
        <v>0</v>
      </c>
      <c r="E14" s="117">
        <f t="shared" si="3"/>
        <v>3903426</v>
      </c>
      <c r="F14" s="117">
        <v>1500222</v>
      </c>
      <c r="G14" s="117">
        <v>1498822</v>
      </c>
      <c r="H14" s="117">
        <f>E14-F14</f>
        <v>2403204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si="3"/>
        <v>0</v>
      </c>
      <c r="F15" s="117">
        <v>0</v>
      </c>
      <c r="G15" s="117"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3"/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206" t="s">
        <v>294</v>
      </c>
      <c r="B17" s="207"/>
      <c r="C17" s="117">
        <f>SUM(C18:C26)</f>
        <v>2214406</v>
      </c>
      <c r="D17" s="117">
        <f>SUM(D18:D26)</f>
        <v>0</v>
      </c>
      <c r="E17" s="117">
        <f>+E18+E19+E20+E21+E22+E23+E24+E25+E26</f>
        <v>2214406</v>
      </c>
      <c r="F17" s="117">
        <f>+SUM(F18:F26)</f>
        <v>1133299</v>
      </c>
      <c r="G17" s="117">
        <f>SUM(G18:G26)</f>
        <v>1132865</v>
      </c>
      <c r="H17" s="117">
        <f>E17-F17</f>
        <v>1081107</v>
      </c>
    </row>
    <row r="18" spans="1:8" x14ac:dyDescent="0.25">
      <c r="A18" s="110"/>
      <c r="B18" s="111" t="s">
        <v>295</v>
      </c>
      <c r="C18" s="117">
        <v>1571406</v>
      </c>
      <c r="D18" s="117">
        <v>0</v>
      </c>
      <c r="E18" s="117">
        <f>+C18+D18</f>
        <v>1571406</v>
      </c>
      <c r="F18" s="117">
        <v>797677</v>
      </c>
      <c r="G18" s="117">
        <v>797243</v>
      </c>
      <c r="H18" s="117">
        <f>E18-F18</f>
        <v>773729</v>
      </c>
    </row>
    <row r="19" spans="1:8" x14ac:dyDescent="0.25">
      <c r="A19" s="110"/>
      <c r="B19" s="111" t="s">
        <v>296</v>
      </c>
      <c r="C19" s="117">
        <v>100000</v>
      </c>
      <c r="D19" s="117">
        <v>0</v>
      </c>
      <c r="E19" s="117">
        <f t="shared" ref="E19:E26" si="4">+C19+D19</f>
        <v>100000</v>
      </c>
      <c r="F19" s="117">
        <v>44864</v>
      </c>
      <c r="G19" s="117">
        <v>44864</v>
      </c>
      <c r="H19" s="117">
        <f t="shared" si="2"/>
        <v>55136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4"/>
        <v>0</v>
      </c>
      <c r="F20" s="117">
        <v>0</v>
      </c>
      <c r="G20" s="117"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15000</v>
      </c>
      <c r="D21" s="117">
        <v>0</v>
      </c>
      <c r="E21" s="117">
        <f t="shared" si="4"/>
        <v>15000</v>
      </c>
      <c r="F21" s="117">
        <v>9637</v>
      </c>
      <c r="G21" s="117">
        <v>9637</v>
      </c>
      <c r="H21" s="117">
        <f t="shared" si="2"/>
        <v>5363</v>
      </c>
    </row>
    <row r="22" spans="1:8" x14ac:dyDescent="0.25">
      <c r="A22" s="110"/>
      <c r="B22" s="111" t="s">
        <v>299</v>
      </c>
      <c r="C22" s="117">
        <v>19000</v>
      </c>
      <c r="D22" s="117">
        <v>0</v>
      </c>
      <c r="E22" s="117">
        <f t="shared" si="4"/>
        <v>19000</v>
      </c>
      <c r="F22" s="117">
        <v>4972</v>
      </c>
      <c r="G22" s="117">
        <v>4972</v>
      </c>
      <c r="H22" s="117">
        <f t="shared" si="2"/>
        <v>14028</v>
      </c>
    </row>
    <row r="23" spans="1:8" x14ac:dyDescent="0.25">
      <c r="A23" s="110"/>
      <c r="B23" s="111" t="s">
        <v>300</v>
      </c>
      <c r="C23" s="117">
        <v>444000</v>
      </c>
      <c r="D23" s="117">
        <v>0</v>
      </c>
      <c r="E23" s="117">
        <f t="shared" si="4"/>
        <v>444000</v>
      </c>
      <c r="F23" s="117">
        <v>222000</v>
      </c>
      <c r="G23" s="117">
        <v>222000</v>
      </c>
      <c r="H23" s="117">
        <f t="shared" si="2"/>
        <v>222000</v>
      </c>
    </row>
    <row r="24" spans="1:8" x14ac:dyDescent="0.25">
      <c r="A24" s="110"/>
      <c r="B24" s="111" t="s">
        <v>301</v>
      </c>
      <c r="C24" s="117">
        <v>10000</v>
      </c>
      <c r="D24" s="117">
        <v>0</v>
      </c>
      <c r="E24" s="117">
        <f t="shared" si="4"/>
        <v>10000</v>
      </c>
      <c r="F24" s="117">
        <v>1462</v>
      </c>
      <c r="G24" s="117">
        <v>1462</v>
      </c>
      <c r="H24" s="117">
        <f t="shared" si="2"/>
        <v>8538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4"/>
        <v>0</v>
      </c>
      <c r="F25" s="117">
        <v>0</v>
      </c>
      <c r="G25" s="117"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55000</v>
      </c>
      <c r="D26" s="117">
        <v>0</v>
      </c>
      <c r="E26" s="117">
        <f t="shared" si="4"/>
        <v>55000</v>
      </c>
      <c r="F26" s="117">
        <v>52687</v>
      </c>
      <c r="G26" s="117">
        <v>52687</v>
      </c>
      <c r="H26" s="117">
        <f t="shared" si="2"/>
        <v>2313</v>
      </c>
    </row>
    <row r="27" spans="1:8" x14ac:dyDescent="0.25">
      <c r="A27" s="206" t="s">
        <v>304</v>
      </c>
      <c r="B27" s="207"/>
      <c r="C27" s="117">
        <f>SUM(C28:C36)</f>
        <v>1547434</v>
      </c>
      <c r="D27" s="117">
        <f>SUM(D28:D36)</f>
        <v>0</v>
      </c>
      <c r="E27" s="117">
        <f>+E28+E29+E30+E31+E32+E33+E34+E35+E36</f>
        <v>1547434</v>
      </c>
      <c r="F27" s="117">
        <f t="shared" ref="F27:H27" si="5">SUM(F28:F36)</f>
        <v>522073</v>
      </c>
      <c r="G27" s="117">
        <f>SUM(G28:G36)</f>
        <v>486425</v>
      </c>
      <c r="H27" s="117">
        <f t="shared" si="5"/>
        <v>1025361</v>
      </c>
    </row>
    <row r="28" spans="1:8" x14ac:dyDescent="0.25">
      <c r="A28" s="110"/>
      <c r="B28" s="111" t="s">
        <v>305</v>
      </c>
      <c r="C28" s="117">
        <v>51200</v>
      </c>
      <c r="D28" s="117">
        <v>0</v>
      </c>
      <c r="E28" s="117">
        <f>+C28+D28</f>
        <v>51200</v>
      </c>
      <c r="F28" s="117">
        <v>29618</v>
      </c>
      <c r="G28" s="117">
        <v>29618</v>
      </c>
      <c r="H28" s="117">
        <f t="shared" si="2"/>
        <v>21582</v>
      </c>
    </row>
    <row r="29" spans="1:8" x14ac:dyDescent="0.25">
      <c r="A29" s="110"/>
      <c r="B29" s="111" t="s">
        <v>306</v>
      </c>
      <c r="C29" s="119">
        <v>0</v>
      </c>
      <c r="D29" s="117">
        <v>0</v>
      </c>
      <c r="E29" s="117">
        <f t="shared" ref="E29:E36" si="6">+C29+D29</f>
        <v>0</v>
      </c>
      <c r="F29" s="117">
        <v>0</v>
      </c>
      <c r="G29" s="117"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96200</v>
      </c>
      <c r="D30" s="117">
        <v>0</v>
      </c>
      <c r="E30" s="117">
        <f t="shared" si="6"/>
        <v>96200</v>
      </c>
      <c r="F30" s="117">
        <v>3283</v>
      </c>
      <c r="G30" s="117">
        <v>3283</v>
      </c>
      <c r="H30" s="119">
        <f t="shared" si="2"/>
        <v>92917</v>
      </c>
    </row>
    <row r="31" spans="1:8" x14ac:dyDescent="0.25">
      <c r="A31" s="110"/>
      <c r="B31" s="111" t="s">
        <v>308</v>
      </c>
      <c r="C31" s="119">
        <v>217440</v>
      </c>
      <c r="D31" s="117">
        <v>0</v>
      </c>
      <c r="E31" s="117">
        <f t="shared" si="6"/>
        <v>217440</v>
      </c>
      <c r="F31" s="117">
        <v>78553</v>
      </c>
      <c r="G31" s="117">
        <v>78553</v>
      </c>
      <c r="H31" s="119">
        <f t="shared" si="2"/>
        <v>138887</v>
      </c>
    </row>
    <row r="32" spans="1:8" x14ac:dyDescent="0.25">
      <c r="A32" s="110"/>
      <c r="B32" s="111" t="s">
        <v>309</v>
      </c>
      <c r="C32" s="119">
        <v>355000</v>
      </c>
      <c r="D32" s="117">
        <v>0</v>
      </c>
      <c r="E32" s="117">
        <f t="shared" si="6"/>
        <v>355000</v>
      </c>
      <c r="F32" s="117">
        <v>156203</v>
      </c>
      <c r="G32" s="117">
        <v>156131</v>
      </c>
      <c r="H32" s="119">
        <f t="shared" si="2"/>
        <v>198797</v>
      </c>
    </row>
    <row r="33" spans="1:8" x14ac:dyDescent="0.25">
      <c r="A33" s="110"/>
      <c r="B33" s="111" t="s">
        <v>310</v>
      </c>
      <c r="C33" s="119">
        <v>5000</v>
      </c>
      <c r="D33" s="117">
        <v>0</v>
      </c>
      <c r="E33" s="117">
        <f t="shared" si="6"/>
        <v>5000</v>
      </c>
      <c r="F33" s="117">
        <v>0</v>
      </c>
      <c r="G33" s="117">
        <v>0</v>
      </c>
      <c r="H33" s="119">
        <f t="shared" si="2"/>
        <v>5000</v>
      </c>
    </row>
    <row r="34" spans="1:8" x14ac:dyDescent="0.25">
      <c r="A34" s="110"/>
      <c r="B34" s="111" t="s">
        <v>311</v>
      </c>
      <c r="C34" s="119">
        <v>76560</v>
      </c>
      <c r="D34" s="117">
        <v>0</v>
      </c>
      <c r="E34" s="117">
        <f t="shared" si="6"/>
        <v>76560</v>
      </c>
      <c r="F34" s="117">
        <v>41760</v>
      </c>
      <c r="G34" s="117">
        <v>41760</v>
      </c>
      <c r="H34" s="119">
        <f t="shared" si="2"/>
        <v>34800</v>
      </c>
    </row>
    <row r="35" spans="1:8" x14ac:dyDescent="0.25">
      <c r="A35" s="110"/>
      <c r="B35" s="111" t="s">
        <v>312</v>
      </c>
      <c r="C35" s="119">
        <v>285574</v>
      </c>
      <c r="D35" s="117">
        <v>0</v>
      </c>
      <c r="E35" s="117">
        <f t="shared" si="6"/>
        <v>285574</v>
      </c>
      <c r="F35" s="117">
        <v>0</v>
      </c>
      <c r="G35" s="117">
        <v>0</v>
      </c>
      <c r="H35" s="119">
        <f t="shared" si="2"/>
        <v>285574</v>
      </c>
    </row>
    <row r="36" spans="1:8" x14ac:dyDescent="0.25">
      <c r="A36" s="110"/>
      <c r="B36" s="111" t="s">
        <v>313</v>
      </c>
      <c r="C36" s="119">
        <v>460460</v>
      </c>
      <c r="D36" s="117">
        <v>0</v>
      </c>
      <c r="E36" s="117">
        <f t="shared" si="6"/>
        <v>460460</v>
      </c>
      <c r="F36" s="117">
        <v>212656</v>
      </c>
      <c r="G36" s="117">
        <v>177080</v>
      </c>
      <c r="H36" s="119">
        <f t="shared" si="2"/>
        <v>247804</v>
      </c>
    </row>
    <row r="37" spans="1:8" x14ac:dyDescent="0.25">
      <c r="A37" s="206" t="s">
        <v>314</v>
      </c>
      <c r="B37" s="207"/>
      <c r="C37" s="119">
        <f>SUM(C38:C46)</f>
        <v>0</v>
      </c>
      <c r="D37" s="119">
        <v>0</v>
      </c>
      <c r="E37" s="117">
        <f t="shared" ref="E37:E73" si="7">+C37</f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7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7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7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7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7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7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7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7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7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6" t="s">
        <v>324</v>
      </c>
      <c r="B47" s="207"/>
      <c r="C47" s="119">
        <f>SUM(C48:C56)</f>
        <v>250000</v>
      </c>
      <c r="D47" s="119">
        <f>SUM(D48:D56)</f>
        <v>0</v>
      </c>
      <c r="E47" s="117">
        <f>+C47+D47</f>
        <v>250000</v>
      </c>
      <c r="F47" s="117">
        <f>SUM(F48:F56)</f>
        <v>0</v>
      </c>
      <c r="G47" s="117">
        <f>SUM(G48:G56)</f>
        <v>0</v>
      </c>
      <c r="H47" s="117">
        <f t="shared" si="2"/>
        <v>250000</v>
      </c>
    </row>
    <row r="48" spans="1:8" x14ac:dyDescent="0.25">
      <c r="A48" s="110"/>
      <c r="B48" s="111" t="s">
        <v>325</v>
      </c>
      <c r="C48" s="119">
        <v>250000</v>
      </c>
      <c r="D48" s="119">
        <v>0</v>
      </c>
      <c r="E48" s="119">
        <f>+C48+D48</f>
        <v>250000</v>
      </c>
      <c r="F48" s="117">
        <v>0</v>
      </c>
      <c r="G48" s="117">
        <v>0</v>
      </c>
      <c r="H48" s="117">
        <f>E48-F48</f>
        <v>250000</v>
      </c>
    </row>
    <row r="49" spans="1:8" x14ac:dyDescent="0.25">
      <c r="A49" s="110"/>
      <c r="B49" s="111" t="s">
        <v>326</v>
      </c>
      <c r="C49" s="119">
        <v>0</v>
      </c>
      <c r="D49" s="119">
        <v>0</v>
      </c>
      <c r="E49" s="117">
        <f t="shared" si="7"/>
        <v>0</v>
      </c>
      <c r="F49" s="117">
        <v>0</v>
      </c>
      <c r="G49" s="117">
        <v>0</v>
      </c>
      <c r="H49" s="117">
        <f t="shared" si="2"/>
        <v>0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7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0</v>
      </c>
      <c r="D51" s="119">
        <v>0</v>
      </c>
      <c r="E51" s="117">
        <f>+C51+D51</f>
        <v>0</v>
      </c>
      <c r="F51" s="117">
        <v>0</v>
      </c>
      <c r="G51" s="117">
        <v>0</v>
      </c>
      <c r="H51" s="117">
        <f t="shared" si="2"/>
        <v>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7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7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7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7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6" t="s">
        <v>334</v>
      </c>
      <c r="B57" s="207"/>
      <c r="C57" s="119">
        <f>SUM(C58:C60)</f>
        <v>0</v>
      </c>
      <c r="D57" s="119">
        <f>SUM(D58:D60)</f>
        <v>0</v>
      </c>
      <c r="E57" s="117">
        <f t="shared" si="7"/>
        <v>0</v>
      </c>
      <c r="F57" s="119">
        <f t="shared" ref="F57" si="8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7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7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7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6" t="s">
        <v>338</v>
      </c>
      <c r="B61" s="207"/>
      <c r="C61" s="119">
        <f>SUM(C62:C69)</f>
        <v>0</v>
      </c>
      <c r="D61" s="119">
        <f>SUM(D62:D69)</f>
        <v>0</v>
      </c>
      <c r="E61" s="117">
        <f t="shared" si="7"/>
        <v>0</v>
      </c>
      <c r="F61" s="119">
        <f t="shared" ref="F61" si="9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7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7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7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7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7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7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7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7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6" t="s">
        <v>347</v>
      </c>
      <c r="B70" s="207"/>
      <c r="C70" s="119">
        <f>SUM(C71:C73)</f>
        <v>0</v>
      </c>
      <c r="D70" s="119">
        <f>SUM(D71:D73)</f>
        <v>0</v>
      </c>
      <c r="E70" s="117">
        <f t="shared" si="7"/>
        <v>0</v>
      </c>
      <c r="F70" s="119">
        <f t="shared" ref="F70" si="10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7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7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7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6" t="s">
        <v>351</v>
      </c>
      <c r="B74" s="207"/>
      <c r="C74" s="119">
        <f>SUM(C75:C81)</f>
        <v>0</v>
      </c>
      <c r="D74" s="119">
        <f>SUM(D75:D81)</f>
        <v>0</v>
      </c>
      <c r="E74" s="117">
        <f t="shared" ref="E74:E81" si="11">+C74</f>
        <v>0</v>
      </c>
      <c r="F74" s="119">
        <f t="shared" ref="F74" si="12">SUM(F75:F81)</f>
        <v>0</v>
      </c>
      <c r="G74" s="119">
        <v>0</v>
      </c>
      <c r="H74" s="119">
        <f t="shared" ref="H74:H81" si="13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1"/>
        <v>0</v>
      </c>
      <c r="F75" s="119">
        <v>0</v>
      </c>
      <c r="G75" s="119">
        <v>0</v>
      </c>
      <c r="H75" s="119">
        <f t="shared" si="13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1"/>
        <v>0</v>
      </c>
      <c r="F76" s="119">
        <v>0</v>
      </c>
      <c r="G76" s="119">
        <v>0</v>
      </c>
      <c r="H76" s="119">
        <f t="shared" si="13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1"/>
        <v>0</v>
      </c>
      <c r="F77" s="119">
        <v>0</v>
      </c>
      <c r="G77" s="119">
        <v>0</v>
      </c>
      <c r="H77" s="119">
        <f t="shared" si="13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1"/>
        <v>0</v>
      </c>
      <c r="F78" s="119">
        <v>0</v>
      </c>
      <c r="G78" s="119">
        <v>0</v>
      </c>
      <c r="H78" s="119">
        <f t="shared" si="13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1"/>
        <v>0</v>
      </c>
      <c r="F79" s="119">
        <v>0</v>
      </c>
      <c r="G79" s="119">
        <v>0</v>
      </c>
      <c r="H79" s="119">
        <f t="shared" si="13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1"/>
        <v>0</v>
      </c>
      <c r="F80" s="119">
        <v>0</v>
      </c>
      <c r="G80" s="119">
        <v>0</v>
      </c>
      <c r="H80" s="119">
        <f t="shared" si="13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1"/>
        <v>0</v>
      </c>
      <c r="F81" s="119">
        <v>0</v>
      </c>
      <c r="G81" s="119">
        <v>0</v>
      </c>
      <c r="H81" s="119">
        <f t="shared" si="13"/>
        <v>0</v>
      </c>
    </row>
    <row r="82" spans="1:8" ht="15.75" thickBot="1" x14ac:dyDescent="0.3">
      <c r="A82" s="212"/>
      <c r="B82" s="213"/>
      <c r="C82" s="121"/>
      <c r="D82" s="121"/>
      <c r="E82" s="121"/>
      <c r="F82" s="121"/>
      <c r="G82" s="121"/>
      <c r="H82" s="121"/>
    </row>
    <row r="83" spans="1:8" x14ac:dyDescent="0.25">
      <c r="A83" s="210"/>
      <c r="B83" s="211"/>
      <c r="C83" s="122"/>
      <c r="D83" s="122"/>
      <c r="E83" s="122"/>
      <c r="F83" s="122"/>
      <c r="G83" s="122"/>
      <c r="H83" s="122"/>
    </row>
    <row r="84" spans="1:8" x14ac:dyDescent="0.25">
      <c r="A84" s="208" t="s">
        <v>359</v>
      </c>
      <c r="B84" s="209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6" t="s">
        <v>286</v>
      </c>
      <c r="B85" s="207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6" t="s">
        <v>294</v>
      </c>
      <c r="B93" s="207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6" t="s">
        <v>304</v>
      </c>
      <c r="B103" s="207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6" t="s">
        <v>314</v>
      </c>
      <c r="B113" s="207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6" t="s">
        <v>324</v>
      </c>
      <c r="B123" s="207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6" t="s">
        <v>334</v>
      </c>
      <c r="B133" s="207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6" t="s">
        <v>338</v>
      </c>
      <c r="B137" s="207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6" t="s">
        <v>347</v>
      </c>
      <c r="B146" s="207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6" t="s">
        <v>351</v>
      </c>
      <c r="B150" s="207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08" t="s">
        <v>360</v>
      </c>
      <c r="B159" s="209"/>
      <c r="C159" s="126">
        <f t="shared" ref="C159:H159" si="14">C8+C84</f>
        <v>20885184</v>
      </c>
      <c r="D159" s="126">
        <f t="shared" si="14"/>
        <v>0</v>
      </c>
      <c r="E159" s="126">
        <f>E8+E84</f>
        <v>20885184</v>
      </c>
      <c r="F159" s="126">
        <f t="shared" si="14"/>
        <v>8381929</v>
      </c>
      <c r="G159" s="126">
        <f>G8+G84</f>
        <v>8344447</v>
      </c>
      <c r="H159" s="126">
        <f t="shared" si="14"/>
        <v>12503255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3:B123"/>
    <mergeCell ref="A84:B84"/>
    <mergeCell ref="A83:B83"/>
    <mergeCell ref="A85:B85"/>
    <mergeCell ref="A93:B93"/>
    <mergeCell ref="A103:B103"/>
    <mergeCell ref="A113:B11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J40"/>
  <sheetViews>
    <sheetView zoomScale="145" zoomScaleNormal="145" workbookViewId="0">
      <selection activeCell="B24" sqref="B24:B25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60" t="s">
        <v>415</v>
      </c>
      <c r="B1" s="221"/>
      <c r="C1" s="221"/>
      <c r="D1" s="221"/>
      <c r="E1" s="221"/>
      <c r="F1" s="221"/>
      <c r="G1" s="161"/>
    </row>
    <row r="2" spans="1:10" x14ac:dyDescent="0.25">
      <c r="A2" s="138" t="s">
        <v>279</v>
      </c>
      <c r="B2" s="139"/>
      <c r="C2" s="139"/>
      <c r="D2" s="139"/>
      <c r="E2" s="139"/>
      <c r="F2" s="139"/>
      <c r="G2" s="140"/>
    </row>
    <row r="3" spans="1:10" x14ac:dyDescent="0.25">
      <c r="A3" s="138" t="s">
        <v>361</v>
      </c>
      <c r="B3" s="139"/>
      <c r="C3" s="139"/>
      <c r="D3" s="139"/>
      <c r="E3" s="139"/>
      <c r="F3" s="139"/>
      <c r="G3" s="140"/>
    </row>
    <row r="4" spans="1:10" x14ac:dyDescent="0.25">
      <c r="A4" s="138" t="s">
        <v>438</v>
      </c>
      <c r="B4" s="139"/>
      <c r="C4" s="139"/>
      <c r="D4" s="139"/>
      <c r="E4" s="139"/>
      <c r="F4" s="139"/>
      <c r="G4" s="140"/>
    </row>
    <row r="5" spans="1:10" ht="15.75" thickBot="1" x14ac:dyDescent="0.3">
      <c r="A5" s="141" t="s">
        <v>1</v>
      </c>
      <c r="B5" s="142"/>
      <c r="C5" s="142"/>
      <c r="D5" s="142"/>
      <c r="E5" s="142"/>
      <c r="F5" s="142"/>
      <c r="G5" s="143"/>
    </row>
    <row r="6" spans="1:10" ht="15.75" thickBot="1" x14ac:dyDescent="0.3">
      <c r="A6" s="162" t="s">
        <v>2</v>
      </c>
      <c r="B6" s="157" t="s">
        <v>281</v>
      </c>
      <c r="C6" s="158"/>
      <c r="D6" s="158"/>
      <c r="E6" s="158"/>
      <c r="F6" s="159"/>
      <c r="G6" s="162" t="s">
        <v>282</v>
      </c>
    </row>
    <row r="7" spans="1:10" ht="24" customHeight="1" thickBot="1" x14ac:dyDescent="0.3">
      <c r="A7" s="163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63"/>
    </row>
    <row r="8" spans="1:10" x14ac:dyDescent="0.25">
      <c r="A8" s="16" t="s">
        <v>362</v>
      </c>
      <c r="B8" s="220">
        <f>+B10+B11+B12+B13+B14+B15+B16+B17+B18+B19+B20+B22+B21</f>
        <v>20885184</v>
      </c>
      <c r="C8" s="220">
        <f t="shared" ref="C8:G8" si="0">+C10+C11+C12+C13+C14+C15+C16+C17+C18+C19+C20+C22+C21</f>
        <v>0</v>
      </c>
      <c r="D8" s="220">
        <f t="shared" si="0"/>
        <v>20885184</v>
      </c>
      <c r="E8" s="220">
        <f t="shared" si="0"/>
        <v>8381929</v>
      </c>
      <c r="F8" s="220">
        <f t="shared" si="0"/>
        <v>8344447</v>
      </c>
      <c r="G8" s="220">
        <f t="shared" si="0"/>
        <v>12503255</v>
      </c>
    </row>
    <row r="9" spans="1:10" ht="12" customHeight="1" x14ac:dyDescent="0.25">
      <c r="A9" s="16" t="s">
        <v>427</v>
      </c>
      <c r="B9" s="219"/>
      <c r="C9" s="219"/>
      <c r="D9" s="219"/>
      <c r="E9" s="219"/>
      <c r="F9" s="219"/>
      <c r="G9" s="219"/>
    </row>
    <row r="10" spans="1:10" x14ac:dyDescent="0.25">
      <c r="A10" s="20" t="s">
        <v>418</v>
      </c>
      <c r="B10" s="101">
        <v>3381419</v>
      </c>
      <c r="C10" s="101">
        <v>0</v>
      </c>
      <c r="D10" s="70">
        <f>+B10+C10</f>
        <v>3381419</v>
      </c>
      <c r="E10" s="70">
        <v>1168470</v>
      </c>
      <c r="F10" s="70">
        <v>1163008</v>
      </c>
      <c r="G10" s="70">
        <f>D10-E10</f>
        <v>2212949</v>
      </c>
      <c r="H10" s="98"/>
      <c r="I10" s="98"/>
      <c r="J10" s="98"/>
    </row>
    <row r="11" spans="1:10" x14ac:dyDescent="0.25">
      <c r="A11" s="20" t="s">
        <v>419</v>
      </c>
      <c r="B11" s="101">
        <v>1635218</v>
      </c>
      <c r="C11" s="101">
        <v>0</v>
      </c>
      <c r="D11" s="70">
        <f t="shared" ref="D11:D22" si="1">+B11+C11</f>
        <v>1635218</v>
      </c>
      <c r="E11" s="70">
        <v>567279</v>
      </c>
      <c r="F11" s="70">
        <v>564569</v>
      </c>
      <c r="G11" s="70">
        <f>D11-E11</f>
        <v>1067939</v>
      </c>
    </row>
    <row r="12" spans="1:10" x14ac:dyDescent="0.25">
      <c r="A12" s="20" t="s">
        <v>420</v>
      </c>
      <c r="B12" s="101">
        <v>1172200</v>
      </c>
      <c r="C12" s="101">
        <v>0</v>
      </c>
      <c r="D12" s="70">
        <f t="shared" si="1"/>
        <v>1172200</v>
      </c>
      <c r="E12" s="70">
        <v>432936</v>
      </c>
      <c r="F12" s="70">
        <v>430908</v>
      </c>
      <c r="G12" s="70">
        <f t="shared" ref="G12:G17" si="2">D12-E12</f>
        <v>739264</v>
      </c>
    </row>
    <row r="13" spans="1:10" x14ac:dyDescent="0.25">
      <c r="A13" s="20" t="s">
        <v>421</v>
      </c>
      <c r="B13" s="101">
        <v>3491707</v>
      </c>
      <c r="C13" s="101">
        <v>0</v>
      </c>
      <c r="D13" s="70">
        <f t="shared" si="1"/>
        <v>3491707</v>
      </c>
      <c r="E13" s="70">
        <v>1341508</v>
      </c>
      <c r="F13" s="70">
        <v>1334839</v>
      </c>
      <c r="G13" s="70">
        <f t="shared" si="2"/>
        <v>2150199</v>
      </c>
    </row>
    <row r="14" spans="1:10" x14ac:dyDescent="0.25">
      <c r="A14" s="20" t="s">
        <v>422</v>
      </c>
      <c r="B14" s="101">
        <v>2761059</v>
      </c>
      <c r="C14" s="101">
        <v>0</v>
      </c>
      <c r="D14" s="70">
        <f t="shared" si="1"/>
        <v>2761059</v>
      </c>
      <c r="E14" s="70">
        <v>1248846</v>
      </c>
      <c r="F14" s="70">
        <v>1243283</v>
      </c>
      <c r="G14" s="70">
        <f t="shared" si="2"/>
        <v>1512213</v>
      </c>
    </row>
    <row r="15" spans="1:10" x14ac:dyDescent="0.25">
      <c r="A15" s="20" t="s">
        <v>423</v>
      </c>
      <c r="B15" s="101">
        <v>1907778</v>
      </c>
      <c r="C15" s="101">
        <v>0</v>
      </c>
      <c r="D15" s="70">
        <f t="shared" si="1"/>
        <v>1907778</v>
      </c>
      <c r="E15" s="70">
        <v>983558</v>
      </c>
      <c r="F15" s="70">
        <v>980173</v>
      </c>
      <c r="G15" s="70">
        <f t="shared" si="2"/>
        <v>924220</v>
      </c>
    </row>
    <row r="16" spans="1:10" x14ac:dyDescent="0.25">
      <c r="A16" s="20" t="s">
        <v>424</v>
      </c>
      <c r="B16" s="101">
        <v>2010244</v>
      </c>
      <c r="C16" s="101">
        <v>0</v>
      </c>
      <c r="D16" s="70">
        <f t="shared" si="1"/>
        <v>2010244</v>
      </c>
      <c r="E16" s="70">
        <v>804655</v>
      </c>
      <c r="F16" s="70">
        <v>801653</v>
      </c>
      <c r="G16" s="70">
        <f t="shared" si="2"/>
        <v>1205589</v>
      </c>
    </row>
    <row r="17" spans="1:7" x14ac:dyDescent="0.25">
      <c r="A17" s="20" t="s">
        <v>425</v>
      </c>
      <c r="B17" s="101">
        <v>679403</v>
      </c>
      <c r="C17" s="101">
        <v>0</v>
      </c>
      <c r="D17" s="70">
        <f t="shared" si="1"/>
        <v>679403</v>
      </c>
      <c r="E17" s="70">
        <v>248876</v>
      </c>
      <c r="F17" s="70">
        <v>247882</v>
      </c>
      <c r="G17" s="70">
        <f t="shared" si="2"/>
        <v>430527</v>
      </c>
    </row>
    <row r="18" spans="1:7" x14ac:dyDescent="0.25">
      <c r="A18" s="20" t="s">
        <v>426</v>
      </c>
      <c r="B18" s="101">
        <v>1036326</v>
      </c>
      <c r="C18" s="101">
        <v>0</v>
      </c>
      <c r="D18" s="70">
        <f t="shared" si="1"/>
        <v>1036326</v>
      </c>
      <c r="E18" s="70">
        <v>401248</v>
      </c>
      <c r="F18" s="70">
        <v>399274</v>
      </c>
      <c r="G18" s="70">
        <f t="shared" ref="G18:G21" si="3">D18-E18</f>
        <v>635078</v>
      </c>
    </row>
    <row r="19" spans="1:7" x14ac:dyDescent="0.25">
      <c r="A19" s="20" t="s">
        <v>428</v>
      </c>
      <c r="B19" s="101">
        <v>367664</v>
      </c>
      <c r="C19" s="101">
        <v>0</v>
      </c>
      <c r="D19" s="70">
        <f>+B19+C19</f>
        <v>367664</v>
      </c>
      <c r="E19" s="70">
        <v>138007</v>
      </c>
      <c r="F19" s="70">
        <v>137210</v>
      </c>
      <c r="G19" s="70">
        <f t="shared" si="3"/>
        <v>229657</v>
      </c>
    </row>
    <row r="20" spans="1:7" x14ac:dyDescent="0.25">
      <c r="A20" s="20" t="s">
        <v>429</v>
      </c>
      <c r="B20" s="101">
        <v>1608393</v>
      </c>
      <c r="C20" s="101">
        <v>0</v>
      </c>
      <c r="D20" s="70">
        <f t="shared" si="1"/>
        <v>1608393</v>
      </c>
      <c r="E20" s="70">
        <v>710607</v>
      </c>
      <c r="F20" s="70">
        <v>707500</v>
      </c>
      <c r="G20" s="70">
        <f t="shared" si="3"/>
        <v>897786</v>
      </c>
    </row>
    <row r="21" spans="1:7" x14ac:dyDescent="0.25">
      <c r="A21" s="20" t="s">
        <v>430</v>
      </c>
      <c r="B21" s="101">
        <v>518840</v>
      </c>
      <c r="C21" s="101">
        <v>0</v>
      </c>
      <c r="D21" s="70">
        <f t="shared" ref="D21" si="4">+B21+C21</f>
        <v>518840</v>
      </c>
      <c r="E21" s="70">
        <v>212339</v>
      </c>
      <c r="F21" s="70">
        <v>211230</v>
      </c>
      <c r="G21" s="70">
        <f t="shared" si="3"/>
        <v>306501</v>
      </c>
    </row>
    <row r="22" spans="1:7" x14ac:dyDescent="0.25">
      <c r="A22" s="20" t="s">
        <v>435</v>
      </c>
      <c r="B22" s="101">
        <v>314933</v>
      </c>
      <c r="C22" s="101">
        <v>0</v>
      </c>
      <c r="D22" s="70">
        <f t="shared" si="1"/>
        <v>314933</v>
      </c>
      <c r="E22" s="70">
        <v>123600</v>
      </c>
      <c r="F22" s="70">
        <v>122918</v>
      </c>
      <c r="G22" s="70">
        <f t="shared" ref="G22" si="5">D22-E22</f>
        <v>191333</v>
      </c>
    </row>
    <row r="23" spans="1:7" ht="3" customHeight="1" x14ac:dyDescent="0.25">
      <c r="A23" s="20"/>
      <c r="B23" s="70"/>
      <c r="C23" s="70"/>
      <c r="D23" s="70"/>
      <c r="E23" s="70"/>
      <c r="F23" s="70"/>
      <c r="G23" s="70"/>
    </row>
    <row r="24" spans="1:7" x14ac:dyDescent="0.25">
      <c r="A24" s="6" t="s">
        <v>363</v>
      </c>
      <c r="B24" s="219">
        <v>0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</row>
    <row r="25" spans="1:7" x14ac:dyDescent="0.25">
      <c r="A25" s="6" t="s">
        <v>364</v>
      </c>
      <c r="B25" s="219"/>
      <c r="C25" s="219"/>
      <c r="D25" s="219"/>
      <c r="E25" s="219"/>
      <c r="F25" s="219"/>
      <c r="G25" s="219"/>
    </row>
    <row r="26" spans="1:7" x14ac:dyDescent="0.25">
      <c r="A26" s="20" t="s">
        <v>418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419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420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421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422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423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x14ac:dyDescent="0.25">
      <c r="A32" s="20" t="s">
        <v>424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ht="12" customHeight="1" x14ac:dyDescent="0.25">
      <c r="A33" s="20" t="s">
        <v>425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x14ac:dyDescent="0.25">
      <c r="A34" s="20" t="s">
        <v>426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</row>
    <row r="35" spans="1:7" ht="3" customHeight="1" x14ac:dyDescent="0.25">
      <c r="A35" s="20"/>
      <c r="B35" s="70"/>
      <c r="C35" s="70"/>
      <c r="D35" s="70"/>
      <c r="E35" s="70"/>
      <c r="F35" s="70"/>
      <c r="G35" s="70"/>
    </row>
    <row r="36" spans="1:7" x14ac:dyDescent="0.25">
      <c r="A36" s="16" t="s">
        <v>360</v>
      </c>
      <c r="B36" s="70">
        <f t="shared" ref="B36:G36" si="6">B8+B24</f>
        <v>20885184</v>
      </c>
      <c r="C36" s="70">
        <f t="shared" si="6"/>
        <v>0</v>
      </c>
      <c r="D36" s="70">
        <f t="shared" si="6"/>
        <v>20885184</v>
      </c>
      <c r="E36" s="70">
        <f t="shared" si="6"/>
        <v>8381929</v>
      </c>
      <c r="F36" s="70">
        <f t="shared" si="6"/>
        <v>8344447</v>
      </c>
      <c r="G36" s="70">
        <f t="shared" si="6"/>
        <v>12503255</v>
      </c>
    </row>
    <row r="37" spans="1:7" ht="6" customHeight="1" thickBot="1" x14ac:dyDescent="0.3">
      <c r="A37" s="9"/>
      <c r="B37" s="76"/>
      <c r="C37" s="76"/>
      <c r="D37" s="76"/>
      <c r="E37" s="76"/>
      <c r="F37" s="76"/>
      <c r="G37" s="76"/>
    </row>
    <row r="39" spans="1:7" x14ac:dyDescent="0.25">
      <c r="B39" s="102"/>
    </row>
    <row r="40" spans="1:7" x14ac:dyDescent="0.25">
      <c r="B40" s="102"/>
    </row>
  </sheetData>
  <mergeCells count="20"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  <mergeCell ref="G24:G25"/>
    <mergeCell ref="B24:B25"/>
    <mergeCell ref="C24:C25"/>
    <mergeCell ref="D24:D25"/>
    <mergeCell ref="E24:E25"/>
    <mergeCell ref="F24:F25"/>
  </mergeCells>
  <printOptions horizontalCentered="1"/>
  <pageMargins left="0.70866141732283472" right="0.70866141732283472" top="0.74803149606299213" bottom="0.74803149606299213" header="0.31496062992125984" footer="0.31496062992125984"/>
  <pageSetup scale="98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B25" sqref="B25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5" t="s">
        <v>415</v>
      </c>
      <c r="B1" s="136"/>
      <c r="C1" s="136"/>
      <c r="D1" s="136"/>
      <c r="E1" s="136"/>
      <c r="F1" s="136"/>
      <c r="G1" s="136"/>
      <c r="H1" s="214"/>
    </row>
    <row r="2" spans="1:8" x14ac:dyDescent="0.25">
      <c r="A2" s="166" t="s">
        <v>279</v>
      </c>
      <c r="B2" s="167"/>
      <c r="C2" s="167"/>
      <c r="D2" s="167"/>
      <c r="E2" s="167"/>
      <c r="F2" s="167"/>
      <c r="G2" s="167"/>
      <c r="H2" s="215"/>
    </row>
    <row r="3" spans="1:8" x14ac:dyDescent="0.25">
      <c r="A3" s="166" t="s">
        <v>365</v>
      </c>
      <c r="B3" s="167"/>
      <c r="C3" s="167"/>
      <c r="D3" s="167"/>
      <c r="E3" s="167"/>
      <c r="F3" s="167"/>
      <c r="G3" s="167"/>
      <c r="H3" s="215"/>
    </row>
    <row r="4" spans="1:8" x14ac:dyDescent="0.25">
      <c r="A4" s="166" t="s">
        <v>438</v>
      </c>
      <c r="B4" s="167"/>
      <c r="C4" s="167"/>
      <c r="D4" s="167"/>
      <c r="E4" s="167"/>
      <c r="F4" s="167"/>
      <c r="G4" s="167"/>
      <c r="H4" s="215"/>
    </row>
    <row r="5" spans="1:8" ht="15.75" thickBot="1" x14ac:dyDescent="0.3">
      <c r="A5" s="202" t="s">
        <v>1</v>
      </c>
      <c r="B5" s="203"/>
      <c r="C5" s="203"/>
      <c r="D5" s="203"/>
      <c r="E5" s="203"/>
      <c r="F5" s="203"/>
      <c r="G5" s="203"/>
      <c r="H5" s="216"/>
    </row>
    <row r="6" spans="1:8" ht="12.75" customHeight="1" thickBot="1" x14ac:dyDescent="0.3">
      <c r="A6" s="135" t="s">
        <v>2</v>
      </c>
      <c r="B6" s="137"/>
      <c r="C6" s="157" t="s">
        <v>281</v>
      </c>
      <c r="D6" s="158"/>
      <c r="E6" s="158"/>
      <c r="F6" s="158"/>
      <c r="G6" s="159"/>
      <c r="H6" s="162" t="s">
        <v>282</v>
      </c>
    </row>
    <row r="7" spans="1:8" ht="26.25" customHeight="1" thickBot="1" x14ac:dyDescent="0.3">
      <c r="A7" s="202"/>
      <c r="B7" s="204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63"/>
    </row>
    <row r="8" spans="1:8" ht="16.5" customHeight="1" x14ac:dyDescent="0.25">
      <c r="A8" s="222" t="s">
        <v>366</v>
      </c>
      <c r="B8" s="223"/>
      <c r="C8" s="70">
        <f>C9+C19+C28+C39</f>
        <v>20885184</v>
      </c>
      <c r="D8" s="70">
        <f t="shared" ref="D8:H8" si="0">D9+D19+D28+D39</f>
        <v>0</v>
      </c>
      <c r="E8" s="70">
        <f t="shared" si="0"/>
        <v>20885184</v>
      </c>
      <c r="F8" s="70">
        <f>F9+F19+F28+F39</f>
        <v>8381929</v>
      </c>
      <c r="G8" s="70">
        <f t="shared" si="0"/>
        <v>8344447</v>
      </c>
      <c r="H8" s="70">
        <f t="shared" si="0"/>
        <v>12503255</v>
      </c>
    </row>
    <row r="9" spans="1:8" x14ac:dyDescent="0.25">
      <c r="A9" s="186" t="s">
        <v>367</v>
      </c>
      <c r="B9" s="200"/>
      <c r="C9" s="74">
        <f>SUM(C10:C17)</f>
        <v>20885184</v>
      </c>
      <c r="D9" s="74">
        <f t="shared" ref="D9:H9" si="1">SUM(D10:D17)</f>
        <v>0</v>
      </c>
      <c r="E9" s="74">
        <f t="shared" si="1"/>
        <v>20885184</v>
      </c>
      <c r="F9" s="74">
        <f t="shared" si="1"/>
        <v>8381929</v>
      </c>
      <c r="G9" s="74">
        <f t="shared" si="1"/>
        <v>8344447</v>
      </c>
      <c r="H9" s="74">
        <f t="shared" si="1"/>
        <v>12503255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20885184</v>
      </c>
      <c r="D11" s="74">
        <v>0</v>
      </c>
      <c r="E11" s="74">
        <f t="shared" ref="E11:E17" si="2">C11+D11</f>
        <v>20885184</v>
      </c>
      <c r="F11" s="74">
        <v>8381929</v>
      </c>
      <c r="G11" s="74">
        <v>8344447</v>
      </c>
      <c r="H11" s="74">
        <f>E11-F11</f>
        <v>12503255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86" t="s">
        <v>376</v>
      </c>
      <c r="B19" s="200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86" t="s">
        <v>384</v>
      </c>
      <c r="B28" s="200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86" t="s">
        <v>394</v>
      </c>
      <c r="B39" s="200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86" t="s">
        <v>399</v>
      </c>
      <c r="B45" s="200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86" t="s">
        <v>367</v>
      </c>
      <c r="B46" s="200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86" t="s">
        <v>376</v>
      </c>
      <c r="B56" s="200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86" t="s">
        <v>384</v>
      </c>
      <c r="B65" s="200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86" t="s">
        <v>394</v>
      </c>
      <c r="B76" s="200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86" t="s">
        <v>360</v>
      </c>
      <c r="B82" s="200"/>
      <c r="C82" s="74">
        <f>C8+C45</f>
        <v>20885184</v>
      </c>
      <c r="D82" s="74">
        <f t="shared" ref="D82:H82" si="14">D8+D45</f>
        <v>0</v>
      </c>
      <c r="E82" s="74">
        <f t="shared" si="14"/>
        <v>20885184</v>
      </c>
      <c r="F82" s="74">
        <f t="shared" si="14"/>
        <v>8381929</v>
      </c>
      <c r="G82" s="74">
        <f t="shared" si="14"/>
        <v>8344447</v>
      </c>
      <c r="H82" s="74">
        <f t="shared" si="14"/>
        <v>12503255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E17" sqref="E17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5" t="s">
        <v>415</v>
      </c>
      <c r="B1" s="136"/>
      <c r="C1" s="136"/>
      <c r="D1" s="136"/>
      <c r="E1" s="136"/>
      <c r="F1" s="136"/>
      <c r="G1" s="214"/>
    </row>
    <row r="2" spans="1:7" x14ac:dyDescent="0.25">
      <c r="A2" s="166" t="s">
        <v>279</v>
      </c>
      <c r="B2" s="167"/>
      <c r="C2" s="167"/>
      <c r="D2" s="167"/>
      <c r="E2" s="167"/>
      <c r="F2" s="167"/>
      <c r="G2" s="215"/>
    </row>
    <row r="3" spans="1:7" x14ac:dyDescent="0.25">
      <c r="A3" s="166" t="s">
        <v>400</v>
      </c>
      <c r="B3" s="167"/>
      <c r="C3" s="167"/>
      <c r="D3" s="167"/>
      <c r="E3" s="167"/>
      <c r="F3" s="167"/>
      <c r="G3" s="215"/>
    </row>
    <row r="4" spans="1:7" x14ac:dyDescent="0.25">
      <c r="A4" s="166" t="s">
        <v>438</v>
      </c>
      <c r="B4" s="167"/>
      <c r="C4" s="167"/>
      <c r="D4" s="167"/>
      <c r="E4" s="167"/>
      <c r="F4" s="167"/>
      <c r="G4" s="215"/>
    </row>
    <row r="5" spans="1:7" ht="15.75" thickBot="1" x14ac:dyDescent="0.3">
      <c r="A5" s="202" t="s">
        <v>431</v>
      </c>
      <c r="B5" s="203"/>
      <c r="C5" s="203"/>
      <c r="D5" s="203"/>
      <c r="E5" s="203"/>
      <c r="F5" s="203"/>
      <c r="G5" s="216"/>
    </row>
    <row r="6" spans="1:7" ht="15.75" thickBot="1" x14ac:dyDescent="0.3">
      <c r="A6" s="174" t="s">
        <v>2</v>
      </c>
      <c r="B6" s="157" t="s">
        <v>281</v>
      </c>
      <c r="C6" s="158"/>
      <c r="D6" s="158"/>
      <c r="E6" s="158"/>
      <c r="F6" s="159"/>
      <c r="G6" s="162" t="s">
        <v>282</v>
      </c>
    </row>
    <row r="7" spans="1:7" ht="36.75" thickBot="1" x14ac:dyDescent="0.3">
      <c r="A7" s="175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63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2025-07-11T16:17:34Z</cp:lastPrinted>
  <dcterms:created xsi:type="dcterms:W3CDTF">2016-12-23T19:11:27Z</dcterms:created>
  <dcterms:modified xsi:type="dcterms:W3CDTF">2025-07-22T18:21:13Z</dcterms:modified>
</cp:coreProperties>
</file>