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CORACYT\"/>
    </mc:Choice>
  </mc:AlternateContent>
  <xr:revisionPtr revIDLastSave="0" documentId="13_ncr:1_{772ACAB6-6DAC-49AE-AF27-D22024585A27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37" i="6"/>
  <c r="C9" i="6" l="1"/>
  <c r="B8" i="1" l="1"/>
  <c r="G19" i="2" l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C46" i="8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D45" i="8" l="1"/>
  <c r="C45" i="8"/>
  <c r="H45" i="8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G68" i="5" s="1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H18" i="5"/>
  <c r="H43" i="5" s="1"/>
  <c r="G18" i="5"/>
  <c r="F18" i="5"/>
  <c r="E18" i="5"/>
  <c r="D18" i="5"/>
  <c r="H85" i="6" l="1"/>
  <c r="G30" i="7"/>
  <c r="F8" i="9"/>
  <c r="F31" i="9" s="1"/>
  <c r="I43" i="5"/>
  <c r="E43" i="5"/>
  <c r="G43" i="5"/>
  <c r="G73" i="5" s="1"/>
  <c r="F43" i="5"/>
  <c r="D68" i="5"/>
  <c r="H68" i="5"/>
  <c r="C20" i="9"/>
  <c r="C31" i="9" s="1"/>
  <c r="D20" i="9"/>
  <c r="E8" i="9"/>
  <c r="E20" i="9"/>
  <c r="B20" i="9"/>
  <c r="B31" i="9" s="1"/>
  <c r="E85" i="6"/>
  <c r="C85" i="6"/>
  <c r="E68" i="5"/>
  <c r="D85" i="6"/>
  <c r="F68" i="5"/>
  <c r="F85" i="6"/>
  <c r="G85" i="6"/>
  <c r="I68" i="5"/>
  <c r="G20" i="9"/>
  <c r="C30" i="7"/>
  <c r="E30" i="7"/>
  <c r="G8" i="9"/>
  <c r="D43" i="5"/>
  <c r="D73" i="5" s="1"/>
  <c r="H73" i="5"/>
  <c r="B30" i="7"/>
  <c r="F30" i="7"/>
  <c r="D8" i="9"/>
  <c r="F8" i="6"/>
  <c r="D8" i="6"/>
  <c r="H8" i="6"/>
  <c r="H160" i="6" s="1"/>
  <c r="G8" i="6"/>
  <c r="E8" i="6"/>
  <c r="C8" i="6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I73" i="5" l="1"/>
  <c r="C160" i="6"/>
  <c r="F73" i="5"/>
  <c r="E73" i="5"/>
  <c r="D31" i="9"/>
  <c r="E31" i="9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<sst xmlns="http://schemas.openxmlformats.org/spreadsheetml/2006/main" count="681" uniqueCount="463">
  <si>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</si>
  <si>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</si>
  <si>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</si>
  <si>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</si>
  <si>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</si>
  <si>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</si>
  <si>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</si>
  <si>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</si>
  <si>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</si>
  <si>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</si>
  <si>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</si>
  <si>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</si>
  <si>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</si>
  <si>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</si>
  <si>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</si>
  <si>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</si>
  <si>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</si>
  <si>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</si>
  <si>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</si>
  <si>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</si>
  <si>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</si>
  <si>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</si>
  <si>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</si>
  <si>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</si>
  <si>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</si>
  <si>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</si>
  <si>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</si>
  <si>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</si>
  <si>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</si>
  <si>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</si>
  <si>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</si>
  <si>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</si>
  <si>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</si>
  <si>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</si>
  <si>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</si>
  <si>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</si>
  <si>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</si>
  <si>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</si>
  <si>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</si>
  <si>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</si>
  <si>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</si>
  <si>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</si>
  <si>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</si>
  <si>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</si>
  <si>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</si>
  <si>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</si>
  <si>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</si>
  <si>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</si>
  <si>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</si>
  <si>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</si>
  <si>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</si>
  <si>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</si>
  <si>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</si>
  <si>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</si>
  <si>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</si>
  <si>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</si>
  <si>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</si>
  <si>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</si>
  <si>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</si>
  <si>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</si>
  <si>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</si>
  <si>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</si>
  <si>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</si>
  <si>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</si>
  <si>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</si>
  <si>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</si>
  <si>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</si>
  <si>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</si>
  <si>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</si>
  <si>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</si>
  <si>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</si>
  <si>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</si>
  <si>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</si>
  <si>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</si>
  <si>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</si>
  <si>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</si>
  <si>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</si>
  <si>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</si>
  <si>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</si>
  <si>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</si>
  <si>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</si>
  <si>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</si>
  <si>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</si>
  <si>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</si>
  <si>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</si>
  <si>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</si>
  <si>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</si>
  <si>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</si>
  <si>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</si>
  <si>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</si>
  <si>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</si>
  <si>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</si>
  <si>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</si>
  <si>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</si>
  <si>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</si>
  <si>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</si>
  <si>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</si>
  <si>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</si>
  <si>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</si>
  <si>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</si>
  <si>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</si>
  <si>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</si>
  <si>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</si>
  <si>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</si>
  <si>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</si>
  <si>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</si>
  <si>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</si>
  <si>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</si>
  <si>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</si>
  <si>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</si>
  <si>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</si>
  <si>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</si>
  <si>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</si>
  <si>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</si>
  <si>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</si>
  <si>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</si>
  <si>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</si>
  <si>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</si>
  <si>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</si>
  <si>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</si>
  <si>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</si>
  <si>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</si>
  <si>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</si>
  <si>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</si>
  <si>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</si>
  <si>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</si>
  <si>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</si>
  <si>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</si>
  <si>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</si>
  <si>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</si>
  <si>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</si>
  <si>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</si>
  <si>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</si>
  <si>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</si>
  <si>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</si>
  <si>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</si>
  <si>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</si>
  <si>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</si>
  <si>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</si>
  <si>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</si>
  <si>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</si>
  <si>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</si>
  <si>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</si>
  <si>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</si>
  <si>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</si>
  <si>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</si>
  <si>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</si>
  <si>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</si>
  <si>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</si>
  <si>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</si>
  <si>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</si>
  <si>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</si>
  <si>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</si>
  <si>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</si>
  <si>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</si>
  <si>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</si>
  <si>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</si>
  <si>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</si>
  <si>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</si>
  <si>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</si>
  <si>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</si>
  <si>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</si>
  <si>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</si>
  <si>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</si>
  <si>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</si>
  <si>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</si>
  <si>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</si>
  <si>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</si>
  <si>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</si>
  <si>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</si>
  <si>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</si>
  <si>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</si>
  <si>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</si>
  <si>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</si>
  <si>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</si>
  <si>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</si>
  <si>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</si>
  <si>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</si>
  <si>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</si>
  <si>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</si>
  <si>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</si>
  <si>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</si>
  <si>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</si>
  <si>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</si>
  <si>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</si>
  <si>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</si>
  <si>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</si>
  <si>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</si>
  <si>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</si>
  <si>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</si>
  <si>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</si>
  <si>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</si>
  <si>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</si>
  <si>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</si>
  <si>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</si>
  <si>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</si>
  <si>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</si>
  <si>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</si>
  <si>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</si>
  <si>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</si>
  <si>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</si>
  <si>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</si>
  <si>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</si>
  <si>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</si>
  <si>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</si>
  <si>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</si>
  <si>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</si>
  <si>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</si>
  <si>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</si>
  <si>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</si>
  <si>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</si>
  <si>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</si>
  <si>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</si>
  <si>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</si>
  <si>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</si>
  <si>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</si>
  <si>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</si>
  <si>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</si>
  <si>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</si>
  <si>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</si>
  <si>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</si>
  <si>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</si>
  <si>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</si>
  <si>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</si>
  <si>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</si>
  <si>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</si>
  <si>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</si>
  <si>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</si>
  <si>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</si>
  <si>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</si>
  <si>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</si>
  <si>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</si>
  <si>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</si>
  <si>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</si>
  <si>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</si>
  <si>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</si>
  <si>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</si>
  <si>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</si>
  <si>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</si>
  <si>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</si>
  <si>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</si>
  <si>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</si>
  <si>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</si>
  <si>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</si>
  <si>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</si>
  <si>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</si>
  <si>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</si>
  <si>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</si>
  <si>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</si>
  <si>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</si>
  <si>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</si>
  <si>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</si>
  <si>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</si>
  <si>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</si>
  <si>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</si>
  <si>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</si>
  <si>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</si>
  <si>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</si>
  <si>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</si>
  <si>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</si>
  <si>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</si>
  <si>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</si>
  <si>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</si>
  <si>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</si>
  <si>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</si>
  <si>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</si>
  <si>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</si>
  <si>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</si>
  <si>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</si>
  <si>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</si>
  <si>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</si>
  <si>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</si>
  <si>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</si>
  <si>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</si>
  <si>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</si>
  <si>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</si>
  <si>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</si>
  <si>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</si>
  <si>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</si>
  <si>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</si>
  <si>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</si>
  <si>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</si>
  <si>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</si>
  <si>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</si>
  <si>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</si>
  <si>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</si>
  <si>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</si>
  <si>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</si>
  <si>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</si>
  <si>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</si>
  <si>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</si>
  <si>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</si>
  <si>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</si>
  <si>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</si>
  <si>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</si>
  <si>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</si>
  <si>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</si>
  <si>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</si>
  <si>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</si>
  <si>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</si>
  <si>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</si>
  <si>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</si>
  <si>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</si>
  <si>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</si>
  <si>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</si>
  <si>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</si>
  <si>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</si>
  <si>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</si>
  <si>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</si>
  <si>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</si>
  <si>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</si>
  <si>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</si>
  <si>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</si>
  <si>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</si>
  <si>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</si>
  <si>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</si>
  <si>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</si>
  <si>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</si>
  <si>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</si>
  <si>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</si>
  <si>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</si>
  <si>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</si>
  <si>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</si>
  <si>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</si>
  <si>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</si>
  <si>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</si>
  <si>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</si>
  <si>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</si>
  <si>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</si>
  <si>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</si>
  <si>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</si>
  <si>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</si>
  <si>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</si>
  <si>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</si>
  <si>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</si>
  <si>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</si>
  <si>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</si>
  <si>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</si>
  <si>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</si>
  <si>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</si>
  <si>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</si>
  <si>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</si>
  <si>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</si>
  <si>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</si>
  <si>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</si>
  <si>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</si>
  <si>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</si>
  <si>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</si>
  <si>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</si>
  <si>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</si>
  <si>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</si>
  <si>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</si>
  <si>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</si>
  <si>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</si>
  <si>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</si>
  <si>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</si>
  <si>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</si>
  <si>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</si>
  <si>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</si>
  <si>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</si>
  <si>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</si>
  <si>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</si>
  <si>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</si>
  <si>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</si>
  <si>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</si>
  <si>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</si>
  <si>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</si>
  <si>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</si>
  <si>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</si>
  <si>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</si>
  <si>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</si>
  <si>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</si>
  <si>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</si>
  <si>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</si>
  <si>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</si>
  <si>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</si>
  <si>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</si>
  <si>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</si>
  <si>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</si>
  <si>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</si>
  <si>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</si>
  <si>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</si>
  <si>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</si>
  <si>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</si>
  <si>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</si>
  <si>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</si>
  <si>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</si>
  <si>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</si>
  <si>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</si>
  <si>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</si>
  <si>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</si>
  <si>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</si>
  <si>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</si>
  <si>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</si>
  <si>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</si>
  <si>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</si>
  <si>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</si>
  <si>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</si>
  <si>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</si>
  <si>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</si>
  <si>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</si>
  <si>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</si>
  <si>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</si>
  <si>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</si>
  <si>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</si>
  <si>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</si>
  <si>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</si>
  <si>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</si>
  <si>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</si>
  <si>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</si>
  <si>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</si>
  <si>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</si>
  <si>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</si>
  <si>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</si>
  <si>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</si>
  <si>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</si>
  <si>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</si>
  <si>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</si>
  <si>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</si>
  <si>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</si>
  <si>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</si>
  <si>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</si>
  <si>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</si>
  <si>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</si>
  <si>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</si>
  <si>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</si>
  <si>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</si>
  <si>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</si>
  <si>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</si>
  <si>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</si>
  <si>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</si>
  <si>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</si>
  <si>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</si>
  <si>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</si>
  <si>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</si>
  <si>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</si>
  <si>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</si>
  <si>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</si>
  <si>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</si>
  <si>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LIC. ANGÉLICA DOMÍNGUEZ HERNÁNDEZ</t>
  </si>
  <si>
    <t>LIC ANGÉLICA DOMÍNGUEZ HERNÁNDEZ</t>
  </si>
  <si>
    <t xml:space="preserve">     B. Dirección Administrativa</t>
  </si>
  <si>
    <t>31 de diciembre de 2024</t>
  </si>
  <si>
    <t>Lic. MARÍA GUADALUPE ESQUINO FLORES</t>
  </si>
  <si>
    <t>DIRECTORA ADMINISTRATIVA DE CORACYT</t>
  </si>
  <si>
    <t>LIC. MARIA GUADALUPE ESQUINO FLORES</t>
  </si>
  <si>
    <t>LIC. MARÍA GUADALUPE EQUINO FLORES</t>
  </si>
  <si>
    <t>Lic MARÍA GUADALUPE ESQUINO FLORES</t>
  </si>
  <si>
    <t>DIRECTORA  ADMINISTRATIVA DE CORACYT</t>
  </si>
  <si>
    <t xml:space="preserve">Lic. MARÍA GUADALUPE ESQUINO FLORES </t>
  </si>
  <si>
    <t>LIC. MARÍA GUADALUPE ESQUINO FLORES</t>
  </si>
  <si>
    <t>30 de Junio 2025</t>
  </si>
  <si>
    <t>Del 31 de Diciembre de 2024 y al 30 de Junio de 2025</t>
  </si>
  <si>
    <t>Al 31 de Diciembre de 2024 y  al 30 de Junio de 2025</t>
  </si>
  <si>
    <t>al 31 de Diciembre de 2024 (d)</t>
  </si>
  <si>
    <t>Del 1 de Enero al 30 de Junio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</si>
  <si>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</si>
  <si>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</si>
  <si>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</si>
  <si>
    <t>Del 1 de Enero al 30 Junio de 2025</t>
  </si>
  <si>
    <t xml:space="preserve">    (sin incluir Amortización de la Deuda Pública)                </t>
  </si>
  <si>
    <t>Del 1 de Enero al 30 de Junio de 2025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</si>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</sst>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3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90" zoomScaleNormal="190" workbookViewId="0">
      <selection activeCell="F73" sqref="F73"/>
    </sheetView>
  </sheetViews>
  <sheetFormatPr baseColWidth="10" defaultColWidth="11.42578125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4" t="s">
        <v>426</v>
      </c>
      <c r="B1" s="165"/>
      <c r="C1" s="165"/>
      <c r="D1" s="165"/>
      <c r="E1" s="165"/>
      <c r="F1" s="166"/>
    </row>
    <row r="2" spans="1:6" x14ac:dyDescent="0.25">
      <c r="A2" s="167" t="s">
        <v>0</v>
      </c>
      <c r="B2" s="168"/>
      <c r="C2" s="168"/>
      <c r="D2" s="168"/>
      <c r="E2" s="168"/>
      <c r="F2" s="169"/>
    </row>
    <row r="3" spans="1:6" x14ac:dyDescent="0.25">
      <c r="A3" s="170" t="s">
        <v>452</v>
      </c>
      <c r="B3" s="168"/>
      <c r="C3" s="168"/>
      <c r="D3" s="168"/>
      <c r="E3" s="168"/>
      <c r="F3" s="169"/>
    </row>
    <row r="4" spans="1:6" ht="15.75" thickBot="1" x14ac:dyDescent="0.3">
      <c r="A4" s="171" t="s">
        <v>1</v>
      </c>
      <c r="B4" s="172"/>
      <c r="C4" s="172"/>
      <c r="D4" s="172"/>
      <c r="E4" s="172"/>
      <c r="F4" s="173"/>
    </row>
    <row r="5" spans="1:6" ht="17.25" thickBot="1" x14ac:dyDescent="0.3">
      <c r="A5" s="113" t="s">
        <v>2</v>
      </c>
      <c r="B5" s="155" t="s">
        <v>451</v>
      </c>
      <c r="C5" s="155" t="s">
        <v>442</v>
      </c>
      <c r="D5" s="115" t="s">
        <v>2</v>
      </c>
      <c r="E5" s="114" t="str">
        <f>+B5</f>
        <v>30 de Junio 2025</v>
      </c>
      <c r="F5" s="155" t="str">
        <f>+C5</f>
        <v>31 de diciembre de 2024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240914.11</v>
      </c>
      <c r="C8" s="119">
        <f>SUM(C9:C15)</f>
        <v>167395.69</v>
      </c>
      <c r="D8" s="118" t="s">
        <v>8</v>
      </c>
      <c r="E8" s="119">
        <f>SUM(E9:E17)</f>
        <v>0</v>
      </c>
      <c r="F8" s="119">
        <f>SUM(F9:F17)</f>
        <v>0</v>
      </c>
    </row>
    <row r="9" spans="1:6" ht="12" customHeight="1" x14ac:dyDescent="0.25">
      <c r="A9" s="122" t="s">
        <v>368</v>
      </c>
      <c r="B9" s="121">
        <v>56774.3</v>
      </c>
      <c r="C9" s="121">
        <v>31774.3</v>
      </c>
      <c r="D9" s="123" t="s">
        <v>397</v>
      </c>
      <c r="E9" s="121">
        <v>0</v>
      </c>
      <c r="F9" s="121">
        <v>0</v>
      </c>
    </row>
    <row r="10" spans="1:6" ht="14.25" customHeight="1" x14ac:dyDescent="0.25">
      <c r="A10" s="122">
        <v>3</v>
      </c>
      <c r="B10" s="121">
        <v>184139.81</v>
      </c>
      <c r="C10" s="121">
        <v>135621.39000000001</v>
      </c>
      <c r="D10" s="123" t="s">
        <v>398</v>
      </c>
      <c r="E10" s="121">
        <v>0</v>
      </c>
      <c r="F10" s="121">
        <v>0</v>
      </c>
    </row>
    <row r="11" spans="1:6" ht="11.25" customHeight="1" x14ac:dyDescent="0.25">
      <c r="A11" s="122" t="s">
        <v>369</v>
      </c>
      <c r="B11" s="121">
        <v>0</v>
      </c>
      <c r="C11" s="121">
        <v>0</v>
      </c>
      <c r="D11" s="123" t="s">
        <v>399</v>
      </c>
      <c r="E11" s="121">
        <v>0</v>
      </c>
      <c r="F11" s="121">
        <v>0</v>
      </c>
    </row>
    <row r="12" spans="1:6" ht="13.5" customHeight="1" x14ac:dyDescent="0.25">
      <c r="A12" s="122" t="s">
        <v>370</v>
      </c>
      <c r="B12" s="121">
        <v>0</v>
      </c>
      <c r="C12" s="121">
        <v>0</v>
      </c>
      <c r="D12" s="123" t="s">
        <v>400</v>
      </c>
      <c r="E12" s="121">
        <v>0</v>
      </c>
      <c r="F12" s="121">
        <v>0</v>
      </c>
    </row>
    <row r="13" spans="1:6" ht="10.5" customHeight="1" x14ac:dyDescent="0.25">
      <c r="A13" s="122" t="s">
        <v>371</v>
      </c>
      <c r="B13" s="121">
        <v>0</v>
      </c>
      <c r="C13" s="121">
        <v>0</v>
      </c>
      <c r="D13" s="123" t="s">
        <v>401</v>
      </c>
      <c r="E13" s="121">
        <v>0</v>
      </c>
      <c r="F13" s="121">
        <v>0</v>
      </c>
    </row>
    <row r="14" spans="1:6" ht="12" customHeight="1" x14ac:dyDescent="0.25">
      <c r="A14" s="122" t="s">
        <v>372</v>
      </c>
      <c r="B14" s="121">
        <v>0</v>
      </c>
      <c r="C14" s="121">
        <v>0</v>
      </c>
      <c r="D14" s="123" t="s">
        <v>402</v>
      </c>
      <c r="E14" s="121">
        <v>0</v>
      </c>
      <c r="F14" s="121">
        <v>0</v>
      </c>
    </row>
    <row r="15" spans="1:6" ht="12" customHeight="1" x14ac:dyDescent="0.25">
      <c r="A15" s="122" t="s">
        <v>373</v>
      </c>
      <c r="B15" s="121">
        <v>0</v>
      </c>
      <c r="C15" s="121">
        <v>0</v>
      </c>
      <c r="D15" s="123" t="s">
        <v>403</v>
      </c>
      <c r="E15" s="121">
        <v>0</v>
      </c>
      <c r="F15" s="121">
        <v>0</v>
      </c>
    </row>
    <row r="16" spans="1:6" ht="17.25" customHeight="1" x14ac:dyDescent="0.25">
      <c r="A16" s="124" t="s">
        <v>9</v>
      </c>
      <c r="B16" s="119">
        <f>SUM(B17:B23)</f>
        <v>22693.84</v>
      </c>
      <c r="C16" s="119">
        <f>SUM(C17:C23)</f>
        <v>14418.46</v>
      </c>
      <c r="D16" s="123" t="s">
        <v>404</v>
      </c>
      <c r="E16" s="121">
        <v>0</v>
      </c>
      <c r="F16" s="121">
        <v>0</v>
      </c>
    </row>
    <row r="17" spans="1:6" ht="12" customHeight="1" x14ac:dyDescent="0.25">
      <c r="A17" s="122" t="s">
        <v>374</v>
      </c>
      <c r="B17" s="121">
        <v>0</v>
      </c>
      <c r="C17" s="121">
        <v>0</v>
      </c>
      <c r="D17" s="123" t="s">
        <v>405</v>
      </c>
      <c r="E17" s="121">
        <v>0</v>
      </c>
      <c r="F17" s="121">
        <v>0</v>
      </c>
    </row>
    <row r="18" spans="1:6" ht="14.25" customHeight="1" x14ac:dyDescent="0.25">
      <c r="A18" s="122" t="s">
        <v>375</v>
      </c>
      <c r="B18" s="121">
        <v>0</v>
      </c>
      <c r="C18" s="121">
        <v>0</v>
      </c>
      <c r="D18" s="118" t="s">
        <v>10</v>
      </c>
      <c r="E18" s="119">
        <f>SUM(E19:E21)</f>
        <v>216.92</v>
      </c>
      <c r="F18" s="119">
        <f>SUM(F19:F21)</f>
        <v>0</v>
      </c>
    </row>
    <row r="19" spans="1:6" ht="11.25" customHeight="1" x14ac:dyDescent="0.25">
      <c r="A19" s="122" t="s">
        <v>376</v>
      </c>
      <c r="B19" s="121">
        <v>22693.84</v>
      </c>
      <c r="C19" s="121">
        <v>14418.46</v>
      </c>
      <c r="D19" s="123" t="s">
        <v>406</v>
      </c>
      <c r="E19" s="121">
        <v>0</v>
      </c>
      <c r="F19" s="121">
        <v>0</v>
      </c>
    </row>
    <row r="20" spans="1:6" ht="12.75" customHeight="1" x14ac:dyDescent="0.25">
      <c r="A20" s="122" t="s">
        <v>377</v>
      </c>
      <c r="B20" s="121">
        <v>0</v>
      </c>
      <c r="C20" s="121">
        <v>0</v>
      </c>
      <c r="D20" s="123" t="s">
        <v>407</v>
      </c>
      <c r="E20" s="121">
        <v>0</v>
      </c>
      <c r="F20" s="121">
        <v>0</v>
      </c>
    </row>
    <row r="21" spans="1:6" ht="9.75" customHeight="1" x14ac:dyDescent="0.25">
      <c r="A21" s="122" t="s">
        <v>378</v>
      </c>
      <c r="B21" s="121">
        <v>0</v>
      </c>
      <c r="C21" s="121">
        <v>0</v>
      </c>
      <c r="D21" s="123" t="s">
        <v>408</v>
      </c>
      <c r="E21" s="121">
        <v>216.92</v>
      </c>
      <c r="F21" s="121">
        <v>0</v>
      </c>
    </row>
    <row r="22" spans="1:6" ht="11.25" customHeight="1" x14ac:dyDescent="0.25">
      <c r="A22" s="122" t="s">
        <v>379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380</v>
      </c>
      <c r="B23" s="121">
        <v>0</v>
      </c>
      <c r="C23" s="121">
        <v>0</v>
      </c>
      <c r="D23" s="123" t="s">
        <v>409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410</v>
      </c>
      <c r="E24" s="121">
        <v>0</v>
      </c>
      <c r="F24" s="121">
        <v>0</v>
      </c>
    </row>
    <row r="25" spans="1:6" ht="12.75" customHeight="1" x14ac:dyDescent="0.25">
      <c r="A25" s="122" t="s">
        <v>381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382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383</v>
      </c>
      <c r="B27" s="121">
        <v>0</v>
      </c>
      <c r="C27" s="121">
        <v>0</v>
      </c>
      <c r="D27" s="123" t="s">
        <v>411</v>
      </c>
      <c r="E27" s="121">
        <v>0</v>
      </c>
      <c r="F27" s="121">
        <v>0</v>
      </c>
    </row>
    <row r="28" spans="1:6" ht="12" customHeight="1" x14ac:dyDescent="0.25">
      <c r="A28" s="122" t="s">
        <v>384</v>
      </c>
      <c r="B28" s="121">
        <v>0</v>
      </c>
      <c r="C28" s="121">
        <v>0</v>
      </c>
      <c r="D28" s="123" t="s">
        <v>412</v>
      </c>
      <c r="E28" s="121">
        <v>0</v>
      </c>
      <c r="F28" s="121">
        <v>0</v>
      </c>
    </row>
    <row r="29" spans="1:6" ht="14.25" customHeight="1" x14ac:dyDescent="0.25">
      <c r="A29" s="122" t="s">
        <v>385</v>
      </c>
      <c r="B29" s="121">
        <v>0</v>
      </c>
      <c r="C29" s="121">
        <v>0</v>
      </c>
      <c r="D29" s="123" t="s">
        <v>413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386</v>
      </c>
      <c r="B31" s="121">
        <v>0</v>
      </c>
      <c r="C31" s="121">
        <v>0</v>
      </c>
      <c r="D31" s="123" t="s">
        <v>414</v>
      </c>
      <c r="E31" s="121">
        <v>0</v>
      </c>
      <c r="F31" s="121">
        <v>0</v>
      </c>
    </row>
    <row r="32" spans="1:6" ht="12.75" customHeight="1" x14ac:dyDescent="0.25">
      <c r="A32" s="122" t="s">
        <v>387</v>
      </c>
      <c r="B32" s="121">
        <v>0</v>
      </c>
      <c r="C32" s="121">
        <v>0</v>
      </c>
      <c r="D32" s="123" t="s">
        <v>415</v>
      </c>
      <c r="E32" s="121">
        <v>0</v>
      </c>
      <c r="F32" s="121">
        <v>0</v>
      </c>
    </row>
    <row r="33" spans="1:6" ht="12" customHeight="1" x14ac:dyDescent="0.25">
      <c r="A33" s="122" t="s">
        <v>388</v>
      </c>
      <c r="B33" s="121">
        <v>0</v>
      </c>
      <c r="C33" s="121">
        <v>0</v>
      </c>
      <c r="D33" s="123" t="s">
        <v>416</v>
      </c>
      <c r="E33" s="121">
        <v>0</v>
      </c>
      <c r="F33" s="121">
        <v>0</v>
      </c>
    </row>
    <row r="34" spans="1:6" ht="12" customHeight="1" x14ac:dyDescent="0.25">
      <c r="A34" s="122" t="s">
        <v>389</v>
      </c>
      <c r="B34" s="121">
        <v>0</v>
      </c>
      <c r="C34" s="121">
        <v>0</v>
      </c>
      <c r="D34" s="123" t="s">
        <v>417</v>
      </c>
      <c r="E34" s="121">
        <v>0</v>
      </c>
      <c r="F34" s="121">
        <v>0</v>
      </c>
    </row>
    <row r="35" spans="1:6" ht="11.25" customHeight="1" x14ac:dyDescent="0.25">
      <c r="A35" s="122" t="s">
        <v>390</v>
      </c>
      <c r="B35" s="121">
        <v>0</v>
      </c>
      <c r="C35" s="121">
        <v>0</v>
      </c>
      <c r="D35" s="123" t="s">
        <v>418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419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391</v>
      </c>
      <c r="B38" s="121">
        <v>0</v>
      </c>
      <c r="C38" s="121">
        <v>0</v>
      </c>
      <c r="D38" s="123" t="s">
        <v>420</v>
      </c>
      <c r="E38" s="121">
        <v>0</v>
      </c>
      <c r="F38" s="121">
        <v>0</v>
      </c>
    </row>
    <row r="39" spans="1:6" ht="13.5" customHeight="1" x14ac:dyDescent="0.25">
      <c r="A39" s="122" t="s">
        <v>392</v>
      </c>
      <c r="B39" s="121">
        <v>0</v>
      </c>
      <c r="C39" s="121">
        <v>0</v>
      </c>
      <c r="D39" s="123" t="s">
        <v>421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422</v>
      </c>
      <c r="E40" s="121">
        <v>0</v>
      </c>
      <c r="F40" s="121">
        <v>0</v>
      </c>
    </row>
    <row r="41" spans="1:6" ht="11.25" customHeight="1" x14ac:dyDescent="0.25">
      <c r="A41" s="122" t="s">
        <v>393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394</v>
      </c>
      <c r="B42" s="121">
        <v>0</v>
      </c>
      <c r="C42" s="121">
        <v>0</v>
      </c>
      <c r="D42" s="123" t="s">
        <v>423</v>
      </c>
      <c r="E42" s="121">
        <v>0</v>
      </c>
      <c r="F42" s="121">
        <v>0</v>
      </c>
    </row>
    <row r="43" spans="1:6" ht="12" customHeight="1" x14ac:dyDescent="0.25">
      <c r="A43" s="122" t="s">
        <v>395</v>
      </c>
      <c r="B43" s="121">
        <v>0</v>
      </c>
      <c r="C43" s="121">
        <v>0</v>
      </c>
      <c r="D43" s="123" t="s">
        <v>424</v>
      </c>
      <c r="E43" s="121">
        <v>0</v>
      </c>
      <c r="F43" s="121">
        <v>0</v>
      </c>
    </row>
    <row r="44" spans="1:6" ht="12.75" customHeight="1" x14ac:dyDescent="0.25">
      <c r="A44" s="122" t="s">
        <v>396</v>
      </c>
      <c r="B44" s="121">
        <v>0</v>
      </c>
      <c r="C44" s="121">
        <v>0</v>
      </c>
      <c r="D44" s="123" t="s">
        <v>425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263607.95</v>
      </c>
      <c r="C46" s="56">
        <f>C40+C37+C36+C30+C24+C16+C8</f>
        <v>181814.15</v>
      </c>
      <c r="D46" s="118" t="s">
        <v>23</v>
      </c>
      <c r="E46" s="56">
        <f>E41+E37+E30+E26+E25+E22+E18+E8</f>
        <v>216.92</v>
      </c>
      <c r="F46" s="56">
        <f>F41+F37+F30+F26+F25+F22+F18+F8</f>
        <v>0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65025802.369999997</v>
      </c>
      <c r="C54" s="121">
        <v>64946826.5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97797.9</v>
      </c>
      <c r="C55" s="121">
        <v>97797.9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-18185698.949999999</v>
      </c>
      <c r="C56" s="121">
        <v>-18185698.949999999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216.92</v>
      </c>
      <c r="F60" s="121">
        <f>F58+F46</f>
        <v>0</v>
      </c>
    </row>
    <row r="61" spans="1:6" ht="18.75" customHeight="1" x14ac:dyDescent="0.25">
      <c r="A61" s="116" t="s">
        <v>43</v>
      </c>
      <c r="B61" s="56">
        <f>SUM(B51:B59)</f>
        <v>46937901.319999993</v>
      </c>
      <c r="C61" s="56">
        <f>SUM(C51:C59)</f>
        <v>46858925.450000003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47201509.269999996</v>
      </c>
      <c r="C63" s="56">
        <f>C61+C46</f>
        <v>47040739.600000001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47201292.350000001</v>
      </c>
      <c r="F69" s="138">
        <f>SUM(F70:F74)</f>
        <v>47040739.599999994</v>
      </c>
    </row>
    <row r="70" spans="1:6" x14ac:dyDescent="0.25">
      <c r="A70" s="122"/>
      <c r="B70" s="121"/>
      <c r="C70" s="121"/>
      <c r="D70" s="123" t="s">
        <v>51</v>
      </c>
      <c r="E70" s="121">
        <v>69848.39</v>
      </c>
      <c r="F70" s="121">
        <v>8996519.2300000004</v>
      </c>
    </row>
    <row r="71" spans="1:6" x14ac:dyDescent="0.25">
      <c r="A71" s="122"/>
      <c r="B71" s="121"/>
      <c r="C71" s="121"/>
      <c r="D71" s="123" t="s">
        <v>52</v>
      </c>
      <c r="E71" s="121">
        <v>47131443.960000001</v>
      </c>
      <c r="F71" s="121">
        <v>38044220.369999997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6">
        <f>E76+E69+E64</f>
        <v>47201292.350000001</v>
      </c>
      <c r="F80" s="156">
        <f>F76+F69+F64</f>
        <v>47040739.599999994</v>
      </c>
    </row>
    <row r="81" spans="1:6" ht="12" customHeight="1" x14ac:dyDescent="0.25">
      <c r="A81" s="122"/>
      <c r="B81" s="121"/>
      <c r="C81" s="121"/>
      <c r="D81" s="123"/>
      <c r="E81" s="157"/>
      <c r="F81" s="157"/>
    </row>
    <row r="82" spans="1:6" x14ac:dyDescent="0.25">
      <c r="A82" s="122"/>
      <c r="B82" s="121"/>
      <c r="C82" s="121"/>
      <c r="D82" s="118" t="s">
        <v>60</v>
      </c>
      <c r="E82" s="56">
        <f>E80+E60</f>
        <v>47201509.270000003</v>
      </c>
      <c r="F82" s="56">
        <f>F80+F60</f>
        <v>47040739.599999994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2" t="s">
        <v>439</v>
      </c>
      <c r="B86" s="163"/>
      <c r="C86" s="141"/>
      <c r="D86" s="162" t="s">
        <v>450</v>
      </c>
      <c r="E86" s="163"/>
      <c r="F86" s="141"/>
    </row>
    <row r="87" spans="1:6" x14ac:dyDescent="0.25">
      <c r="A87" s="160" t="s">
        <v>438</v>
      </c>
      <c r="B87" s="161"/>
      <c r="C87" s="141"/>
      <c r="D87" s="160" t="s">
        <v>444</v>
      </c>
      <c r="E87" s="161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75" zoomScaleNormal="175" workbookViewId="0">
      <selection activeCell="C40" sqref="C40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4" t="s">
        <v>426</v>
      </c>
      <c r="B1" s="175"/>
      <c r="C1" s="175"/>
      <c r="D1" s="175"/>
      <c r="E1" s="175"/>
      <c r="F1" s="175"/>
      <c r="G1" s="175"/>
      <c r="H1" s="175"/>
      <c r="I1" s="176"/>
    </row>
    <row r="2" spans="1:9" ht="15.75" thickBot="1" x14ac:dyDescent="0.3">
      <c r="A2" s="177" t="s">
        <v>61</v>
      </c>
      <c r="B2" s="178"/>
      <c r="C2" s="178"/>
      <c r="D2" s="178"/>
      <c r="E2" s="178"/>
      <c r="F2" s="178"/>
      <c r="G2" s="178"/>
      <c r="H2" s="178"/>
      <c r="I2" s="179"/>
    </row>
    <row r="3" spans="1:9" ht="15.75" thickBot="1" x14ac:dyDescent="0.3">
      <c r="A3" s="177" t="s">
        <v>453</v>
      </c>
      <c r="B3" s="178"/>
      <c r="C3" s="178"/>
      <c r="D3" s="178"/>
      <c r="E3" s="178"/>
      <c r="F3" s="178"/>
      <c r="G3" s="178"/>
      <c r="H3" s="178"/>
      <c r="I3" s="179"/>
    </row>
    <row r="4" spans="1:9" ht="15.75" thickBot="1" x14ac:dyDescent="0.3">
      <c r="A4" s="177" t="s">
        <v>1</v>
      </c>
      <c r="B4" s="178"/>
      <c r="C4" s="178"/>
      <c r="D4" s="178"/>
      <c r="E4" s="178"/>
      <c r="F4" s="178"/>
      <c r="G4" s="178"/>
      <c r="H4" s="178"/>
      <c r="I4" s="179"/>
    </row>
    <row r="5" spans="1:9" ht="24" customHeight="1" x14ac:dyDescent="0.25">
      <c r="A5" s="180" t="s">
        <v>62</v>
      </c>
      <c r="B5" s="181"/>
      <c r="C5" s="4" t="s">
        <v>63</v>
      </c>
      <c r="D5" s="184" t="s">
        <v>64</v>
      </c>
      <c r="E5" s="184" t="s">
        <v>65</v>
      </c>
      <c r="F5" s="184" t="s">
        <v>66</v>
      </c>
      <c r="G5" s="4" t="s">
        <v>67</v>
      </c>
      <c r="H5" s="184" t="s">
        <v>69</v>
      </c>
      <c r="I5" s="184" t="s">
        <v>70</v>
      </c>
    </row>
    <row r="6" spans="1:9" ht="25.5" thickBot="1" x14ac:dyDescent="0.3">
      <c r="A6" s="182"/>
      <c r="B6" s="183"/>
      <c r="C6" s="5" t="s">
        <v>454</v>
      </c>
      <c r="D6" s="185"/>
      <c r="E6" s="185"/>
      <c r="F6" s="185"/>
      <c r="G6" s="5" t="s">
        <v>68</v>
      </c>
      <c r="H6" s="185"/>
      <c r="I6" s="185"/>
    </row>
    <row r="7" spans="1:9" ht="10.5" customHeight="1" x14ac:dyDescent="0.25">
      <c r="A7" s="188"/>
      <c r="B7" s="189"/>
      <c r="C7" s="56"/>
      <c r="D7" s="56"/>
      <c r="E7" s="56"/>
      <c r="F7" s="56"/>
      <c r="G7" s="56"/>
      <c r="H7" s="56"/>
      <c r="I7" s="56"/>
    </row>
    <row r="8" spans="1:9" x14ac:dyDescent="0.25">
      <c r="A8" s="190" t="s">
        <v>71</v>
      </c>
      <c r="B8" s="191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0" t="s">
        <v>72</v>
      </c>
      <c r="B9" s="191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0" t="s">
        <v>76</v>
      </c>
      <c r="B13" s="191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0" t="s">
        <v>80</v>
      </c>
      <c r="B17" s="191"/>
      <c r="C17" s="56">
        <v>0</v>
      </c>
      <c r="D17" s="88">
        <v>0</v>
      </c>
      <c r="E17" s="88">
        <v>0</v>
      </c>
      <c r="F17" s="88">
        <v>0</v>
      </c>
      <c r="G17" s="158">
        <v>216.92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0" t="s">
        <v>81</v>
      </c>
      <c r="B19" s="191"/>
      <c r="C19" s="56">
        <f>C8+C17</f>
        <v>0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216.92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0"/>
      <c r="B20" s="191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0" t="s">
        <v>82</v>
      </c>
      <c r="B21" s="191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92" t="s">
        <v>83</v>
      </c>
      <c r="B22" s="193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92" t="s">
        <v>84</v>
      </c>
      <c r="B23" s="193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92" t="s">
        <v>85</v>
      </c>
      <c r="B24" s="193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6"/>
      <c r="B25" s="187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0" t="s">
        <v>86</v>
      </c>
      <c r="B26" s="191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92" t="s">
        <v>87</v>
      </c>
      <c r="B27" s="193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92" t="s">
        <v>88</v>
      </c>
      <c r="B28" s="193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92" t="s">
        <v>89</v>
      </c>
      <c r="B29" s="193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6"/>
      <c r="B30" s="197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99" t="s">
        <v>90</v>
      </c>
      <c r="B34" s="200"/>
      <c r="C34" s="8" t="s">
        <v>91</v>
      </c>
      <c r="D34" s="8" t="s">
        <v>93</v>
      </c>
      <c r="E34" s="8" t="s">
        <v>96</v>
      </c>
      <c r="F34" s="184" t="s">
        <v>98</v>
      </c>
      <c r="G34" s="8" t="s">
        <v>99</v>
      </c>
    </row>
    <row r="35" spans="1:9" x14ac:dyDescent="0.25">
      <c r="A35" s="201"/>
      <c r="B35" s="202"/>
      <c r="C35" s="4" t="s">
        <v>92</v>
      </c>
      <c r="D35" s="4" t="s">
        <v>94</v>
      </c>
      <c r="E35" s="4" t="s">
        <v>97</v>
      </c>
      <c r="F35" s="198"/>
      <c r="G35" s="4" t="s">
        <v>100</v>
      </c>
    </row>
    <row r="36" spans="1:9" ht="15.75" thickBot="1" x14ac:dyDescent="0.3">
      <c r="A36" s="201"/>
      <c r="B36" s="202"/>
      <c r="C36" s="9"/>
      <c r="D36" s="5" t="s">
        <v>95</v>
      </c>
      <c r="E36" s="9"/>
      <c r="F36" s="185"/>
      <c r="G36" s="9"/>
    </row>
    <row r="37" spans="1:9" x14ac:dyDescent="0.25">
      <c r="A37" s="203" t="s">
        <v>101</v>
      </c>
      <c r="B37" s="204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2" t="s">
        <v>439</v>
      </c>
      <c r="B43" s="162"/>
      <c r="C43" s="162"/>
      <c r="D43" s="162"/>
      <c r="E43" s="110"/>
      <c r="F43" s="110"/>
      <c r="G43" s="162" t="s">
        <v>445</v>
      </c>
      <c r="H43" s="162"/>
      <c r="I43" s="162"/>
    </row>
    <row r="44" spans="1:9" ht="27" customHeight="1" x14ac:dyDescent="0.25">
      <c r="A44" s="194" t="s">
        <v>438</v>
      </c>
      <c r="B44" s="194"/>
      <c r="C44" s="194"/>
      <c r="D44" s="194"/>
      <c r="E44" s="110"/>
      <c r="F44" s="110"/>
      <c r="G44" s="195" t="s">
        <v>444</v>
      </c>
      <c r="H44" s="195"/>
      <c r="I44" s="195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topLeftCell="B1" zoomScale="160" zoomScaleNormal="160" workbookViewId="0">
      <selection activeCell="L1" sqref="L1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5" t="s">
        <v>426</v>
      </c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1" ht="15.75" thickBot="1" x14ac:dyDescent="0.3">
      <c r="A2" s="208" t="s">
        <v>105</v>
      </c>
      <c r="B2" s="209"/>
      <c r="C2" s="209"/>
      <c r="D2" s="209"/>
      <c r="E2" s="209"/>
      <c r="F2" s="209"/>
      <c r="G2" s="209"/>
      <c r="H2" s="209"/>
      <c r="I2" s="209"/>
      <c r="J2" s="209"/>
      <c r="K2" s="210"/>
    </row>
    <row r="3" spans="1:11" ht="15.75" thickBot="1" x14ac:dyDescent="0.3">
      <c r="A3" s="208" t="s">
        <v>455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15.75" thickBot="1" x14ac:dyDescent="0.3">
      <c r="A4" s="208" t="s">
        <v>1</v>
      </c>
      <c r="B4" s="209"/>
      <c r="C4" s="209"/>
      <c r="D4" s="209"/>
      <c r="E4" s="209"/>
      <c r="F4" s="209"/>
      <c r="G4" s="209"/>
      <c r="H4" s="209"/>
      <c r="I4" s="209"/>
      <c r="J4" s="209"/>
      <c r="K4" s="210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456</v>
      </c>
      <c r="J5" s="11" t="s">
        <v>457</v>
      </c>
      <c r="K5" s="11" t="s">
        <v>458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114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115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116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117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118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119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120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121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122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123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124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2" t="s">
        <v>439</v>
      </c>
      <c r="B23" s="162"/>
      <c r="C23" s="162"/>
      <c r="D23" s="162"/>
      <c r="E23" s="110"/>
      <c r="F23" s="110"/>
      <c r="G23" s="110"/>
      <c r="H23" s="162" t="s">
        <v>446</v>
      </c>
      <c r="I23" s="162"/>
      <c r="J23" s="162"/>
      <c r="K23" s="162"/>
    </row>
    <row r="24" spans="1:11" x14ac:dyDescent="0.25">
      <c r="A24" s="160" t="s">
        <v>438</v>
      </c>
      <c r="B24" s="160"/>
      <c r="C24" s="160"/>
      <c r="D24" s="160"/>
      <c r="E24" s="110"/>
      <c r="F24" s="110"/>
      <c r="G24" s="110"/>
      <c r="H24" s="160" t="s">
        <v>444</v>
      </c>
      <c r="I24" s="160"/>
      <c r="J24" s="160"/>
      <c r="K24" s="160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75" zoomScaleNormal="175" workbookViewId="0">
      <selection activeCell="A55" sqref="A55:B55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3" t="s">
        <v>426</v>
      </c>
      <c r="B1" s="224"/>
      <c r="C1" s="224"/>
      <c r="D1" s="224"/>
      <c r="E1" s="225"/>
    </row>
    <row r="2" spans="1:5" ht="10.5" customHeight="1" x14ac:dyDescent="0.25">
      <c r="A2" s="226" t="s">
        <v>125</v>
      </c>
      <c r="B2" s="227"/>
      <c r="C2" s="227"/>
      <c r="D2" s="227"/>
      <c r="E2" s="228"/>
    </row>
    <row r="3" spans="1:5" ht="11.25" customHeight="1" x14ac:dyDescent="0.25">
      <c r="A3" s="226" t="s">
        <v>459</v>
      </c>
      <c r="B3" s="227"/>
      <c r="C3" s="227"/>
      <c r="D3" s="227"/>
      <c r="E3" s="228"/>
    </row>
    <row r="4" spans="1:5" ht="9.75" customHeight="1" thickBot="1" x14ac:dyDescent="0.3">
      <c r="A4" s="229" t="s">
        <v>1</v>
      </c>
      <c r="B4" s="230"/>
      <c r="C4" s="230"/>
      <c r="D4" s="230"/>
      <c r="E4" s="231"/>
    </row>
    <row r="5" spans="1:5" ht="11.25" customHeight="1" x14ac:dyDescent="0.25">
      <c r="A5" s="219" t="s">
        <v>2</v>
      </c>
      <c r="B5" s="220"/>
      <c r="C5" s="20" t="s">
        <v>126</v>
      </c>
      <c r="D5" s="234" t="s">
        <v>128</v>
      </c>
      <c r="E5" s="20" t="s">
        <v>129</v>
      </c>
    </row>
    <row r="6" spans="1:5" ht="12" customHeight="1" thickBot="1" x14ac:dyDescent="0.3">
      <c r="A6" s="221"/>
      <c r="B6" s="222"/>
      <c r="C6" s="11" t="s">
        <v>127</v>
      </c>
      <c r="D6" s="235"/>
      <c r="E6" s="11" t="s">
        <v>130</v>
      </c>
    </row>
    <row r="7" spans="1:5" ht="17.25" customHeight="1" x14ac:dyDescent="0.25">
      <c r="A7" s="232" t="s">
        <v>131</v>
      </c>
      <c r="B7" s="233"/>
      <c r="C7" s="103">
        <f>SUM(C8:C10)</f>
        <v>57176146</v>
      </c>
      <c r="D7" s="103">
        <f t="shared" ref="D7:E7" si="0">SUM(D8:D10)</f>
        <v>16761541.189999999</v>
      </c>
      <c r="E7" s="103">
        <f t="shared" si="0"/>
        <v>16761541.189999999</v>
      </c>
    </row>
    <row r="8" spans="1:5" ht="12" customHeight="1" x14ac:dyDescent="0.25">
      <c r="A8" s="21"/>
      <c r="B8" s="23" t="s">
        <v>132</v>
      </c>
      <c r="C8" s="104">
        <v>57176146</v>
      </c>
      <c r="D8" s="104">
        <v>16761541.189999999</v>
      </c>
      <c r="E8" s="104">
        <v>16761541.189999999</v>
      </c>
    </row>
    <row r="9" spans="1:5" ht="9" customHeight="1" x14ac:dyDescent="0.25">
      <c r="A9" s="21"/>
      <c r="B9" s="23" t="s">
        <v>133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134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5" t="s">
        <v>135</v>
      </c>
      <c r="B12" s="216"/>
      <c r="C12" s="99">
        <f>SUM(C13:C14)</f>
        <v>57176146</v>
      </c>
      <c r="D12" s="99">
        <f t="shared" ref="D12:E12" si="1">SUM(D13:D14)</f>
        <v>16770668.67</v>
      </c>
      <c r="E12" s="99">
        <f t="shared" si="1"/>
        <v>16770668.67</v>
      </c>
    </row>
    <row r="13" spans="1:5" ht="11.25" customHeight="1" x14ac:dyDescent="0.25">
      <c r="A13" s="21"/>
      <c r="B13" s="23" t="s">
        <v>136</v>
      </c>
      <c r="C13" s="98">
        <v>57176146</v>
      </c>
      <c r="D13" s="98">
        <v>16770668.67</v>
      </c>
      <c r="E13" s="98">
        <v>16770668.67</v>
      </c>
    </row>
    <row r="14" spans="1:5" ht="11.25" customHeight="1" x14ac:dyDescent="0.25">
      <c r="A14" s="21"/>
      <c r="B14" s="23" t="s">
        <v>137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5" t="s">
        <v>138</v>
      </c>
      <c r="B16" s="216"/>
      <c r="C16" s="100">
        <f>SUM(C17:C18)</f>
        <v>0</v>
      </c>
      <c r="D16" s="99">
        <f>SUM(D17:D18)</f>
        <v>36378.26</v>
      </c>
      <c r="E16" s="99">
        <f>SUM(E17:E18)</f>
        <v>36378.26</v>
      </c>
    </row>
    <row r="17" spans="1:5" ht="10.5" customHeight="1" x14ac:dyDescent="0.25">
      <c r="A17" s="21"/>
      <c r="B17" s="23" t="s">
        <v>139</v>
      </c>
      <c r="C17" s="101">
        <v>0</v>
      </c>
      <c r="D17" s="102">
        <v>36378.26</v>
      </c>
      <c r="E17" s="102">
        <v>36378.26</v>
      </c>
    </row>
    <row r="18" spans="1:5" ht="10.5" customHeight="1" x14ac:dyDescent="0.25">
      <c r="A18" s="21"/>
      <c r="B18" s="23" t="s">
        <v>140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5" t="s">
        <v>141</v>
      </c>
      <c r="B20" s="216"/>
      <c r="C20" s="103">
        <f>C7-C12+C16</f>
        <v>0</v>
      </c>
      <c r="D20" s="103">
        <f t="shared" ref="D20:E20" si="2">D7-D12+D16</f>
        <v>27250.779999999555</v>
      </c>
      <c r="E20" s="103">
        <f t="shared" si="2"/>
        <v>27250.779999999555</v>
      </c>
    </row>
    <row r="21" spans="1:5" ht="11.25" customHeight="1" x14ac:dyDescent="0.25">
      <c r="A21" s="215" t="s">
        <v>142</v>
      </c>
      <c r="B21" s="216"/>
      <c r="C21" s="103">
        <f>C20-C10</f>
        <v>0</v>
      </c>
      <c r="D21" s="103">
        <f t="shared" ref="D21:E21" si="3">D20-D10</f>
        <v>27250.779999999555</v>
      </c>
      <c r="E21" s="103">
        <f t="shared" si="3"/>
        <v>27250.779999999555</v>
      </c>
    </row>
    <row r="22" spans="1:5" x14ac:dyDescent="0.25">
      <c r="A22" s="215" t="s">
        <v>143</v>
      </c>
      <c r="B22" s="216"/>
      <c r="C22" s="103">
        <f>C21-C16</f>
        <v>0</v>
      </c>
      <c r="D22" s="103">
        <f t="shared" ref="D22:E22" si="4">D21-D16</f>
        <v>-9127.480000000447</v>
      </c>
      <c r="E22" s="103">
        <f t="shared" si="4"/>
        <v>-9127.480000000447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8" t="s">
        <v>144</v>
      </c>
      <c r="B25" s="239"/>
      <c r="C25" s="92" t="s">
        <v>145</v>
      </c>
      <c r="D25" s="92" t="s">
        <v>128</v>
      </c>
      <c r="E25" s="92" t="s">
        <v>146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5" t="s">
        <v>147</v>
      </c>
      <c r="B27" s="216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148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149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5" t="s">
        <v>150</v>
      </c>
      <c r="B31" s="216"/>
      <c r="C31" s="99">
        <f>C22+C27</f>
        <v>0</v>
      </c>
      <c r="D31" s="99">
        <f t="shared" ref="D31:E31" si="6">D22+D27</f>
        <v>-9127.480000000447</v>
      </c>
      <c r="E31" s="99">
        <f t="shared" si="6"/>
        <v>-9127.480000000447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9" t="s">
        <v>144</v>
      </c>
      <c r="B34" s="220"/>
      <c r="C34" s="213" t="s">
        <v>151</v>
      </c>
      <c r="D34" s="213" t="s">
        <v>128</v>
      </c>
      <c r="E34" s="93" t="s">
        <v>129</v>
      </c>
    </row>
    <row r="35" spans="1:5" ht="9" customHeight="1" thickBot="1" x14ac:dyDescent="0.3">
      <c r="A35" s="221"/>
      <c r="B35" s="222"/>
      <c r="C35" s="214"/>
      <c r="D35" s="214"/>
      <c r="E35" s="94" t="s">
        <v>146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7" t="s">
        <v>152</v>
      </c>
      <c r="B37" s="218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153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154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7" t="s">
        <v>155</v>
      </c>
      <c r="B40" s="218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156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157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7" t="s">
        <v>158</v>
      </c>
      <c r="B44" s="218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9" t="s">
        <v>144</v>
      </c>
      <c r="B47" s="220"/>
      <c r="C47" s="93" t="s">
        <v>126</v>
      </c>
      <c r="D47" s="213" t="s">
        <v>128</v>
      </c>
      <c r="E47" s="93" t="s">
        <v>129</v>
      </c>
    </row>
    <row r="48" spans="1:5" ht="12" customHeight="1" thickBot="1" x14ac:dyDescent="0.3">
      <c r="A48" s="221"/>
      <c r="B48" s="222"/>
      <c r="C48" s="94" t="s">
        <v>145</v>
      </c>
      <c r="D48" s="214"/>
      <c r="E48" s="94" t="s">
        <v>146</v>
      </c>
    </row>
    <row r="49" spans="1:5" ht="6" customHeight="1" x14ac:dyDescent="0.25">
      <c r="A49" s="236"/>
      <c r="B49" s="237"/>
      <c r="C49" s="95"/>
      <c r="D49" s="95"/>
      <c r="E49" s="95"/>
    </row>
    <row r="50" spans="1:5" ht="10.5" customHeight="1" x14ac:dyDescent="0.25">
      <c r="A50" s="211" t="s">
        <v>159</v>
      </c>
      <c r="B50" s="212"/>
      <c r="C50" s="106">
        <v>57176146</v>
      </c>
      <c r="D50" s="106">
        <v>16761541.189999999</v>
      </c>
      <c r="E50" s="106">
        <v>16761541.189999999</v>
      </c>
    </row>
    <row r="51" spans="1:5" ht="13.5" customHeight="1" x14ac:dyDescent="0.25">
      <c r="A51" s="211" t="s">
        <v>160</v>
      </c>
      <c r="B51" s="212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153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156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1" t="s">
        <v>136</v>
      </c>
      <c r="B55" s="212"/>
      <c r="C55" s="106">
        <v>57176146</v>
      </c>
      <c r="D55" s="106">
        <v>16770668.67</v>
      </c>
      <c r="E55" s="106">
        <v>16770668.67</v>
      </c>
    </row>
    <row r="56" spans="1:5" ht="9" customHeight="1" x14ac:dyDescent="0.25">
      <c r="A56" s="27"/>
      <c r="B56" s="28"/>
      <c r="C56" s="106"/>
      <c r="D56" s="106"/>
      <c r="E56" s="106" t="s">
        <v>460</v>
      </c>
    </row>
    <row r="57" spans="1:5" ht="11.25" customHeight="1" x14ac:dyDescent="0.25">
      <c r="A57" s="211" t="s">
        <v>139</v>
      </c>
      <c r="B57" s="212"/>
      <c r="C57" s="108">
        <v>0</v>
      </c>
      <c r="D57" s="106">
        <v>36378.26</v>
      </c>
      <c r="E57" s="106">
        <v>36378.26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7" t="s">
        <v>161</v>
      </c>
      <c r="B59" s="218"/>
      <c r="C59" s="105">
        <f>C50+C51-C55+C57</f>
        <v>0</v>
      </c>
      <c r="D59" s="105">
        <f t="shared" ref="D59:E59" si="11">D50+D51-D55+D57</f>
        <v>27250.779999999555</v>
      </c>
      <c r="E59" s="105">
        <f t="shared" si="11"/>
        <v>27250.779999999555</v>
      </c>
    </row>
    <row r="60" spans="1:5" ht="13.5" customHeight="1" x14ac:dyDescent="0.25">
      <c r="A60" s="215" t="s">
        <v>162</v>
      </c>
      <c r="B60" s="216"/>
      <c r="C60" s="105">
        <f>C59-C51</f>
        <v>0</v>
      </c>
      <c r="D60" s="105">
        <f t="shared" ref="D60:E60" si="12">D59-D51</f>
        <v>27250.779999999555</v>
      </c>
      <c r="E60" s="105">
        <f t="shared" si="12"/>
        <v>27250.779999999555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9" t="s">
        <v>144</v>
      </c>
      <c r="B63" s="220"/>
      <c r="C63" s="213" t="s">
        <v>151</v>
      </c>
      <c r="D63" s="213" t="s">
        <v>128</v>
      </c>
      <c r="E63" s="93" t="s">
        <v>129</v>
      </c>
    </row>
    <row r="64" spans="1:5" ht="12" customHeight="1" thickBot="1" x14ac:dyDescent="0.3">
      <c r="A64" s="221"/>
      <c r="B64" s="222"/>
      <c r="C64" s="214"/>
      <c r="D64" s="214"/>
      <c r="E64" s="94" t="s">
        <v>146</v>
      </c>
    </row>
    <row r="65" spans="1:6" ht="7.5" customHeight="1" x14ac:dyDescent="0.25">
      <c r="A65" s="236"/>
      <c r="B65" s="237"/>
      <c r="C65" s="95"/>
      <c r="D65" s="95"/>
      <c r="E65" s="95"/>
    </row>
    <row r="66" spans="1:6" ht="9" customHeight="1" x14ac:dyDescent="0.25">
      <c r="A66" s="211" t="s">
        <v>133</v>
      </c>
      <c r="B66" s="212"/>
      <c r="C66" s="106">
        <v>0</v>
      </c>
      <c r="D66" s="106">
        <v>0</v>
      </c>
      <c r="E66" s="106">
        <v>0</v>
      </c>
    </row>
    <row r="67" spans="1:6" ht="12" customHeight="1" x14ac:dyDescent="0.25">
      <c r="A67" s="211" t="s">
        <v>163</v>
      </c>
      <c r="B67" s="212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154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157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1" t="s">
        <v>164</v>
      </c>
      <c r="B71" s="212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1" t="s">
        <v>140</v>
      </c>
      <c r="B73" s="212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7" t="s">
        <v>165</v>
      </c>
      <c r="B75" s="218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5" t="s">
        <v>166</v>
      </c>
      <c r="B76" s="216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0" t="s">
        <v>439</v>
      </c>
      <c r="B80" s="160"/>
      <c r="C80" s="162" t="s">
        <v>450</v>
      </c>
      <c r="D80" s="162"/>
      <c r="E80" s="162"/>
      <c r="F80" s="110"/>
    </row>
    <row r="81" spans="1:6" ht="22.5" customHeight="1" x14ac:dyDescent="0.25">
      <c r="A81" s="194" t="s">
        <v>438</v>
      </c>
      <c r="B81" s="194"/>
      <c r="C81" s="195" t="s">
        <v>444</v>
      </c>
      <c r="D81" s="195"/>
      <c r="E81" s="195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C23" sqref="C2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3" t="s">
        <v>436</v>
      </c>
      <c r="B1" s="224"/>
      <c r="C1" s="224"/>
      <c r="D1" s="224"/>
      <c r="E1" s="224"/>
      <c r="F1" s="224"/>
      <c r="G1" s="224"/>
      <c r="H1" s="224"/>
      <c r="I1" s="225"/>
    </row>
    <row r="2" spans="1:9" ht="12" customHeight="1" x14ac:dyDescent="0.25">
      <c r="A2" s="226" t="s">
        <v>167</v>
      </c>
      <c r="B2" s="227"/>
      <c r="C2" s="227"/>
      <c r="D2" s="227"/>
      <c r="E2" s="227"/>
      <c r="F2" s="227"/>
      <c r="G2" s="227"/>
      <c r="H2" s="227"/>
      <c r="I2" s="228"/>
    </row>
    <row r="3" spans="1:9" ht="12" customHeight="1" x14ac:dyDescent="0.25">
      <c r="A3" s="226" t="s">
        <v>461</v>
      </c>
      <c r="B3" s="227"/>
      <c r="C3" s="227"/>
      <c r="D3" s="227"/>
      <c r="E3" s="227"/>
      <c r="F3" s="227"/>
      <c r="G3" s="227"/>
      <c r="H3" s="227"/>
      <c r="I3" s="228"/>
    </row>
    <row r="4" spans="1:9" ht="12" customHeight="1" thickBot="1" x14ac:dyDescent="0.3">
      <c r="A4" s="229" t="s">
        <v>1</v>
      </c>
      <c r="B4" s="230"/>
      <c r="C4" s="230"/>
      <c r="D4" s="230"/>
      <c r="E4" s="230"/>
      <c r="F4" s="230"/>
      <c r="G4" s="230"/>
      <c r="H4" s="230"/>
      <c r="I4" s="231"/>
    </row>
    <row r="5" spans="1:9" ht="12" customHeight="1" thickBot="1" x14ac:dyDescent="0.3">
      <c r="A5" s="223"/>
      <c r="B5" s="224"/>
      <c r="C5" s="225"/>
      <c r="D5" s="205" t="s">
        <v>168</v>
      </c>
      <c r="E5" s="206"/>
      <c r="F5" s="206"/>
      <c r="G5" s="206"/>
      <c r="H5" s="207"/>
      <c r="I5" s="240" t="s">
        <v>169</v>
      </c>
    </row>
    <row r="6" spans="1:9" ht="10.5" customHeight="1" x14ac:dyDescent="0.25">
      <c r="A6" s="226" t="s">
        <v>144</v>
      </c>
      <c r="B6" s="227"/>
      <c r="C6" s="228"/>
      <c r="D6" s="240" t="s">
        <v>171</v>
      </c>
      <c r="E6" s="240" t="s">
        <v>172</v>
      </c>
      <c r="F6" s="240" t="s">
        <v>173</v>
      </c>
      <c r="G6" s="240" t="s">
        <v>128</v>
      </c>
      <c r="H6" s="240" t="s">
        <v>174</v>
      </c>
      <c r="I6" s="241"/>
    </row>
    <row r="7" spans="1:9" ht="11.25" customHeight="1" thickBot="1" x14ac:dyDescent="0.3">
      <c r="A7" s="229" t="s">
        <v>170</v>
      </c>
      <c r="B7" s="230"/>
      <c r="C7" s="231"/>
      <c r="D7" s="242"/>
      <c r="E7" s="242"/>
      <c r="F7" s="242"/>
      <c r="G7" s="242"/>
      <c r="H7" s="242"/>
      <c r="I7" s="242"/>
    </row>
    <row r="8" spans="1:9" ht="8.25" customHeight="1" x14ac:dyDescent="0.25">
      <c r="A8" s="245"/>
      <c r="B8" s="246"/>
      <c r="C8" s="247"/>
      <c r="D8" s="34"/>
      <c r="E8" s="34"/>
      <c r="F8" s="34"/>
      <c r="G8" s="34"/>
      <c r="H8" s="34"/>
      <c r="I8" s="34"/>
    </row>
    <row r="9" spans="1:9" ht="12.75" customHeight="1" x14ac:dyDescent="0.25">
      <c r="A9" s="217" t="s">
        <v>175</v>
      </c>
      <c r="B9" s="248"/>
      <c r="C9" s="218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3" t="s">
        <v>176</v>
      </c>
      <c r="C10" s="24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3" t="s">
        <v>177</v>
      </c>
      <c r="C11" s="24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3" t="s">
        <v>178</v>
      </c>
      <c r="C12" s="244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3" t="s">
        <v>179</v>
      </c>
      <c r="C13" s="244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3" t="s">
        <v>180</v>
      </c>
      <c r="C14" s="244"/>
      <c r="D14" s="68">
        <v>0</v>
      </c>
      <c r="E14" s="68">
        <v>57.7</v>
      </c>
      <c r="F14" s="68">
        <v>57.7</v>
      </c>
      <c r="G14" s="68">
        <v>57.7</v>
      </c>
      <c r="H14" s="68">
        <v>57.7</v>
      </c>
      <c r="I14" s="68">
        <v>57.7</v>
      </c>
    </row>
    <row r="15" spans="1:9" ht="12.75" customHeight="1" x14ac:dyDescent="0.25">
      <c r="A15" s="35"/>
      <c r="B15" s="243" t="s">
        <v>181</v>
      </c>
      <c r="C15" s="244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3" t="s">
        <v>182</v>
      </c>
      <c r="C16" s="244"/>
      <c r="D16" s="68">
        <v>0</v>
      </c>
      <c r="E16" s="68">
        <v>109370</v>
      </c>
      <c r="F16" s="68">
        <v>109370</v>
      </c>
      <c r="G16" s="68">
        <v>109370</v>
      </c>
      <c r="H16" s="68">
        <v>109370</v>
      </c>
      <c r="I16" s="68">
        <v>109370</v>
      </c>
    </row>
    <row r="17" spans="1:10" ht="12" customHeight="1" x14ac:dyDescent="0.25">
      <c r="A17" s="27"/>
      <c r="B17" s="243" t="s">
        <v>183</v>
      </c>
      <c r="C17" s="244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3" t="s">
        <v>184</v>
      </c>
      <c r="C18" s="244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185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186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187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188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189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191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192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193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194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195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3" t="s">
        <v>196</v>
      </c>
      <c r="C30" s="244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197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198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199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201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3" t="s">
        <v>202</v>
      </c>
      <c r="C36" s="244"/>
      <c r="D36" s="68">
        <v>57176146</v>
      </c>
      <c r="E36" s="68">
        <v>0</v>
      </c>
      <c r="F36" s="68">
        <v>57176146</v>
      </c>
      <c r="G36" s="68">
        <v>16652113.49</v>
      </c>
      <c r="H36" s="68">
        <v>16652113.49</v>
      </c>
      <c r="I36" s="68">
        <v>-40524032.509999998</v>
      </c>
    </row>
    <row r="37" spans="1:9" ht="12.75" customHeight="1" x14ac:dyDescent="0.25">
      <c r="A37" s="35"/>
      <c r="B37" s="243" t="s">
        <v>203</v>
      </c>
      <c r="C37" s="244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204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3" t="s">
        <v>205</v>
      </c>
      <c r="C39" s="244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206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207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7" t="s">
        <v>208</v>
      </c>
      <c r="B43" s="248"/>
      <c r="C43" s="249"/>
      <c r="D43" s="250">
        <f>D10+D11+D12+D13+D14+D15+D16+D17+D18+D30+D36+D37+D39</f>
        <v>57176146</v>
      </c>
      <c r="E43" s="250">
        <f t="shared" ref="E43:F43" si="3">E10+E11+E12+E13+E14+E15+E16+E17+E18+E30+E36+E37+E39</f>
        <v>109427.7</v>
      </c>
      <c r="F43" s="250">
        <f t="shared" si="3"/>
        <v>57285573.700000003</v>
      </c>
      <c r="G43" s="250">
        <f t="shared" ref="G43:I43" si="4">G10+G11+G12+G13+G14+G15+G16+G17+G18+G30+G36+G37+G39</f>
        <v>16761541.189999999</v>
      </c>
      <c r="H43" s="250">
        <f t="shared" si="4"/>
        <v>16761541.189999999</v>
      </c>
      <c r="I43" s="250">
        <f t="shared" si="4"/>
        <v>-40414604.809999995</v>
      </c>
    </row>
    <row r="44" spans="1:9" x14ac:dyDescent="0.25">
      <c r="A44" s="217" t="s">
        <v>209</v>
      </c>
      <c r="B44" s="248"/>
      <c r="C44" s="249"/>
      <c r="D44" s="250"/>
      <c r="E44" s="250"/>
      <c r="F44" s="250"/>
      <c r="G44" s="250"/>
      <c r="H44" s="250"/>
      <c r="I44" s="250"/>
    </row>
    <row r="45" spans="1:9" x14ac:dyDescent="0.25">
      <c r="A45" s="217" t="s">
        <v>210</v>
      </c>
      <c r="B45" s="248"/>
      <c r="C45" s="249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7" t="s">
        <v>211</v>
      </c>
      <c r="B47" s="248"/>
      <c r="C47" s="249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3" t="s">
        <v>212</v>
      </c>
      <c r="C48" s="244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213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214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215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216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217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218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219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3" t="s">
        <v>221</v>
      </c>
      <c r="C57" s="244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222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223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224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225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3" t="s">
        <v>226</v>
      </c>
      <c r="C62" s="244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227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228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3" t="s">
        <v>229</v>
      </c>
      <c r="C65" s="244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3" t="s">
        <v>230</v>
      </c>
      <c r="C66" s="244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1"/>
      <c r="C67" s="252"/>
      <c r="D67" s="65"/>
      <c r="E67" s="65"/>
      <c r="F67" s="65"/>
      <c r="G67" s="65"/>
      <c r="H67" s="65"/>
      <c r="I67" s="65"/>
    </row>
    <row r="68" spans="1:9" x14ac:dyDescent="0.25">
      <c r="A68" s="217" t="s">
        <v>231</v>
      </c>
      <c r="B68" s="248"/>
      <c r="C68" s="249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1"/>
      <c r="C69" s="252"/>
      <c r="D69" s="65"/>
      <c r="E69" s="65"/>
      <c r="F69" s="65"/>
      <c r="G69" s="65"/>
      <c r="H69" s="65"/>
      <c r="I69" s="65"/>
    </row>
    <row r="70" spans="1:9" x14ac:dyDescent="0.25">
      <c r="A70" s="217" t="s">
        <v>232</v>
      </c>
      <c r="B70" s="248"/>
      <c r="C70" s="249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3" t="s">
        <v>233</v>
      </c>
      <c r="C71" s="244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1"/>
      <c r="C72" s="252"/>
      <c r="D72" s="65"/>
      <c r="E72" s="65"/>
      <c r="F72" s="65"/>
      <c r="G72" s="65"/>
      <c r="H72" s="65"/>
      <c r="I72" s="65"/>
    </row>
    <row r="73" spans="1:9" ht="12.75" customHeight="1" x14ac:dyDescent="0.25">
      <c r="A73" s="217" t="s">
        <v>234</v>
      </c>
      <c r="B73" s="248"/>
      <c r="C73" s="249"/>
      <c r="D73" s="70">
        <f>D43+D68+D70</f>
        <v>57176146</v>
      </c>
      <c r="E73" s="70">
        <f t="shared" ref="E73:I73" si="10">E43+E68+E70</f>
        <v>109427.7</v>
      </c>
      <c r="F73" s="70">
        <f t="shared" si="10"/>
        <v>57285573.700000003</v>
      </c>
      <c r="G73" s="70">
        <f t="shared" si="10"/>
        <v>16761541.189999999</v>
      </c>
      <c r="H73" s="70">
        <f t="shared" si="10"/>
        <v>16761541.189999999</v>
      </c>
      <c r="I73" s="70">
        <f t="shared" si="10"/>
        <v>-40414604.809999995</v>
      </c>
    </row>
    <row r="74" spans="1:9" ht="7.5" customHeight="1" x14ac:dyDescent="0.25">
      <c r="A74" s="39"/>
      <c r="B74" s="251"/>
      <c r="C74" s="252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8" t="s">
        <v>235</v>
      </c>
      <c r="C75" s="249"/>
      <c r="D75" s="65"/>
      <c r="E75" s="65"/>
      <c r="F75" s="65"/>
      <c r="G75" s="65"/>
      <c r="H75" s="65"/>
      <c r="I75" s="65"/>
    </row>
    <row r="76" spans="1:9" x14ac:dyDescent="0.25">
      <c r="A76" s="35"/>
      <c r="B76" s="255" t="s">
        <v>236</v>
      </c>
      <c r="C76" s="256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5" t="s">
        <v>237</v>
      </c>
      <c r="C77" s="256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8" t="s">
        <v>238</v>
      </c>
      <c r="C78" s="249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53"/>
      <c r="C79" s="254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2" t="s">
        <v>439</v>
      </c>
      <c r="B83" s="162"/>
      <c r="C83" s="162"/>
      <c r="D83" s="110"/>
      <c r="E83" s="110"/>
      <c r="F83" s="162" t="s">
        <v>447</v>
      </c>
      <c r="G83" s="162"/>
      <c r="H83" s="162"/>
      <c r="I83" s="162"/>
    </row>
    <row r="84" spans="1:9" x14ac:dyDescent="0.25">
      <c r="A84" s="160" t="s">
        <v>438</v>
      </c>
      <c r="B84" s="160"/>
      <c r="C84" s="160"/>
      <c r="D84" s="110"/>
      <c r="E84" s="110"/>
      <c r="F84" s="160" t="s">
        <v>448</v>
      </c>
      <c r="G84" s="160"/>
      <c r="H84" s="160"/>
      <c r="I84" s="160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F21" sqref="F21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59" t="s">
        <v>426</v>
      </c>
      <c r="B1" s="260"/>
      <c r="C1" s="260"/>
      <c r="D1" s="260"/>
      <c r="E1" s="260"/>
      <c r="F1" s="260"/>
      <c r="G1" s="260"/>
      <c r="H1" s="261"/>
    </row>
    <row r="2" spans="1:8" ht="12" customHeight="1" x14ac:dyDescent="0.25">
      <c r="A2" s="262" t="s">
        <v>239</v>
      </c>
      <c r="B2" s="263"/>
      <c r="C2" s="263"/>
      <c r="D2" s="263"/>
      <c r="E2" s="263"/>
      <c r="F2" s="263"/>
      <c r="G2" s="263"/>
      <c r="H2" s="264"/>
    </row>
    <row r="3" spans="1:8" ht="11.25" customHeight="1" x14ac:dyDescent="0.25">
      <c r="A3" s="262" t="s">
        <v>240</v>
      </c>
      <c r="B3" s="263"/>
      <c r="C3" s="263"/>
      <c r="D3" s="263"/>
      <c r="E3" s="263"/>
      <c r="F3" s="263"/>
      <c r="G3" s="263"/>
      <c r="H3" s="264"/>
    </row>
    <row r="4" spans="1:8" ht="9.75" customHeight="1" x14ac:dyDescent="0.25">
      <c r="A4" s="262" t="s">
        <v>461</v>
      </c>
      <c r="B4" s="263"/>
      <c r="C4" s="263"/>
      <c r="D4" s="263"/>
      <c r="E4" s="263"/>
      <c r="F4" s="263"/>
      <c r="G4" s="263"/>
      <c r="H4" s="264"/>
    </row>
    <row r="5" spans="1:8" ht="11.25" customHeight="1" thickBot="1" x14ac:dyDescent="0.3">
      <c r="A5" s="265" t="s">
        <v>1</v>
      </c>
      <c r="B5" s="266"/>
      <c r="C5" s="266"/>
      <c r="D5" s="266"/>
      <c r="E5" s="266"/>
      <c r="F5" s="266"/>
      <c r="G5" s="266"/>
      <c r="H5" s="267"/>
    </row>
    <row r="6" spans="1:8" ht="15.75" thickBot="1" x14ac:dyDescent="0.3">
      <c r="A6" s="259" t="s">
        <v>2</v>
      </c>
      <c r="B6" s="268"/>
      <c r="C6" s="270" t="s">
        <v>241</v>
      </c>
      <c r="D6" s="271"/>
      <c r="E6" s="271"/>
      <c r="F6" s="271"/>
      <c r="G6" s="272"/>
      <c r="H6" s="273" t="s">
        <v>242</v>
      </c>
    </row>
    <row r="7" spans="1:8" ht="17.25" thickBot="1" x14ac:dyDescent="0.3">
      <c r="A7" s="265"/>
      <c r="B7" s="269"/>
      <c r="C7" s="43" t="s">
        <v>127</v>
      </c>
      <c r="D7" s="159" t="s">
        <v>243</v>
      </c>
      <c r="E7" s="43" t="s">
        <v>244</v>
      </c>
      <c r="F7" s="43" t="s">
        <v>128</v>
      </c>
      <c r="G7" s="43" t="s">
        <v>130</v>
      </c>
      <c r="H7" s="274"/>
    </row>
    <row r="8" spans="1:8" x14ac:dyDescent="0.25">
      <c r="A8" s="275" t="s">
        <v>245</v>
      </c>
      <c r="B8" s="276"/>
      <c r="C8" s="77">
        <f>C9+C17+C27+C37+C47+C57+C61+C70+C74</f>
        <v>57176146</v>
      </c>
      <c r="D8" s="77">
        <f t="shared" ref="D8:H8" si="0">D9+D17+D27+D37+D47+D57+D61+D70+D74</f>
        <v>-9170068.0499999989</v>
      </c>
      <c r="E8" s="77">
        <f t="shared" si="0"/>
        <v>48006077.949999996</v>
      </c>
      <c r="F8" s="77">
        <f t="shared" si="0"/>
        <v>16770668.67</v>
      </c>
      <c r="G8" s="77">
        <f t="shared" si="0"/>
        <v>16770668.67</v>
      </c>
      <c r="H8" s="77">
        <f t="shared" si="0"/>
        <v>31235409.280000001</v>
      </c>
    </row>
    <row r="9" spans="1:8" x14ac:dyDescent="0.25">
      <c r="A9" s="257" t="s">
        <v>246</v>
      </c>
      <c r="B9" s="258"/>
      <c r="C9" s="77">
        <f>SUM(C10:C16)</f>
        <v>19732655</v>
      </c>
      <c r="D9" s="77">
        <f t="shared" ref="D9:H9" si="1">SUM(D10:D16)</f>
        <v>-143661.81</v>
      </c>
      <c r="E9" s="77">
        <f t="shared" si="1"/>
        <v>19588993.189999998</v>
      </c>
      <c r="F9" s="77">
        <f t="shared" si="1"/>
        <v>8966624.5500000007</v>
      </c>
      <c r="G9" s="77">
        <f t="shared" si="1"/>
        <v>8966624.5500000007</v>
      </c>
      <c r="H9" s="77">
        <f t="shared" si="1"/>
        <v>10622368.640000001</v>
      </c>
    </row>
    <row r="10" spans="1:8" ht="11.1" customHeight="1" x14ac:dyDescent="0.25">
      <c r="A10" s="45"/>
      <c r="B10" s="44" t="s">
        <v>247</v>
      </c>
      <c r="C10" s="78">
        <v>5712286</v>
      </c>
      <c r="D10" s="78">
        <v>-8577.74</v>
      </c>
      <c r="E10" s="78">
        <v>5703708.2599999998</v>
      </c>
      <c r="F10" s="78">
        <v>2833946.68</v>
      </c>
      <c r="G10" s="78">
        <v>2833946.68</v>
      </c>
      <c r="H10" s="78">
        <v>2869761.58</v>
      </c>
    </row>
    <row r="11" spans="1:8" ht="11.1" customHeight="1" x14ac:dyDescent="0.25">
      <c r="A11" s="45"/>
      <c r="B11" s="44" t="s">
        <v>248</v>
      </c>
      <c r="C11" s="78">
        <v>4737481</v>
      </c>
      <c r="D11" s="78">
        <v>-36529.839999999997</v>
      </c>
      <c r="E11" s="78">
        <v>4700951.16</v>
      </c>
      <c r="F11" s="78">
        <v>2254135.7200000002</v>
      </c>
      <c r="G11" s="78">
        <v>2254135.7200000002</v>
      </c>
      <c r="H11" s="78">
        <v>2446815.44</v>
      </c>
    </row>
    <row r="12" spans="1:8" ht="11.1" customHeight="1" x14ac:dyDescent="0.25">
      <c r="A12" s="45"/>
      <c r="B12" s="44" t="s">
        <v>249</v>
      </c>
      <c r="C12" s="78">
        <v>1508948</v>
      </c>
      <c r="D12" s="78">
        <v>-484.8</v>
      </c>
      <c r="E12" s="78">
        <v>1508463.2</v>
      </c>
      <c r="F12" s="78">
        <v>680978.39</v>
      </c>
      <c r="G12" s="78">
        <v>680978.39</v>
      </c>
      <c r="H12" s="78">
        <v>827484.81</v>
      </c>
    </row>
    <row r="13" spans="1:8" ht="11.1" customHeight="1" x14ac:dyDescent="0.25">
      <c r="A13" s="45"/>
      <c r="B13" s="44" t="s">
        <v>250</v>
      </c>
      <c r="C13" s="78">
        <v>781244</v>
      </c>
      <c r="D13" s="78">
        <v>-1092.6600000000001</v>
      </c>
      <c r="E13" s="78">
        <v>780151.34</v>
      </c>
      <c r="F13" s="78">
        <v>180548.78</v>
      </c>
      <c r="G13" s="78">
        <v>180548.78</v>
      </c>
      <c r="H13" s="78">
        <v>599602.56000000006</v>
      </c>
    </row>
    <row r="14" spans="1:8" ht="11.1" customHeight="1" x14ac:dyDescent="0.25">
      <c r="A14" s="45"/>
      <c r="B14" s="44" t="s">
        <v>251</v>
      </c>
      <c r="C14" s="78">
        <v>6992696</v>
      </c>
      <c r="D14" s="78">
        <v>-96976.77</v>
      </c>
      <c r="E14" s="78">
        <v>6895719.2300000004</v>
      </c>
      <c r="F14" s="78">
        <v>3017014.98</v>
      </c>
      <c r="G14" s="78">
        <v>3017014.98</v>
      </c>
      <c r="H14" s="78">
        <v>3878704.25</v>
      </c>
    </row>
    <row r="15" spans="1:8" ht="11.1" customHeight="1" x14ac:dyDescent="0.25">
      <c r="A15" s="45"/>
      <c r="B15" s="44" t="s">
        <v>252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253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9" x14ac:dyDescent="0.25">
      <c r="A17" s="257" t="s">
        <v>254</v>
      </c>
      <c r="B17" s="258"/>
      <c r="C17" s="77">
        <f>SUM(C18:C26)</f>
        <v>4312868</v>
      </c>
      <c r="D17" s="77">
        <f t="shared" ref="D17:H17" si="2">SUM(D18:D26)</f>
        <v>-443742.65</v>
      </c>
      <c r="E17" s="77">
        <f t="shared" si="2"/>
        <v>3869125.3500000006</v>
      </c>
      <c r="F17" s="77">
        <f t="shared" si="2"/>
        <v>911161.79</v>
      </c>
      <c r="G17" s="77">
        <f t="shared" si="2"/>
        <v>911161.79</v>
      </c>
      <c r="H17" s="77">
        <f t="shared" si="2"/>
        <v>2957963.5599999996</v>
      </c>
    </row>
    <row r="18" spans="1:9" ht="20.25" customHeight="1" x14ac:dyDescent="0.25">
      <c r="A18" s="45"/>
      <c r="B18" s="73" t="s">
        <v>255</v>
      </c>
      <c r="C18" s="78">
        <v>716282</v>
      </c>
      <c r="D18" s="78">
        <v>-11460.35</v>
      </c>
      <c r="E18" s="78">
        <v>704821.65</v>
      </c>
      <c r="F18" s="78">
        <v>174443.21</v>
      </c>
      <c r="G18" s="78">
        <v>174443.21</v>
      </c>
      <c r="H18" s="78">
        <v>530378.43999999994</v>
      </c>
    </row>
    <row r="19" spans="1:9" ht="11.1" customHeight="1" x14ac:dyDescent="0.25">
      <c r="A19" s="45"/>
      <c r="B19" s="44" t="s">
        <v>256</v>
      </c>
      <c r="C19" s="78">
        <v>187000</v>
      </c>
      <c r="D19" s="78">
        <v>-1388.08</v>
      </c>
      <c r="E19" s="78">
        <v>185611.92</v>
      </c>
      <c r="F19" s="78">
        <v>47792.42</v>
      </c>
      <c r="G19" s="78">
        <v>47792.42</v>
      </c>
      <c r="H19" s="78">
        <v>137819.5</v>
      </c>
    </row>
    <row r="20" spans="1:9" ht="11.1" customHeight="1" x14ac:dyDescent="0.25">
      <c r="A20" s="45"/>
      <c r="B20" s="44" t="s">
        <v>257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9" ht="11.1" customHeight="1" x14ac:dyDescent="0.25">
      <c r="A21" s="45"/>
      <c r="B21" s="44" t="s">
        <v>258</v>
      </c>
      <c r="C21" s="78">
        <v>542069</v>
      </c>
      <c r="D21" s="78">
        <v>-87480.42</v>
      </c>
      <c r="E21" s="78">
        <v>454588.58</v>
      </c>
      <c r="F21" s="78">
        <v>20743.05</v>
      </c>
      <c r="G21" s="78">
        <v>20743.05</v>
      </c>
      <c r="H21" s="78">
        <v>433845.53</v>
      </c>
    </row>
    <row r="22" spans="1:9" ht="11.1" customHeight="1" x14ac:dyDescent="0.25">
      <c r="A22" s="45"/>
      <c r="B22" s="44" t="s">
        <v>259</v>
      </c>
      <c r="C22" s="78">
        <v>31000</v>
      </c>
      <c r="D22" s="78">
        <v>-19000</v>
      </c>
      <c r="E22" s="78">
        <v>12000</v>
      </c>
      <c r="F22" s="78">
        <v>0</v>
      </c>
      <c r="G22" s="78">
        <v>0</v>
      </c>
      <c r="H22" s="78">
        <v>12000</v>
      </c>
    </row>
    <row r="23" spans="1:9" ht="11.1" customHeight="1" x14ac:dyDescent="0.25">
      <c r="A23" s="45"/>
      <c r="B23" s="44" t="s">
        <v>260</v>
      </c>
      <c r="C23" s="78">
        <v>930775</v>
      </c>
      <c r="D23" s="78">
        <v>-10602</v>
      </c>
      <c r="E23" s="78">
        <v>920173</v>
      </c>
      <c r="F23" s="78">
        <v>432466.15</v>
      </c>
      <c r="G23" s="78">
        <v>432466.15</v>
      </c>
      <c r="H23" s="78">
        <v>487706.85</v>
      </c>
    </row>
    <row r="24" spans="1:9" ht="11.1" customHeight="1" x14ac:dyDescent="0.25">
      <c r="A24" s="45"/>
      <c r="B24" s="44" t="s">
        <v>261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9" ht="11.1" customHeight="1" x14ac:dyDescent="0.25">
      <c r="A25" s="45"/>
      <c r="B25" s="44" t="s">
        <v>262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9" ht="11.1" customHeight="1" x14ac:dyDescent="0.25">
      <c r="A26" s="45"/>
      <c r="B26" s="44" t="s">
        <v>263</v>
      </c>
      <c r="C26" s="78">
        <v>1905742</v>
      </c>
      <c r="D26" s="78">
        <v>-313811.8</v>
      </c>
      <c r="E26" s="78">
        <v>1591930.2</v>
      </c>
      <c r="F26" s="78">
        <v>235716.96</v>
      </c>
      <c r="G26" s="78">
        <v>235716.96</v>
      </c>
      <c r="H26" s="78">
        <v>1356213.24</v>
      </c>
      <c r="I26" s="81"/>
    </row>
    <row r="27" spans="1:9" x14ac:dyDescent="0.25">
      <c r="A27" s="257" t="s">
        <v>264</v>
      </c>
      <c r="B27" s="258"/>
      <c r="C27" s="77">
        <f>SUM(C28:C36)</f>
        <v>10391413</v>
      </c>
      <c r="D27" s="77">
        <f t="shared" ref="D27:H27" si="3">SUM(D28:D36)</f>
        <v>-103639.46000000002</v>
      </c>
      <c r="E27" s="77">
        <f t="shared" si="3"/>
        <v>10287773.540000001</v>
      </c>
      <c r="F27" s="77">
        <f t="shared" si="3"/>
        <v>2110152.46</v>
      </c>
      <c r="G27" s="77">
        <f t="shared" si="3"/>
        <v>2110152.46</v>
      </c>
      <c r="H27" s="77">
        <f t="shared" si="3"/>
        <v>8177621.0800000001</v>
      </c>
    </row>
    <row r="28" spans="1:9" ht="11.1" customHeight="1" x14ac:dyDescent="0.25">
      <c r="A28" s="45"/>
      <c r="B28" s="44" t="s">
        <v>265</v>
      </c>
      <c r="C28" s="78">
        <v>7293789</v>
      </c>
      <c r="D28" s="78">
        <v>-413526.9</v>
      </c>
      <c r="E28" s="78">
        <v>6880262.0999999996</v>
      </c>
      <c r="F28" s="78">
        <v>893046.17</v>
      </c>
      <c r="G28" s="78">
        <v>893046.17</v>
      </c>
      <c r="H28" s="78">
        <v>5987215.9299999997</v>
      </c>
    </row>
    <row r="29" spans="1:9" ht="11.1" customHeight="1" x14ac:dyDescent="0.25">
      <c r="A29" s="45"/>
      <c r="B29" s="44" t="s">
        <v>266</v>
      </c>
      <c r="C29" s="78">
        <v>549240</v>
      </c>
      <c r="D29" s="78">
        <v>69573.320000000007</v>
      </c>
      <c r="E29" s="78">
        <v>618813.31999999995</v>
      </c>
      <c r="F29" s="78">
        <v>241282</v>
      </c>
      <c r="G29" s="78">
        <v>241282</v>
      </c>
      <c r="H29" s="78">
        <v>377531.32</v>
      </c>
    </row>
    <row r="30" spans="1:9" ht="11.1" customHeight="1" x14ac:dyDescent="0.25">
      <c r="A30" s="45"/>
      <c r="B30" s="44" t="s">
        <v>267</v>
      </c>
      <c r="C30" s="78">
        <v>1064000</v>
      </c>
      <c r="D30" s="78">
        <v>-89004.07</v>
      </c>
      <c r="E30" s="78">
        <v>974995.93</v>
      </c>
      <c r="F30" s="78">
        <v>270130.90000000002</v>
      </c>
      <c r="G30" s="78">
        <v>270130.90000000002</v>
      </c>
      <c r="H30" s="78">
        <v>704865.03</v>
      </c>
    </row>
    <row r="31" spans="1:9" ht="11.1" customHeight="1" x14ac:dyDescent="0.25">
      <c r="A31" s="45"/>
      <c r="B31" s="44" t="s">
        <v>268</v>
      </c>
      <c r="C31" s="78">
        <v>197147</v>
      </c>
      <c r="D31" s="78">
        <v>28835.74</v>
      </c>
      <c r="E31" s="78">
        <v>225982.74</v>
      </c>
      <c r="F31" s="78">
        <v>29635.74</v>
      </c>
      <c r="G31" s="78">
        <v>29635.74</v>
      </c>
      <c r="H31" s="78">
        <v>196347</v>
      </c>
    </row>
    <row r="32" spans="1:9" ht="11.1" customHeight="1" x14ac:dyDescent="0.25">
      <c r="A32" s="45"/>
      <c r="B32" s="73" t="s">
        <v>269</v>
      </c>
      <c r="C32" s="78">
        <v>322468</v>
      </c>
      <c r="D32" s="78">
        <v>230751.32</v>
      </c>
      <c r="E32" s="78">
        <v>553219.31999999995</v>
      </c>
      <c r="F32" s="78">
        <v>370001.04</v>
      </c>
      <c r="G32" s="78">
        <v>370001.04</v>
      </c>
      <c r="H32" s="78">
        <v>183218.28</v>
      </c>
    </row>
    <row r="33" spans="1:8" ht="11.1" customHeight="1" x14ac:dyDescent="0.25">
      <c r="A33" s="45"/>
      <c r="B33" s="44" t="s">
        <v>270</v>
      </c>
      <c r="C33" s="78">
        <v>0</v>
      </c>
      <c r="D33" s="78">
        <v>25610</v>
      </c>
      <c r="E33" s="78">
        <v>25610</v>
      </c>
      <c r="F33" s="78">
        <v>25610</v>
      </c>
      <c r="G33" s="78">
        <v>25610</v>
      </c>
      <c r="H33" s="78">
        <v>0</v>
      </c>
    </row>
    <row r="34" spans="1:8" ht="11.1" customHeight="1" x14ac:dyDescent="0.25">
      <c r="A34" s="45"/>
      <c r="B34" s="44" t="s">
        <v>271</v>
      </c>
      <c r="C34" s="78">
        <v>284040</v>
      </c>
      <c r="D34" s="78">
        <v>-16482.87</v>
      </c>
      <c r="E34" s="78">
        <v>267557.13</v>
      </c>
      <c r="F34" s="78">
        <v>83409.61</v>
      </c>
      <c r="G34" s="78">
        <v>83409.61</v>
      </c>
      <c r="H34" s="78">
        <v>184147.52</v>
      </c>
    </row>
    <row r="35" spans="1:8" ht="11.1" customHeight="1" x14ac:dyDescent="0.25">
      <c r="A35" s="45"/>
      <c r="B35" s="44" t="s">
        <v>272</v>
      </c>
      <c r="C35" s="78">
        <v>42890</v>
      </c>
      <c r="D35" s="78">
        <v>51650</v>
      </c>
      <c r="E35" s="78">
        <v>94540</v>
      </c>
      <c r="F35" s="78">
        <v>51650</v>
      </c>
      <c r="G35" s="78">
        <v>51650</v>
      </c>
      <c r="H35" s="78">
        <v>42890</v>
      </c>
    </row>
    <row r="36" spans="1:8" ht="11.1" customHeight="1" x14ac:dyDescent="0.25">
      <c r="A36" s="45"/>
      <c r="B36" s="44" t="s">
        <v>273</v>
      </c>
      <c r="C36" s="78">
        <v>637839</v>
      </c>
      <c r="D36" s="78">
        <v>8954</v>
      </c>
      <c r="E36" s="78">
        <v>646793</v>
      </c>
      <c r="F36" s="78">
        <v>145387</v>
      </c>
      <c r="G36" s="78">
        <v>145387</v>
      </c>
      <c r="H36" s="78">
        <v>501406</v>
      </c>
    </row>
    <row r="37" spans="1:8" x14ac:dyDescent="0.25">
      <c r="A37" s="277" t="s">
        <v>274</v>
      </c>
      <c r="B37" s="278"/>
      <c r="C37" s="77">
        <f>SUM(C38:C46)</f>
        <v>10191467</v>
      </c>
      <c r="D37" s="77">
        <f t="shared" ref="D37:H37" si="4">SUM(D38:D46)</f>
        <v>0</v>
      </c>
      <c r="E37" s="77">
        <f t="shared" si="4"/>
        <v>10191467</v>
      </c>
      <c r="F37" s="77">
        <f t="shared" si="4"/>
        <v>4703754</v>
      </c>
      <c r="G37" s="77">
        <f t="shared" si="4"/>
        <v>4703754</v>
      </c>
      <c r="H37" s="77">
        <f t="shared" si="4"/>
        <v>5487713</v>
      </c>
    </row>
    <row r="38" spans="1:8" ht="11.1" customHeight="1" x14ac:dyDescent="0.25">
      <c r="A38" s="45"/>
      <c r="B38" s="44" t="s">
        <v>275</v>
      </c>
      <c r="C38" s="78">
        <v>10191467</v>
      </c>
      <c r="D38" s="78">
        <v>0</v>
      </c>
      <c r="E38" s="78">
        <v>10191467</v>
      </c>
      <c r="F38" s="78">
        <v>4703754</v>
      </c>
      <c r="G38" s="78">
        <v>4703754</v>
      </c>
      <c r="H38" s="78">
        <v>5487713</v>
      </c>
    </row>
    <row r="39" spans="1:8" ht="11.1" customHeight="1" x14ac:dyDescent="0.25">
      <c r="A39" s="45"/>
      <c r="B39" s="44" t="s">
        <v>276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277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278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279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281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282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283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7" t="s">
        <v>284</v>
      </c>
      <c r="B47" s="258"/>
      <c r="C47" s="77">
        <f>SUM(C48:C56)</f>
        <v>12547743</v>
      </c>
      <c r="D47" s="77">
        <f t="shared" ref="D47:H47" si="5">SUM(D48:D56)</f>
        <v>-8479024.129999999</v>
      </c>
      <c r="E47" s="77">
        <f t="shared" si="5"/>
        <v>4068718.87</v>
      </c>
      <c r="F47" s="77">
        <f t="shared" si="5"/>
        <v>78975.87</v>
      </c>
      <c r="G47" s="77">
        <f t="shared" si="5"/>
        <v>78975.87</v>
      </c>
      <c r="H47" s="77">
        <f t="shared" si="5"/>
        <v>3989743</v>
      </c>
    </row>
    <row r="48" spans="1:8" ht="11.1" customHeight="1" x14ac:dyDescent="0.25">
      <c r="A48" s="45"/>
      <c r="B48" s="44" t="s">
        <v>285</v>
      </c>
      <c r="C48" s="78">
        <v>3186743</v>
      </c>
      <c r="D48" s="78">
        <v>-1167467.1299999999</v>
      </c>
      <c r="E48" s="78">
        <v>2019275.87</v>
      </c>
      <c r="F48" s="78">
        <v>19275.87</v>
      </c>
      <c r="G48" s="78">
        <v>19275.87</v>
      </c>
      <c r="H48" s="78">
        <v>2000000</v>
      </c>
    </row>
    <row r="49" spans="1:8" ht="11.1" customHeight="1" x14ac:dyDescent="0.25">
      <c r="A49" s="45"/>
      <c r="B49" s="44" t="s">
        <v>286</v>
      </c>
      <c r="C49" s="78">
        <v>3600000</v>
      </c>
      <c r="D49" s="78">
        <v>-1760257</v>
      </c>
      <c r="E49" s="78">
        <v>1839743</v>
      </c>
      <c r="F49" s="78">
        <v>0</v>
      </c>
      <c r="G49" s="78">
        <v>0</v>
      </c>
      <c r="H49" s="78">
        <v>1839743</v>
      </c>
    </row>
    <row r="50" spans="1:8" ht="11.1" customHeight="1" x14ac:dyDescent="0.25">
      <c r="A50" s="45"/>
      <c r="B50" s="44" t="s">
        <v>287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288</v>
      </c>
      <c r="C51" s="78">
        <v>4500000</v>
      </c>
      <c r="D51" s="78">
        <v>-4500000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289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290</v>
      </c>
      <c r="C53" s="78">
        <v>781000</v>
      </c>
      <c r="D53" s="78">
        <v>-571300</v>
      </c>
      <c r="E53" s="78">
        <v>209700</v>
      </c>
      <c r="F53" s="78">
        <v>59700</v>
      </c>
      <c r="G53" s="78">
        <v>59700</v>
      </c>
      <c r="H53" s="78">
        <v>150000</v>
      </c>
    </row>
    <row r="54" spans="1:8" ht="11.1" customHeight="1" x14ac:dyDescent="0.25">
      <c r="A54" s="45"/>
      <c r="B54" s="44" t="s">
        <v>291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292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293</v>
      </c>
      <c r="C56" s="78">
        <v>480000</v>
      </c>
      <c r="D56" s="78">
        <v>-480000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7" t="s">
        <v>294</v>
      </c>
      <c r="B57" s="258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295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296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297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7" t="s">
        <v>298</v>
      </c>
      <c r="B61" s="258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299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300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301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302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303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304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305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306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7" t="s">
        <v>307</v>
      </c>
      <c r="B70" s="258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308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309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7" t="s">
        <v>311</v>
      </c>
      <c r="B74" s="258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312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313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314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315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316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317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318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79"/>
      <c r="B82" s="280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5"/>
      <c r="B84" s="276"/>
      <c r="C84" s="82"/>
      <c r="D84" s="82"/>
      <c r="E84" s="82"/>
      <c r="F84" s="82"/>
      <c r="G84" s="82"/>
      <c r="H84" s="82"/>
    </row>
    <row r="85" spans="1:8" x14ac:dyDescent="0.25">
      <c r="A85" s="257" t="s">
        <v>319</v>
      </c>
      <c r="B85" s="258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7" t="s">
        <v>246</v>
      </c>
      <c r="B86" s="258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247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248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249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250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251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252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253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7" t="s">
        <v>254</v>
      </c>
      <c r="B94" s="258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255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256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257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258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259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260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261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262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263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7" t="s">
        <v>264</v>
      </c>
      <c r="B104" s="258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265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266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267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268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269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270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271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272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273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7" t="s">
        <v>274</v>
      </c>
      <c r="B114" s="278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275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276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277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278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279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280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281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282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283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7" t="s">
        <v>284</v>
      </c>
      <c r="B124" s="278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285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286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287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288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289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290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291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292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293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7" t="s">
        <v>294</v>
      </c>
      <c r="B134" s="258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295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296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297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7" t="s">
        <v>298</v>
      </c>
      <c r="B138" s="258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299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300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301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302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303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304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305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306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7" t="s">
        <v>307</v>
      </c>
      <c r="B147" s="258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308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309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310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7" t="s">
        <v>311</v>
      </c>
      <c r="B151" s="258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312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313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314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315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316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317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318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7" t="s">
        <v>320</v>
      </c>
      <c r="B160" s="258"/>
      <c r="C160" s="77">
        <f>C8+C85</f>
        <v>57176146</v>
      </c>
      <c r="D160" s="77">
        <f t="shared" ref="D160:H160" si="20">D8+D85</f>
        <v>-9170068.0499999989</v>
      </c>
      <c r="E160" s="77">
        <f t="shared" si="20"/>
        <v>48006077.949999996</v>
      </c>
      <c r="F160" s="77">
        <f t="shared" si="20"/>
        <v>16770668.67</v>
      </c>
      <c r="G160" s="77">
        <f t="shared" si="20"/>
        <v>16770668.67</v>
      </c>
      <c r="H160" s="77">
        <f t="shared" si="20"/>
        <v>31235409.280000001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2" t="s">
        <v>439</v>
      </c>
      <c r="B165" s="162"/>
      <c r="C165" s="162"/>
      <c r="D165" s="110"/>
      <c r="E165" s="162" t="s">
        <v>443</v>
      </c>
      <c r="F165" s="162"/>
      <c r="G165" s="162"/>
      <c r="H165" s="162"/>
    </row>
    <row r="166" spans="1:8" x14ac:dyDescent="0.25">
      <c r="A166" s="160" t="s">
        <v>438</v>
      </c>
      <c r="B166" s="160"/>
      <c r="C166" s="160"/>
      <c r="D166" s="110"/>
      <c r="E166" s="160" t="s">
        <v>444</v>
      </c>
      <c r="F166" s="160"/>
      <c r="G166" s="160"/>
      <c r="H166" s="160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E27" sqref="E27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1" t="s">
        <v>426</v>
      </c>
      <c r="B1" s="282"/>
      <c r="C1" s="282"/>
      <c r="D1" s="282"/>
      <c r="E1" s="282"/>
      <c r="F1" s="282"/>
      <c r="G1" s="283"/>
    </row>
    <row r="2" spans="1:7" x14ac:dyDescent="0.25">
      <c r="A2" s="170" t="s">
        <v>239</v>
      </c>
      <c r="B2" s="284"/>
      <c r="C2" s="284"/>
      <c r="D2" s="284"/>
      <c r="E2" s="284"/>
      <c r="F2" s="284"/>
      <c r="G2" s="285"/>
    </row>
    <row r="3" spans="1:7" x14ac:dyDescent="0.25">
      <c r="A3" s="170" t="s">
        <v>321</v>
      </c>
      <c r="B3" s="284"/>
      <c r="C3" s="284"/>
      <c r="D3" s="284"/>
      <c r="E3" s="284"/>
      <c r="F3" s="284"/>
      <c r="G3" s="285"/>
    </row>
    <row r="4" spans="1:7" x14ac:dyDescent="0.25">
      <c r="A4" s="170" t="s">
        <v>461</v>
      </c>
      <c r="B4" s="284"/>
      <c r="C4" s="284"/>
      <c r="D4" s="284"/>
      <c r="E4" s="284"/>
      <c r="F4" s="284"/>
      <c r="G4" s="285"/>
    </row>
    <row r="5" spans="1:7" ht="15.75" thickBot="1" x14ac:dyDescent="0.3">
      <c r="A5" s="286" t="s">
        <v>1</v>
      </c>
      <c r="B5" s="287"/>
      <c r="C5" s="287"/>
      <c r="D5" s="287"/>
      <c r="E5" s="287"/>
      <c r="F5" s="287"/>
      <c r="G5" s="288"/>
    </row>
    <row r="6" spans="1:7" ht="15.75" thickBot="1" x14ac:dyDescent="0.3">
      <c r="A6" s="234" t="s">
        <v>2</v>
      </c>
      <c r="B6" s="208" t="s">
        <v>241</v>
      </c>
      <c r="C6" s="209"/>
      <c r="D6" s="209"/>
      <c r="E6" s="209"/>
      <c r="F6" s="210"/>
      <c r="G6" s="234" t="s">
        <v>242</v>
      </c>
    </row>
    <row r="7" spans="1:7" ht="17.25" thickBot="1" x14ac:dyDescent="0.3">
      <c r="A7" s="235"/>
      <c r="B7" s="11" t="s">
        <v>127</v>
      </c>
      <c r="C7" s="11" t="s">
        <v>172</v>
      </c>
      <c r="D7" s="11" t="s">
        <v>173</v>
      </c>
      <c r="E7" s="11" t="s">
        <v>128</v>
      </c>
      <c r="F7" s="11" t="s">
        <v>146</v>
      </c>
      <c r="G7" s="235"/>
    </row>
    <row r="8" spans="1:7" x14ac:dyDescent="0.25">
      <c r="A8" s="12" t="s">
        <v>322</v>
      </c>
      <c r="B8" s="289">
        <f>SUM(B10:B17)</f>
        <v>57176146</v>
      </c>
      <c r="C8" s="289">
        <f t="shared" ref="C8:G8" si="0">SUM(C10:C17)</f>
        <v>-9170068.0500000007</v>
      </c>
      <c r="D8" s="289">
        <f t="shared" si="0"/>
        <v>48006077.950000003</v>
      </c>
      <c r="E8" s="289">
        <f t="shared" si="0"/>
        <v>16770668.67</v>
      </c>
      <c r="F8" s="289">
        <f t="shared" si="0"/>
        <v>16770668.67</v>
      </c>
      <c r="G8" s="289">
        <f t="shared" si="0"/>
        <v>31235409.280000001</v>
      </c>
    </row>
    <row r="9" spans="1:7" x14ac:dyDescent="0.25">
      <c r="A9" s="12" t="s">
        <v>323</v>
      </c>
      <c r="B9" s="290"/>
      <c r="C9" s="290"/>
      <c r="D9" s="290"/>
      <c r="E9" s="290"/>
      <c r="F9" s="290"/>
      <c r="G9" s="290"/>
    </row>
    <row r="10" spans="1:7" x14ac:dyDescent="0.25">
      <c r="A10" s="17" t="s">
        <v>437</v>
      </c>
      <c r="B10" s="75">
        <v>8669232</v>
      </c>
      <c r="C10" s="75">
        <v>-1248273.33</v>
      </c>
      <c r="D10" s="75">
        <v>7420958.6699999999</v>
      </c>
      <c r="E10" s="75">
        <v>2706013.57</v>
      </c>
      <c r="F10" s="75">
        <v>2706013.57</v>
      </c>
      <c r="G10" s="75">
        <v>4714945.0999999996</v>
      </c>
    </row>
    <row r="11" spans="1:7" x14ac:dyDescent="0.25">
      <c r="A11" s="17" t="s">
        <v>441</v>
      </c>
      <c r="B11" s="75">
        <v>48506914</v>
      </c>
      <c r="C11" s="75">
        <v>-7921794.7199999997</v>
      </c>
      <c r="D11" s="75">
        <v>40585119.280000001</v>
      </c>
      <c r="E11" s="75">
        <v>14064655.1</v>
      </c>
      <c r="F11" s="75">
        <v>14064655.1</v>
      </c>
      <c r="G11" s="75">
        <v>26520464.18</v>
      </c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324</v>
      </c>
      <c r="B19" s="290">
        <f>SUM(B21:B28)</f>
        <v>0</v>
      </c>
      <c r="C19" s="290">
        <f t="shared" ref="C19:G19" si="1">SUM(C21:C28)</f>
        <v>0</v>
      </c>
      <c r="D19" s="290">
        <f t="shared" si="1"/>
        <v>0</v>
      </c>
      <c r="E19" s="290">
        <f t="shared" si="1"/>
        <v>0</v>
      </c>
      <c r="F19" s="290">
        <f t="shared" si="1"/>
        <v>0</v>
      </c>
      <c r="G19" s="290">
        <f t="shared" si="1"/>
        <v>0</v>
      </c>
    </row>
    <row r="20" spans="1:7" x14ac:dyDescent="0.25">
      <c r="A20" s="14" t="s">
        <v>325</v>
      </c>
      <c r="B20" s="290"/>
      <c r="C20" s="290"/>
      <c r="D20" s="290"/>
      <c r="E20" s="290"/>
      <c r="F20" s="290"/>
      <c r="G20" s="290"/>
    </row>
    <row r="21" spans="1:7" x14ac:dyDescent="0.25">
      <c r="A21" s="17" t="s">
        <v>427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320</v>
      </c>
      <c r="B30" s="76">
        <f>B8+B19</f>
        <v>57176146</v>
      </c>
      <c r="C30" s="76">
        <f t="shared" ref="C30:G30" si="2">C8+C19</f>
        <v>-9170068.0500000007</v>
      </c>
      <c r="D30" s="76">
        <f t="shared" si="2"/>
        <v>48006077.950000003</v>
      </c>
      <c r="E30" s="76">
        <f t="shared" si="2"/>
        <v>16770668.67</v>
      </c>
      <c r="F30" s="76">
        <f t="shared" si="2"/>
        <v>16770668.67</v>
      </c>
      <c r="G30" s="76">
        <f t="shared" si="2"/>
        <v>31235409.280000001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0" t="s">
        <v>439</v>
      </c>
      <c r="B35" s="160"/>
      <c r="C35" s="160"/>
      <c r="D35" s="162" t="s">
        <v>449</v>
      </c>
      <c r="E35" s="162"/>
      <c r="F35" s="162"/>
      <c r="G35" s="162"/>
    </row>
    <row r="36" spans="1:7" x14ac:dyDescent="0.25">
      <c r="A36" s="160" t="s">
        <v>438</v>
      </c>
      <c r="B36" s="160"/>
      <c r="C36" s="160"/>
      <c r="D36" s="160" t="s">
        <v>444</v>
      </c>
      <c r="E36" s="160"/>
      <c r="F36" s="160"/>
      <c r="G36" s="160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E26" sqref="E26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3" t="s">
        <v>426</v>
      </c>
      <c r="B1" s="224"/>
      <c r="C1" s="224"/>
      <c r="D1" s="224"/>
      <c r="E1" s="224"/>
      <c r="F1" s="224"/>
      <c r="G1" s="224"/>
      <c r="H1" s="291"/>
    </row>
    <row r="2" spans="1:8" ht="12" customHeight="1" x14ac:dyDescent="0.25">
      <c r="A2" s="226" t="s">
        <v>239</v>
      </c>
      <c r="B2" s="227"/>
      <c r="C2" s="227"/>
      <c r="D2" s="227"/>
      <c r="E2" s="227"/>
      <c r="F2" s="227"/>
      <c r="G2" s="227"/>
      <c r="H2" s="292"/>
    </row>
    <row r="3" spans="1:8" ht="12" customHeight="1" x14ac:dyDescent="0.25">
      <c r="A3" s="226" t="s">
        <v>326</v>
      </c>
      <c r="B3" s="227"/>
      <c r="C3" s="227"/>
      <c r="D3" s="227"/>
      <c r="E3" s="227"/>
      <c r="F3" s="227"/>
      <c r="G3" s="227"/>
      <c r="H3" s="292"/>
    </row>
    <row r="4" spans="1:8" ht="12" customHeight="1" x14ac:dyDescent="0.25">
      <c r="A4" s="226" t="s">
        <v>462</v>
      </c>
      <c r="B4" s="227"/>
      <c r="C4" s="227"/>
      <c r="D4" s="227"/>
      <c r="E4" s="227"/>
      <c r="F4" s="227"/>
      <c r="G4" s="227"/>
      <c r="H4" s="292"/>
    </row>
    <row r="5" spans="1:8" ht="12" customHeight="1" thickBot="1" x14ac:dyDescent="0.3">
      <c r="A5" s="229" t="s">
        <v>1</v>
      </c>
      <c r="B5" s="230"/>
      <c r="C5" s="230"/>
      <c r="D5" s="230"/>
      <c r="E5" s="230"/>
      <c r="F5" s="230"/>
      <c r="G5" s="230"/>
      <c r="H5" s="293"/>
    </row>
    <row r="6" spans="1:8" ht="15.75" thickBot="1" x14ac:dyDescent="0.3">
      <c r="A6" s="223" t="s">
        <v>2</v>
      </c>
      <c r="B6" s="225"/>
      <c r="C6" s="208" t="s">
        <v>241</v>
      </c>
      <c r="D6" s="209"/>
      <c r="E6" s="209"/>
      <c r="F6" s="209"/>
      <c r="G6" s="210"/>
      <c r="H6" s="234" t="s">
        <v>242</v>
      </c>
    </row>
    <row r="7" spans="1:8" ht="17.25" thickBot="1" x14ac:dyDescent="0.3">
      <c r="A7" s="229"/>
      <c r="B7" s="231"/>
      <c r="C7" s="11" t="s">
        <v>127</v>
      </c>
      <c r="D7" s="11" t="s">
        <v>243</v>
      </c>
      <c r="E7" s="11" t="s">
        <v>244</v>
      </c>
      <c r="F7" s="11" t="s">
        <v>128</v>
      </c>
      <c r="G7" s="11" t="s">
        <v>146</v>
      </c>
      <c r="H7" s="235"/>
    </row>
    <row r="8" spans="1:8" ht="13.5" customHeight="1" x14ac:dyDescent="0.25">
      <c r="A8" s="215" t="s">
        <v>327</v>
      </c>
      <c r="B8" s="294"/>
      <c r="C8" s="76">
        <f>C9+C19+C28+C39</f>
        <v>57176146</v>
      </c>
      <c r="D8" s="76">
        <f t="shared" ref="D8:H8" si="0">D9+D19+D28+D39</f>
        <v>-9170068.0500000007</v>
      </c>
      <c r="E8" s="76">
        <f t="shared" si="0"/>
        <v>48006077.950000003</v>
      </c>
      <c r="F8" s="76">
        <f t="shared" si="0"/>
        <v>16770668.67</v>
      </c>
      <c r="G8" s="76">
        <f t="shared" si="0"/>
        <v>16770668.67</v>
      </c>
      <c r="H8" s="76">
        <f t="shared" si="0"/>
        <v>31235409.280000001</v>
      </c>
    </row>
    <row r="9" spans="1:8" ht="11.25" customHeight="1" x14ac:dyDescent="0.25">
      <c r="A9" s="217" t="s">
        <v>428</v>
      </c>
      <c r="B9" s="218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328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329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331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333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334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335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7" t="s">
        <v>429</v>
      </c>
      <c r="B19" s="218"/>
      <c r="C19" s="70">
        <f>SUM(C20:C26)</f>
        <v>57176146</v>
      </c>
      <c r="D19" s="70">
        <f t="shared" ref="D19:H19" si="2">SUM(D20:D26)</f>
        <v>-9170068.0500000007</v>
      </c>
      <c r="E19" s="70">
        <f t="shared" si="2"/>
        <v>48006077.950000003</v>
      </c>
      <c r="F19" s="70">
        <f t="shared" si="2"/>
        <v>16770668.67</v>
      </c>
      <c r="G19" s="70">
        <f t="shared" si="2"/>
        <v>16770668.67</v>
      </c>
      <c r="H19" s="70">
        <f t="shared" si="2"/>
        <v>31235409.280000001</v>
      </c>
    </row>
    <row r="20" spans="1:8" ht="11.1" customHeight="1" x14ac:dyDescent="0.25">
      <c r="A20" s="35"/>
      <c r="B20" s="41" t="s">
        <v>336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337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338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339</v>
      </c>
      <c r="C23" s="68">
        <v>57176146</v>
      </c>
      <c r="D23" s="68">
        <v>-9170068.0500000007</v>
      </c>
      <c r="E23" s="68">
        <v>48006077.950000003</v>
      </c>
      <c r="F23" s="68">
        <v>16770668.67</v>
      </c>
      <c r="G23" s="68">
        <v>16770668.67</v>
      </c>
      <c r="H23" s="68">
        <v>31235409.280000001</v>
      </c>
    </row>
    <row r="24" spans="1:8" ht="11.1" customHeight="1" x14ac:dyDescent="0.25">
      <c r="A24" s="35"/>
      <c r="B24" s="41" t="s">
        <v>340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341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342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5" t="s">
        <v>430</v>
      </c>
      <c r="B28" s="216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343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344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345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346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347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348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349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350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351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5" t="s">
        <v>431</v>
      </c>
      <c r="B39" s="216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352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353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354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355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7" t="s">
        <v>356</v>
      </c>
      <c r="B45" s="218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7" t="s">
        <v>428</v>
      </c>
      <c r="B46" s="218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328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329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330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331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332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333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334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335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5" t="s">
        <v>429</v>
      </c>
      <c r="B56" s="216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336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337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338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339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340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341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342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5" t="s">
        <v>430</v>
      </c>
      <c r="B65" s="216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343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344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345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346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347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348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349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350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351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5" t="s">
        <v>431</v>
      </c>
      <c r="B76" s="216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352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353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354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355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7" t="s">
        <v>320</v>
      </c>
      <c r="B82" s="218"/>
      <c r="C82" s="70">
        <f>C8+C45</f>
        <v>57176146</v>
      </c>
      <c r="D82" s="70">
        <f t="shared" ref="D82:H82" si="10">D8+D45</f>
        <v>-9170068.0500000007</v>
      </c>
      <c r="E82" s="70">
        <f t="shared" si="10"/>
        <v>48006077.950000003</v>
      </c>
      <c r="F82" s="70">
        <f t="shared" si="10"/>
        <v>16770668.67</v>
      </c>
      <c r="G82" s="70">
        <f t="shared" si="10"/>
        <v>16770668.67</v>
      </c>
      <c r="H82" s="70">
        <f t="shared" si="10"/>
        <v>31235409.280000001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2" t="s">
        <v>440</v>
      </c>
      <c r="B87" s="162"/>
      <c r="C87" s="110"/>
      <c r="D87" s="111"/>
      <c r="E87" s="162" t="s">
        <v>443</v>
      </c>
      <c r="F87" s="162"/>
      <c r="G87" s="162"/>
      <c r="H87" s="162"/>
    </row>
    <row r="88" spans="1:8" x14ac:dyDescent="0.25">
      <c r="A88" s="160" t="s">
        <v>438</v>
      </c>
      <c r="B88" s="160"/>
      <c r="C88" s="110"/>
      <c r="D88" s="111"/>
      <c r="E88" s="160" t="s">
        <v>444</v>
      </c>
      <c r="F88" s="160"/>
      <c r="G88" s="160"/>
      <c r="H88" s="160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75" zoomScaleNormal="175" workbookViewId="0">
      <selection activeCell="C13" sqref="C13"/>
    </sheetView>
  </sheetViews>
  <sheetFormatPr baseColWidth="10" defaultColWidth="11.42578125" defaultRowHeight="15" x14ac:dyDescent="0.25"/>
  <cols>
    <col min="1" max="1" width="31.5703125" style="142" customWidth="1"/>
    <col min="2" max="16384" width="11.42578125" style="142"/>
  </cols>
  <sheetData>
    <row r="1" spans="1:7" ht="11.1" customHeight="1" x14ac:dyDescent="0.25">
      <c r="A1" s="295" t="s">
        <v>426</v>
      </c>
      <c r="B1" s="296"/>
      <c r="C1" s="296"/>
      <c r="D1" s="296"/>
      <c r="E1" s="296"/>
      <c r="F1" s="296"/>
      <c r="G1" s="297"/>
    </row>
    <row r="2" spans="1:7" ht="11.1" customHeight="1" x14ac:dyDescent="0.25">
      <c r="A2" s="298" t="s">
        <v>239</v>
      </c>
      <c r="B2" s="299"/>
      <c r="C2" s="299"/>
      <c r="D2" s="299"/>
      <c r="E2" s="299"/>
      <c r="F2" s="299"/>
      <c r="G2" s="300"/>
    </row>
    <row r="3" spans="1:7" ht="11.1" customHeight="1" x14ac:dyDescent="0.25">
      <c r="A3" s="298" t="s">
        <v>357</v>
      </c>
      <c r="B3" s="299"/>
      <c r="C3" s="299"/>
      <c r="D3" s="299"/>
      <c r="E3" s="299"/>
      <c r="F3" s="299"/>
      <c r="G3" s="300"/>
    </row>
    <row r="4" spans="1:7" ht="11.1" customHeight="1" x14ac:dyDescent="0.25">
      <c r="A4" s="226" t="s">
        <v>461</v>
      </c>
      <c r="B4" s="299"/>
      <c r="C4" s="299"/>
      <c r="D4" s="299"/>
      <c r="E4" s="299"/>
      <c r="F4" s="299"/>
      <c r="G4" s="300"/>
    </row>
    <row r="5" spans="1:7" ht="11.1" customHeight="1" thickBot="1" x14ac:dyDescent="0.3">
      <c r="A5" s="301" t="s">
        <v>1</v>
      </c>
      <c r="B5" s="302"/>
      <c r="C5" s="302"/>
      <c r="D5" s="302"/>
      <c r="E5" s="302"/>
      <c r="F5" s="302"/>
      <c r="G5" s="303"/>
    </row>
    <row r="6" spans="1:7" ht="15.75" thickBot="1" x14ac:dyDescent="0.3">
      <c r="A6" s="304" t="s">
        <v>2</v>
      </c>
      <c r="B6" s="306" t="s">
        <v>241</v>
      </c>
      <c r="C6" s="307"/>
      <c r="D6" s="307"/>
      <c r="E6" s="307"/>
      <c r="F6" s="308"/>
      <c r="G6" s="309" t="s">
        <v>242</v>
      </c>
    </row>
    <row r="7" spans="1:7" ht="17.25" thickBot="1" x14ac:dyDescent="0.3">
      <c r="A7" s="305"/>
      <c r="B7" s="143" t="s">
        <v>127</v>
      </c>
      <c r="C7" s="143" t="s">
        <v>243</v>
      </c>
      <c r="D7" s="143" t="s">
        <v>244</v>
      </c>
      <c r="E7" s="143" t="s">
        <v>358</v>
      </c>
      <c r="F7" s="143" t="s">
        <v>146</v>
      </c>
      <c r="G7" s="310"/>
    </row>
    <row r="8" spans="1:7" x14ac:dyDescent="0.25">
      <c r="A8" s="144" t="s">
        <v>359</v>
      </c>
      <c r="B8" s="145">
        <f>B9+B10+B11+B14+B15+B18</f>
        <v>19732655</v>
      </c>
      <c r="C8" s="145">
        <f t="shared" ref="C8:G8" si="0">C9+C10+C11+C14+C15+C18</f>
        <v>-143661.81</v>
      </c>
      <c r="D8" s="145">
        <f t="shared" si="0"/>
        <v>19588993.189999998</v>
      </c>
      <c r="E8" s="145">
        <f t="shared" si="0"/>
        <v>8966624.5500000007</v>
      </c>
      <c r="F8" s="145">
        <f t="shared" si="0"/>
        <v>8966624.5500000007</v>
      </c>
      <c r="G8" s="145">
        <f t="shared" si="0"/>
        <v>10622368.640000001</v>
      </c>
    </row>
    <row r="9" spans="1:7" x14ac:dyDescent="0.25">
      <c r="A9" s="146" t="s">
        <v>360</v>
      </c>
      <c r="B9" s="147">
        <v>19732655</v>
      </c>
      <c r="C9" s="147">
        <v>-143661.81</v>
      </c>
      <c r="D9" s="147">
        <v>19588993.189999998</v>
      </c>
      <c r="E9" s="147">
        <v>8966624.5500000007</v>
      </c>
      <c r="F9" s="147">
        <v>8966624.5500000007</v>
      </c>
      <c r="G9" s="147">
        <v>10622368.640000001</v>
      </c>
    </row>
    <row r="10" spans="1:7" x14ac:dyDescent="0.25">
      <c r="A10" s="146" t="s">
        <v>361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7" x14ac:dyDescent="0.25">
      <c r="A11" s="146" t="s">
        <v>362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7" x14ac:dyDescent="0.25">
      <c r="A12" s="146" t="s">
        <v>432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7" x14ac:dyDescent="0.25">
      <c r="A13" s="146" t="s">
        <v>433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7" x14ac:dyDescent="0.25">
      <c r="A14" s="146" t="s">
        <v>363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7" ht="24.75" customHeight="1" x14ac:dyDescent="0.25">
      <c r="A15" s="146" t="s">
        <v>364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7" x14ac:dyDescent="0.25">
      <c r="A16" s="148" t="s">
        <v>434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435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365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366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360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361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362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432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433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363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364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434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435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365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367</v>
      </c>
      <c r="B31" s="145">
        <f>B8+B20</f>
        <v>19732655</v>
      </c>
      <c r="C31" s="145">
        <f t="shared" ref="C31:G31" si="6">C8+C20</f>
        <v>-143661.81</v>
      </c>
      <c r="D31" s="145">
        <f t="shared" si="6"/>
        <v>19588993.189999998</v>
      </c>
      <c r="E31" s="145">
        <f t="shared" si="6"/>
        <v>8966624.5500000007</v>
      </c>
      <c r="F31" s="145">
        <f t="shared" si="6"/>
        <v>8966624.5500000007</v>
      </c>
      <c r="G31" s="145">
        <f t="shared" si="6"/>
        <v>10622368.640000001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2" t="s">
        <v>439</v>
      </c>
      <c r="B36" s="311"/>
      <c r="C36" s="154"/>
      <c r="D36" s="162" t="s">
        <v>450</v>
      </c>
      <c r="E36" s="311"/>
      <c r="F36" s="311"/>
      <c r="G36" s="311"/>
    </row>
    <row r="37" spans="1:7" x14ac:dyDescent="0.25">
      <c r="A37" s="160" t="s">
        <v>438</v>
      </c>
      <c r="B37" s="312"/>
      <c r="C37" s="154"/>
      <c r="D37" s="160" t="s">
        <v>444</v>
      </c>
      <c r="E37" s="312"/>
      <c r="F37" s="312"/>
      <c r="G37" s="312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 O</cp:lastModifiedBy>
  <cp:lastPrinted>2025-01-06T19:01:41Z</cp:lastPrinted>
  <dcterms:created xsi:type="dcterms:W3CDTF">2016-11-19T16:46:22Z</dcterms:created>
  <dcterms:modified xsi:type="dcterms:W3CDTF">2025-07-22T22:47:15Z</dcterms:modified>
</cp:coreProperties>
</file>