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ITST\"/>
    </mc:Choice>
  </mc:AlternateContent>
  <xr:revisionPtr revIDLastSave="0" documentId="13_ncr:1_{FE4968D5-9209-4309-A184-76451FA9E45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FORMATO 1" sheetId="17" r:id="rId1"/>
    <sheet name="FORMATO 2" sheetId="3" r:id="rId2"/>
    <sheet name="FORMATO 3" sheetId="4" r:id="rId3"/>
    <sheet name="FORMATO 4" sheetId="18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8" l="1"/>
  <c r="D80" i="18"/>
  <c r="E78" i="18"/>
  <c r="D78" i="18"/>
  <c r="C78" i="18"/>
  <c r="E76" i="18"/>
  <c r="D76" i="18"/>
  <c r="C76" i="18"/>
  <c r="E75" i="18"/>
  <c r="D75" i="18"/>
  <c r="C75" i="18"/>
  <c r="E74" i="18"/>
  <c r="D74" i="18"/>
  <c r="C74" i="18"/>
  <c r="E72" i="18"/>
  <c r="E82" i="18" s="1"/>
  <c r="E84" i="18" s="1"/>
  <c r="D72" i="18"/>
  <c r="D82" i="18" s="1"/>
  <c r="D84" i="18" s="1"/>
  <c r="C72" i="18"/>
  <c r="C82" i="18" s="1"/>
  <c r="C84" i="18" s="1"/>
  <c r="E62" i="18"/>
  <c r="D62" i="18"/>
  <c r="E60" i="18"/>
  <c r="D60" i="18"/>
  <c r="C60" i="18"/>
  <c r="E58" i="18"/>
  <c r="D58" i="18"/>
  <c r="C58" i="18"/>
  <c r="E57" i="18"/>
  <c r="D57" i="18"/>
  <c r="C57" i="18"/>
  <c r="E56" i="18"/>
  <c r="D56" i="18"/>
  <c r="C56" i="18"/>
  <c r="E54" i="18"/>
  <c r="E64" i="18" s="1"/>
  <c r="E66" i="18" s="1"/>
  <c r="D54" i="18"/>
  <c r="D64" i="18" s="1"/>
  <c r="D66" i="18" s="1"/>
  <c r="C54" i="18"/>
  <c r="C64" i="18" s="1"/>
  <c r="C66" i="18" s="1"/>
  <c r="E44" i="18"/>
  <c r="D44" i="18"/>
  <c r="C44" i="18"/>
  <c r="E41" i="18"/>
  <c r="E48" i="18" s="1"/>
  <c r="D41" i="18"/>
  <c r="D48" i="18" s="1"/>
  <c r="C41" i="18"/>
  <c r="C48" i="18" s="1"/>
  <c r="E31" i="18"/>
  <c r="D31" i="18"/>
  <c r="C31" i="18"/>
  <c r="E18" i="18"/>
  <c r="D18" i="18"/>
  <c r="C18" i="18"/>
  <c r="E14" i="18"/>
  <c r="D14" i="18"/>
  <c r="C14" i="18"/>
  <c r="E12" i="18"/>
  <c r="D12" i="18"/>
  <c r="C12" i="18"/>
  <c r="E9" i="18"/>
  <c r="E22" i="18" s="1"/>
  <c r="E24" i="18" s="1"/>
  <c r="E26" i="18" s="1"/>
  <c r="E35" i="18" s="1"/>
  <c r="D9" i="18"/>
  <c r="D22" i="18" s="1"/>
  <c r="D24" i="18" s="1"/>
  <c r="D26" i="18" s="1"/>
  <c r="D35" i="18" s="1"/>
  <c r="C9" i="18"/>
  <c r="C22" i="18" s="1"/>
  <c r="C24" i="18" s="1"/>
  <c r="C26" i="18" s="1"/>
  <c r="C35" i="18" s="1"/>
  <c r="C9" i="17"/>
  <c r="D9" i="17"/>
  <c r="F9" i="17"/>
  <c r="F47" i="17" s="1"/>
  <c r="F59" i="17" s="1"/>
  <c r="F81" i="17" s="1"/>
  <c r="G9" i="17"/>
  <c r="G47" i="17" s="1"/>
  <c r="G59" i="17" s="1"/>
  <c r="G81" i="17" s="1"/>
  <c r="C17" i="17"/>
  <c r="D17" i="17"/>
  <c r="F19" i="17"/>
  <c r="G19" i="17"/>
  <c r="F23" i="17"/>
  <c r="G23" i="17"/>
  <c r="C25" i="17"/>
  <c r="D25" i="17"/>
  <c r="F27" i="17"/>
  <c r="G27" i="17"/>
  <c r="C31" i="17"/>
  <c r="D31" i="17"/>
  <c r="F31" i="17"/>
  <c r="G31" i="17"/>
  <c r="C38" i="17"/>
  <c r="D38" i="17"/>
  <c r="F38" i="17"/>
  <c r="G38" i="17"/>
  <c r="C41" i="17"/>
  <c r="D41" i="17"/>
  <c r="F42" i="17"/>
  <c r="G42" i="17"/>
  <c r="C47" i="17"/>
  <c r="C62" i="17" s="1"/>
  <c r="D47" i="17"/>
  <c r="D62" i="17" s="1"/>
  <c r="F57" i="17"/>
  <c r="G57" i="17"/>
  <c r="C60" i="17"/>
  <c r="D60" i="17"/>
  <c r="F63" i="17"/>
  <c r="F79" i="17" s="1"/>
  <c r="G63" i="17"/>
  <c r="G79" i="17" s="1"/>
  <c r="F68" i="17"/>
  <c r="G68" i="17"/>
  <c r="F75" i="17"/>
  <c r="G75" i="17"/>
  <c r="E10" i="10"/>
  <c r="H10" i="10"/>
  <c r="E11" i="10"/>
  <c r="H11" i="10" s="1"/>
  <c r="C12" i="10"/>
  <c r="D12" i="10"/>
  <c r="D9" i="10" s="1"/>
  <c r="D32" i="10" s="1"/>
  <c r="F12" i="10"/>
  <c r="F9" i="10" s="1"/>
  <c r="G12" i="10"/>
  <c r="E13" i="10"/>
  <c r="E14" i="10"/>
  <c r="H14" i="10" s="1"/>
  <c r="E15" i="10"/>
  <c r="H15" i="10" s="1"/>
  <c r="C16" i="10"/>
  <c r="D16" i="10"/>
  <c r="F16" i="10"/>
  <c r="G16" i="10"/>
  <c r="E17" i="10"/>
  <c r="E18" i="10"/>
  <c r="H18" i="10" s="1"/>
  <c r="E19" i="10"/>
  <c r="H19" i="10" s="1"/>
  <c r="D21" i="10"/>
  <c r="E22" i="10"/>
  <c r="E23" i="10"/>
  <c r="H23" i="10"/>
  <c r="C24" i="10"/>
  <c r="C21" i="10" s="1"/>
  <c r="D24" i="10"/>
  <c r="F24" i="10"/>
  <c r="G24" i="10"/>
  <c r="G21" i="10" s="1"/>
  <c r="E25" i="10"/>
  <c r="E24" i="10" s="1"/>
  <c r="H24" i="10" s="1"/>
  <c r="H25" i="10"/>
  <c r="E26" i="10"/>
  <c r="H26" i="10" s="1"/>
  <c r="E27" i="10"/>
  <c r="H27" i="10" s="1"/>
  <c r="C28" i="10"/>
  <c r="D28" i="10"/>
  <c r="F28" i="10"/>
  <c r="G28" i="10"/>
  <c r="E29" i="10"/>
  <c r="H29" i="10" s="1"/>
  <c r="E30" i="10"/>
  <c r="H30" i="10" s="1"/>
  <c r="E31" i="10"/>
  <c r="H31" i="10" s="1"/>
  <c r="B12" i="9"/>
  <c r="C12" i="9"/>
  <c r="E12" i="9"/>
  <c r="F12" i="9"/>
  <c r="D13" i="9"/>
  <c r="D14" i="9"/>
  <c r="G14" i="9"/>
  <c r="D15" i="9"/>
  <c r="G15" i="9" s="1"/>
  <c r="D16" i="9"/>
  <c r="G16" i="9" s="1"/>
  <c r="D17" i="9"/>
  <c r="G17" i="9" s="1"/>
  <c r="D18" i="9"/>
  <c r="G18" i="9"/>
  <c r="D19" i="9"/>
  <c r="G19" i="9" s="1"/>
  <c r="D20" i="9"/>
  <c r="G20" i="9" s="1"/>
  <c r="B22" i="9"/>
  <c r="C22" i="9"/>
  <c r="E22" i="9"/>
  <c r="E11" i="9" s="1"/>
  <c r="F22" i="9"/>
  <c r="D23" i="9"/>
  <c r="D24" i="9"/>
  <c r="G24" i="9" s="1"/>
  <c r="D25" i="9"/>
  <c r="G25" i="9"/>
  <c r="D26" i="9"/>
  <c r="G26" i="9" s="1"/>
  <c r="D27" i="9"/>
  <c r="G27" i="9" s="1"/>
  <c r="D28" i="9"/>
  <c r="G28" i="9" s="1"/>
  <c r="D29" i="9"/>
  <c r="G29" i="9"/>
  <c r="B31" i="9"/>
  <c r="C31" i="9"/>
  <c r="E31" i="9"/>
  <c r="F31" i="9"/>
  <c r="D32" i="9"/>
  <c r="G32" i="9"/>
  <c r="D33" i="9"/>
  <c r="G33" i="9" s="1"/>
  <c r="D34" i="9"/>
  <c r="G34" i="9" s="1"/>
  <c r="D35" i="9"/>
  <c r="G35" i="9" s="1"/>
  <c r="D36" i="9"/>
  <c r="G36" i="9"/>
  <c r="D37" i="9"/>
  <c r="G37" i="9" s="1"/>
  <c r="D38" i="9"/>
  <c r="G38" i="9" s="1"/>
  <c r="D39" i="9"/>
  <c r="G39" i="9" s="1"/>
  <c r="D40" i="9"/>
  <c r="G40" i="9"/>
  <c r="B42" i="9"/>
  <c r="C42" i="9"/>
  <c r="E42" i="9"/>
  <c r="F42" i="9"/>
  <c r="D43" i="9"/>
  <c r="G43" i="9"/>
  <c r="D44" i="9"/>
  <c r="G44" i="9" s="1"/>
  <c r="D45" i="9"/>
  <c r="G45" i="9" s="1"/>
  <c r="D46" i="9"/>
  <c r="G46" i="9" s="1"/>
  <c r="B49" i="9"/>
  <c r="C49" i="9"/>
  <c r="E49" i="9"/>
  <c r="F49" i="9"/>
  <c r="D50" i="9"/>
  <c r="G50" i="9"/>
  <c r="D51" i="9"/>
  <c r="G51" i="9" s="1"/>
  <c r="D52" i="9"/>
  <c r="G52" i="9" s="1"/>
  <c r="D53" i="9"/>
  <c r="G53" i="9" s="1"/>
  <c r="D54" i="9"/>
  <c r="G54" i="9"/>
  <c r="D55" i="9"/>
  <c r="G55" i="9" s="1"/>
  <c r="D56" i="9"/>
  <c r="G56" i="9" s="1"/>
  <c r="D57" i="9"/>
  <c r="G57" i="9" s="1"/>
  <c r="B59" i="9"/>
  <c r="C59" i="9"/>
  <c r="C48" i="9" s="1"/>
  <c r="E59" i="9"/>
  <c r="F59" i="9"/>
  <c r="D60" i="9"/>
  <c r="D61" i="9"/>
  <c r="G61" i="9" s="1"/>
  <c r="D62" i="9"/>
  <c r="G62" i="9" s="1"/>
  <c r="D63" i="9"/>
  <c r="G63" i="9"/>
  <c r="D64" i="9"/>
  <c r="G64" i="9" s="1"/>
  <c r="D65" i="9"/>
  <c r="G65" i="9" s="1"/>
  <c r="D66" i="9"/>
  <c r="G66" i="9" s="1"/>
  <c r="B68" i="9"/>
  <c r="C68" i="9"/>
  <c r="E68" i="9"/>
  <c r="F68" i="9"/>
  <c r="D69" i="9"/>
  <c r="D70" i="9"/>
  <c r="G70" i="9" s="1"/>
  <c r="D71" i="9"/>
  <c r="G71" i="9" s="1"/>
  <c r="D72" i="9"/>
  <c r="G72" i="9"/>
  <c r="D73" i="9"/>
  <c r="G73" i="9" s="1"/>
  <c r="D74" i="9"/>
  <c r="G74" i="9" s="1"/>
  <c r="D75" i="9"/>
  <c r="G75" i="9" s="1"/>
  <c r="D76" i="9"/>
  <c r="G76" i="9"/>
  <c r="D77" i="9"/>
  <c r="G77" i="9" s="1"/>
  <c r="B79" i="9"/>
  <c r="C79" i="9"/>
  <c r="E79" i="9"/>
  <c r="F79" i="9"/>
  <c r="D80" i="9"/>
  <c r="G80" i="9" s="1"/>
  <c r="D81" i="9"/>
  <c r="G81" i="9" s="1"/>
  <c r="D82" i="9"/>
  <c r="G82" i="9" s="1"/>
  <c r="D83" i="9"/>
  <c r="G83" i="9" s="1"/>
  <c r="C9" i="8"/>
  <c r="C29" i="8" s="1"/>
  <c r="D9" i="8"/>
  <c r="F9" i="8"/>
  <c r="F29" i="8" s="1"/>
  <c r="G9" i="8"/>
  <c r="E10" i="8"/>
  <c r="H10" i="8" s="1"/>
  <c r="E11" i="8"/>
  <c r="H11" i="8" s="1"/>
  <c r="E12" i="8"/>
  <c r="H12" i="8" s="1"/>
  <c r="E13" i="8"/>
  <c r="H13" i="8" s="1"/>
  <c r="E14" i="8"/>
  <c r="H14" i="8" s="1"/>
  <c r="H15" i="8"/>
  <c r="H16" i="8"/>
  <c r="H17" i="8"/>
  <c r="C19" i="8"/>
  <c r="D19" i="8"/>
  <c r="F19" i="8"/>
  <c r="G19" i="8"/>
  <c r="E20" i="8"/>
  <c r="H20" i="8"/>
  <c r="E21" i="8"/>
  <c r="H21" i="8" s="1"/>
  <c r="E22" i="8"/>
  <c r="H22" i="8" s="1"/>
  <c r="E23" i="8"/>
  <c r="H23" i="8" s="1"/>
  <c r="E24" i="8"/>
  <c r="H24" i="8"/>
  <c r="H25" i="8"/>
  <c r="H26" i="8"/>
  <c r="H27" i="8"/>
  <c r="H28" i="8"/>
  <c r="G29" i="8"/>
  <c r="D11" i="7"/>
  <c r="E11" i="7"/>
  <c r="G11" i="7"/>
  <c r="H11" i="7"/>
  <c r="F12" i="7"/>
  <c r="F13" i="7"/>
  <c r="I13" i="7" s="1"/>
  <c r="F14" i="7"/>
  <c r="I14" i="7" s="1"/>
  <c r="F15" i="7"/>
  <c r="I15" i="7"/>
  <c r="F16" i="7"/>
  <c r="I16" i="7" s="1"/>
  <c r="F17" i="7"/>
  <c r="I17" i="7" s="1"/>
  <c r="F18" i="7"/>
  <c r="I18" i="7" s="1"/>
  <c r="D19" i="7"/>
  <c r="E19" i="7"/>
  <c r="G19" i="7"/>
  <c r="H19" i="7"/>
  <c r="F20" i="7"/>
  <c r="F21" i="7"/>
  <c r="I21" i="7" s="1"/>
  <c r="F22" i="7"/>
  <c r="I22" i="7" s="1"/>
  <c r="F23" i="7"/>
  <c r="I23" i="7"/>
  <c r="F24" i="7"/>
  <c r="I24" i="7" s="1"/>
  <c r="F25" i="7"/>
  <c r="I25" i="7" s="1"/>
  <c r="F26" i="7"/>
  <c r="I26" i="7" s="1"/>
  <c r="F27" i="7"/>
  <c r="I27" i="7"/>
  <c r="F28" i="7"/>
  <c r="I28" i="7" s="1"/>
  <c r="D29" i="7"/>
  <c r="E29" i="7"/>
  <c r="G29" i="7"/>
  <c r="H29" i="7"/>
  <c r="F30" i="7"/>
  <c r="F31" i="7"/>
  <c r="I31" i="7"/>
  <c r="F32" i="7"/>
  <c r="I32" i="7" s="1"/>
  <c r="F33" i="7"/>
  <c r="I33" i="7" s="1"/>
  <c r="F34" i="7"/>
  <c r="I34" i="7" s="1"/>
  <c r="F35" i="7"/>
  <c r="I35" i="7"/>
  <c r="F36" i="7"/>
  <c r="I36" i="7" s="1"/>
  <c r="F37" i="7"/>
  <c r="I37" i="7" s="1"/>
  <c r="F38" i="7"/>
  <c r="I38" i="7" s="1"/>
  <c r="D39" i="7"/>
  <c r="E39" i="7"/>
  <c r="G39" i="7"/>
  <c r="H39" i="7"/>
  <c r="F40" i="7"/>
  <c r="F41" i="7"/>
  <c r="I41" i="7" s="1"/>
  <c r="F42" i="7"/>
  <c r="I42" i="7" s="1"/>
  <c r="F43" i="7"/>
  <c r="I43" i="7"/>
  <c r="F44" i="7"/>
  <c r="I44" i="7" s="1"/>
  <c r="F45" i="7"/>
  <c r="I45" i="7" s="1"/>
  <c r="F46" i="7"/>
  <c r="I46" i="7" s="1"/>
  <c r="F47" i="7"/>
  <c r="I47" i="7"/>
  <c r="F48" i="7"/>
  <c r="I48" i="7" s="1"/>
  <c r="D49" i="7"/>
  <c r="E49" i="7"/>
  <c r="G49" i="7"/>
  <c r="H49" i="7"/>
  <c r="F50" i="7"/>
  <c r="F51" i="7"/>
  <c r="I51" i="7"/>
  <c r="F52" i="7"/>
  <c r="I52" i="7" s="1"/>
  <c r="F53" i="7"/>
  <c r="I53" i="7" s="1"/>
  <c r="F54" i="7"/>
  <c r="I54" i="7" s="1"/>
  <c r="F55" i="7"/>
  <c r="I55" i="7"/>
  <c r="F56" i="7"/>
  <c r="I56" i="7" s="1"/>
  <c r="F57" i="7"/>
  <c r="I57" i="7" s="1"/>
  <c r="F58" i="7"/>
  <c r="I58" i="7" s="1"/>
  <c r="D59" i="7"/>
  <c r="E59" i="7"/>
  <c r="G59" i="7"/>
  <c r="H59" i="7"/>
  <c r="F60" i="7"/>
  <c r="F61" i="7"/>
  <c r="I61" i="7" s="1"/>
  <c r="F62" i="7"/>
  <c r="I62" i="7" s="1"/>
  <c r="D63" i="7"/>
  <c r="E63" i="7"/>
  <c r="G63" i="7"/>
  <c r="H63" i="7"/>
  <c r="F64" i="7"/>
  <c r="I64" i="7"/>
  <c r="F65" i="7"/>
  <c r="I65" i="7"/>
  <c r="F66" i="7"/>
  <c r="I66" i="7"/>
  <c r="F67" i="7"/>
  <c r="I67" i="7"/>
  <c r="F68" i="7"/>
  <c r="I68" i="7"/>
  <c r="F69" i="7"/>
  <c r="I69" i="7"/>
  <c r="F70" i="7"/>
  <c r="I70" i="7"/>
  <c r="F71" i="7"/>
  <c r="I71" i="7"/>
  <c r="D72" i="7"/>
  <c r="E72" i="7"/>
  <c r="G72" i="7"/>
  <c r="H72" i="7"/>
  <c r="F73" i="7"/>
  <c r="I73" i="7"/>
  <c r="F74" i="7"/>
  <c r="I74" i="7" s="1"/>
  <c r="F75" i="7"/>
  <c r="I75" i="7" s="1"/>
  <c r="D76" i="7"/>
  <c r="E76" i="7"/>
  <c r="G76" i="7"/>
  <c r="H76" i="7"/>
  <c r="F77" i="7"/>
  <c r="F78" i="7"/>
  <c r="I78" i="7" s="1"/>
  <c r="F79" i="7"/>
  <c r="I79" i="7"/>
  <c r="F80" i="7"/>
  <c r="I80" i="7" s="1"/>
  <c r="F81" i="7"/>
  <c r="I81" i="7" s="1"/>
  <c r="F82" i="7"/>
  <c r="I82" i="7" s="1"/>
  <c r="F83" i="7"/>
  <c r="I83" i="7"/>
  <c r="D86" i="7"/>
  <c r="E86" i="7"/>
  <c r="G86" i="7"/>
  <c r="H86" i="7"/>
  <c r="F87" i="7"/>
  <c r="F88" i="7"/>
  <c r="I88" i="7" s="1"/>
  <c r="F89" i="7"/>
  <c r="I89" i="7" s="1"/>
  <c r="F90" i="7"/>
  <c r="I90" i="7" s="1"/>
  <c r="F91" i="7"/>
  <c r="I91" i="7" s="1"/>
  <c r="F92" i="7"/>
  <c r="I92" i="7" s="1"/>
  <c r="F93" i="7"/>
  <c r="I93" i="7" s="1"/>
  <c r="D94" i="7"/>
  <c r="E94" i="7"/>
  <c r="G94" i="7"/>
  <c r="H94" i="7"/>
  <c r="F95" i="7"/>
  <c r="F96" i="7"/>
  <c r="I96" i="7" s="1"/>
  <c r="F97" i="7"/>
  <c r="I97" i="7" s="1"/>
  <c r="F98" i="7"/>
  <c r="I98" i="7" s="1"/>
  <c r="F99" i="7"/>
  <c r="I99" i="7" s="1"/>
  <c r="F100" i="7"/>
  <c r="I100" i="7" s="1"/>
  <c r="F101" i="7"/>
  <c r="I101" i="7" s="1"/>
  <c r="F102" i="7"/>
  <c r="I102" i="7" s="1"/>
  <c r="F103" i="7"/>
  <c r="I103" i="7" s="1"/>
  <c r="D104" i="7"/>
  <c r="E104" i="7"/>
  <c r="G104" i="7"/>
  <c r="H104" i="7"/>
  <c r="F105" i="7"/>
  <c r="I105" i="7" s="1"/>
  <c r="F106" i="7"/>
  <c r="I106" i="7" s="1"/>
  <c r="F107" i="7"/>
  <c r="I107" i="7" s="1"/>
  <c r="F108" i="7"/>
  <c r="I108" i="7" s="1"/>
  <c r="F109" i="7"/>
  <c r="I109" i="7" s="1"/>
  <c r="F110" i="7"/>
  <c r="I110" i="7" s="1"/>
  <c r="F111" i="7"/>
  <c r="I111" i="7" s="1"/>
  <c r="F112" i="7"/>
  <c r="I112" i="7" s="1"/>
  <c r="F113" i="7"/>
  <c r="I113" i="7" s="1"/>
  <c r="D114" i="7"/>
  <c r="E114" i="7"/>
  <c r="G114" i="7"/>
  <c r="H114" i="7"/>
  <c r="F115" i="7"/>
  <c r="F116" i="7"/>
  <c r="I116" i="7" s="1"/>
  <c r="F117" i="7"/>
  <c r="I117" i="7" s="1"/>
  <c r="F118" i="7"/>
  <c r="I118" i="7"/>
  <c r="F119" i="7"/>
  <c r="I119" i="7" s="1"/>
  <c r="F120" i="7"/>
  <c r="I120" i="7" s="1"/>
  <c r="F121" i="7"/>
  <c r="I121" i="7" s="1"/>
  <c r="F122" i="7"/>
  <c r="I122" i="7" s="1"/>
  <c r="F123" i="7"/>
  <c r="I123" i="7" s="1"/>
  <c r="D124" i="7"/>
  <c r="E124" i="7"/>
  <c r="G124" i="7"/>
  <c r="H124" i="7"/>
  <c r="F125" i="7"/>
  <c r="I125" i="7"/>
  <c r="F126" i="7"/>
  <c r="I126" i="7"/>
  <c r="F127" i="7"/>
  <c r="I127" i="7" s="1"/>
  <c r="F128" i="7"/>
  <c r="I128" i="7" s="1"/>
  <c r="F129" i="7"/>
  <c r="I129" i="7" s="1"/>
  <c r="F130" i="7"/>
  <c r="I130" i="7" s="1"/>
  <c r="F131" i="7"/>
  <c r="I131" i="7" s="1"/>
  <c r="F132" i="7"/>
  <c r="I132" i="7" s="1"/>
  <c r="F133" i="7"/>
  <c r="I133" i="7" s="1"/>
  <c r="D134" i="7"/>
  <c r="E134" i="7"/>
  <c r="G134" i="7"/>
  <c r="H134" i="7"/>
  <c r="F135" i="7"/>
  <c r="F136" i="7"/>
  <c r="I136" i="7" s="1"/>
  <c r="F137" i="7"/>
  <c r="I137" i="7" s="1"/>
  <c r="D138" i="7"/>
  <c r="E138" i="7"/>
  <c r="G138" i="7"/>
  <c r="H138" i="7"/>
  <c r="F139" i="7"/>
  <c r="I139" i="7"/>
  <c r="F140" i="7"/>
  <c r="I140" i="7"/>
  <c r="F141" i="7"/>
  <c r="I141" i="7"/>
  <c r="F142" i="7"/>
  <c r="I142" i="7"/>
  <c r="F143" i="7"/>
  <c r="I143" i="7"/>
  <c r="F144" i="7"/>
  <c r="I144" i="7"/>
  <c r="F145" i="7"/>
  <c r="I145" i="7"/>
  <c r="F146" i="7"/>
  <c r="I146" i="7"/>
  <c r="D147" i="7"/>
  <c r="E147" i="7"/>
  <c r="G147" i="7"/>
  <c r="H147" i="7"/>
  <c r="F148" i="7"/>
  <c r="I148" i="7"/>
  <c r="F149" i="7"/>
  <c r="I149" i="7"/>
  <c r="F150" i="7"/>
  <c r="I150" i="7"/>
  <c r="D151" i="7"/>
  <c r="E151" i="7"/>
  <c r="G151" i="7"/>
  <c r="H151" i="7"/>
  <c r="F152" i="7"/>
  <c r="I152" i="7"/>
  <c r="F153" i="7"/>
  <c r="I153" i="7"/>
  <c r="F154" i="7"/>
  <c r="I154" i="7"/>
  <c r="F155" i="7"/>
  <c r="I155" i="7"/>
  <c r="F156" i="7"/>
  <c r="I156" i="7"/>
  <c r="F157" i="7"/>
  <c r="I157" i="7"/>
  <c r="F158" i="7"/>
  <c r="I158" i="7"/>
  <c r="E10" i="6"/>
  <c r="H10" i="6"/>
  <c r="E11" i="6"/>
  <c r="H11" i="6"/>
  <c r="E12" i="6"/>
  <c r="H12" i="6"/>
  <c r="E13" i="6"/>
  <c r="H13" i="6"/>
  <c r="E14" i="6"/>
  <c r="H14" i="6"/>
  <c r="E15" i="6"/>
  <c r="H15" i="6"/>
  <c r="E16" i="6"/>
  <c r="H16" i="6"/>
  <c r="C17" i="6"/>
  <c r="D17" i="6"/>
  <c r="F17" i="6"/>
  <c r="G17" i="6"/>
  <c r="E18" i="6"/>
  <c r="H18" i="6"/>
  <c r="E19" i="6"/>
  <c r="H19" i="6"/>
  <c r="E20" i="6"/>
  <c r="H20" i="6"/>
  <c r="E21" i="6"/>
  <c r="H21" i="6"/>
  <c r="E22" i="6"/>
  <c r="H22" i="6"/>
  <c r="E23" i="6"/>
  <c r="H23" i="6"/>
  <c r="E24" i="6"/>
  <c r="H24" i="6"/>
  <c r="E25" i="6"/>
  <c r="H25" i="6"/>
  <c r="E26" i="6"/>
  <c r="H26" i="6"/>
  <c r="E27" i="6"/>
  <c r="H27" i="6"/>
  <c r="E28" i="6"/>
  <c r="H28" i="6"/>
  <c r="C29" i="6"/>
  <c r="C42" i="6" s="1"/>
  <c r="D29" i="6"/>
  <c r="F29" i="6"/>
  <c r="G29" i="6"/>
  <c r="E30" i="6"/>
  <c r="H30" i="6"/>
  <c r="E31" i="6"/>
  <c r="H31" i="6"/>
  <c r="E32" i="6"/>
  <c r="H32" i="6"/>
  <c r="E33" i="6"/>
  <c r="H33" i="6"/>
  <c r="E34" i="6"/>
  <c r="H34" i="6"/>
  <c r="E35" i="6"/>
  <c r="H35" i="6"/>
  <c r="C36" i="6"/>
  <c r="D36" i="6"/>
  <c r="F36" i="6"/>
  <c r="G36" i="6"/>
  <c r="E37" i="6"/>
  <c r="E36" i="6" s="1"/>
  <c r="H37" i="6"/>
  <c r="H36" i="6" s="1"/>
  <c r="C38" i="6"/>
  <c r="D38" i="6"/>
  <c r="F38" i="6"/>
  <c r="G38" i="6"/>
  <c r="E39" i="6"/>
  <c r="H39" i="6"/>
  <c r="H38" i="6" s="1"/>
  <c r="E40" i="6"/>
  <c r="H40" i="6"/>
  <c r="D42" i="6"/>
  <c r="H44" i="6"/>
  <c r="C47" i="6"/>
  <c r="D47" i="6"/>
  <c r="F47" i="6"/>
  <c r="F67" i="6" s="1"/>
  <c r="F72" i="6" s="1"/>
  <c r="G47" i="6"/>
  <c r="E48" i="6"/>
  <c r="H48" i="6"/>
  <c r="E49" i="6"/>
  <c r="H49" i="6"/>
  <c r="E50" i="6"/>
  <c r="H50" i="6"/>
  <c r="E51" i="6"/>
  <c r="H51" i="6"/>
  <c r="E52" i="6"/>
  <c r="H52" i="6"/>
  <c r="E53" i="6"/>
  <c r="H53" i="6"/>
  <c r="E54" i="6"/>
  <c r="H54" i="6"/>
  <c r="E55" i="6"/>
  <c r="H55" i="6"/>
  <c r="C56" i="6"/>
  <c r="D56" i="6"/>
  <c r="F56" i="6"/>
  <c r="G56" i="6"/>
  <c r="E57" i="6"/>
  <c r="H57" i="6"/>
  <c r="E58" i="6"/>
  <c r="H58" i="6"/>
  <c r="E59" i="6"/>
  <c r="H59" i="6"/>
  <c r="E60" i="6"/>
  <c r="H60" i="6"/>
  <c r="C61" i="6"/>
  <c r="D61" i="6"/>
  <c r="F61" i="6"/>
  <c r="G61" i="6"/>
  <c r="E62" i="6"/>
  <c r="H62" i="6"/>
  <c r="E63" i="6"/>
  <c r="H63" i="6"/>
  <c r="H61" i="6" s="1"/>
  <c r="E64" i="6"/>
  <c r="H64" i="6"/>
  <c r="E65" i="6"/>
  <c r="H65" i="6"/>
  <c r="C69" i="6"/>
  <c r="D69" i="6"/>
  <c r="F69" i="6"/>
  <c r="G69" i="6"/>
  <c r="E70" i="6"/>
  <c r="E69" i="6" s="1"/>
  <c r="H70" i="6"/>
  <c r="H69" i="6" s="1"/>
  <c r="E75" i="6"/>
  <c r="H75" i="6"/>
  <c r="E76" i="6"/>
  <c r="H76" i="6"/>
  <c r="H77" i="6" s="1"/>
  <c r="C77" i="6"/>
  <c r="D77" i="6"/>
  <c r="E77" i="6"/>
  <c r="F77" i="6"/>
  <c r="G77" i="6"/>
  <c r="C9" i="4"/>
  <c r="D9" i="4"/>
  <c r="E9" i="4"/>
  <c r="F9" i="4"/>
  <c r="F21" i="4" s="1"/>
  <c r="G9" i="4"/>
  <c r="H9" i="4"/>
  <c r="H21" i="4" s="1"/>
  <c r="I9" i="4"/>
  <c r="J9" i="4"/>
  <c r="J21" i="4" s="1"/>
  <c r="K9" i="4"/>
  <c r="L10" i="4"/>
  <c r="L11" i="4"/>
  <c r="L12" i="4"/>
  <c r="L13" i="4"/>
  <c r="L14" i="4"/>
  <c r="C15" i="4"/>
  <c r="D15" i="4"/>
  <c r="E15" i="4"/>
  <c r="E21" i="4" s="1"/>
  <c r="F15" i="4"/>
  <c r="G15" i="4"/>
  <c r="H15" i="4"/>
  <c r="I15" i="4"/>
  <c r="I21" i="4" s="1"/>
  <c r="J15" i="4"/>
  <c r="K15" i="4"/>
  <c r="L16" i="4"/>
  <c r="L17" i="4"/>
  <c r="L18" i="4"/>
  <c r="L19" i="4"/>
  <c r="L20" i="4"/>
  <c r="D21" i="4"/>
  <c r="D8" i="3"/>
  <c r="D19" i="3" s="1"/>
  <c r="C9" i="3"/>
  <c r="D9" i="3"/>
  <c r="E9" i="3"/>
  <c r="E8" i="3" s="1"/>
  <c r="E19" i="3" s="1"/>
  <c r="F9" i="3"/>
  <c r="G9" i="3"/>
  <c r="H9" i="3"/>
  <c r="H8" i="3" s="1"/>
  <c r="H19" i="3" s="1"/>
  <c r="I9" i="3"/>
  <c r="I8" i="3" s="1"/>
  <c r="I19" i="3" s="1"/>
  <c r="C13" i="3"/>
  <c r="D13" i="3"/>
  <c r="E13" i="3"/>
  <c r="F13" i="3"/>
  <c r="G13" i="3"/>
  <c r="H13" i="3"/>
  <c r="I13" i="3"/>
  <c r="C21" i="3"/>
  <c r="D21" i="3"/>
  <c r="E21" i="3"/>
  <c r="F21" i="3"/>
  <c r="H21" i="3"/>
  <c r="I21" i="3"/>
  <c r="G22" i="3"/>
  <c r="G23" i="3"/>
  <c r="G24" i="3"/>
  <c r="C26" i="3"/>
  <c r="D26" i="3"/>
  <c r="E26" i="3"/>
  <c r="F26" i="3"/>
  <c r="H26" i="3"/>
  <c r="I26" i="3"/>
  <c r="G27" i="3"/>
  <c r="G28" i="3"/>
  <c r="G29" i="3"/>
  <c r="C36" i="3"/>
  <c r="D36" i="3"/>
  <c r="E36" i="3"/>
  <c r="F36" i="3"/>
  <c r="G36" i="3"/>
  <c r="H9" i="8" l="1"/>
  <c r="H47" i="6"/>
  <c r="H67" i="6" s="1"/>
  <c r="H72" i="6" s="1"/>
  <c r="G21" i="3"/>
  <c r="H29" i="6"/>
  <c r="F94" i="7"/>
  <c r="I94" i="7" s="1"/>
  <c r="E85" i="7"/>
  <c r="E160" i="7" s="1"/>
  <c r="F76" i="7"/>
  <c r="I76" i="7" s="1"/>
  <c r="F29" i="7"/>
  <c r="H10" i="7"/>
  <c r="D22" i="9"/>
  <c r="G22" i="9" s="1"/>
  <c r="D12" i="9"/>
  <c r="B11" i="9"/>
  <c r="G8" i="3"/>
  <c r="G19" i="3" s="1"/>
  <c r="C8" i="3"/>
  <c r="C19" i="3" s="1"/>
  <c r="K21" i="4"/>
  <c r="G21" i="4"/>
  <c r="C21" i="4"/>
  <c r="H56" i="6"/>
  <c r="D67" i="6"/>
  <c r="D72" i="6" s="1"/>
  <c r="E38" i="6"/>
  <c r="E42" i="6" s="1"/>
  <c r="E17" i="6"/>
  <c r="F151" i="7"/>
  <c r="I151" i="7" s="1"/>
  <c r="G85" i="7"/>
  <c r="F114" i="7"/>
  <c r="I114" i="7" s="1"/>
  <c r="F86" i="7"/>
  <c r="D85" i="7"/>
  <c r="F72" i="7"/>
  <c r="I72" i="7" s="1"/>
  <c r="F63" i="7"/>
  <c r="I63" i="7" s="1"/>
  <c r="F59" i="7"/>
  <c r="I59" i="7" s="1"/>
  <c r="F19" i="7"/>
  <c r="E19" i="8"/>
  <c r="D29" i="8"/>
  <c r="D59" i="9"/>
  <c r="G59" i="9" s="1"/>
  <c r="D49" i="9"/>
  <c r="B48" i="9"/>
  <c r="D31" i="9"/>
  <c r="G31" i="9" s="1"/>
  <c r="F11" i="9"/>
  <c r="F21" i="10"/>
  <c r="F32" i="10" s="1"/>
  <c r="E16" i="10"/>
  <c r="H16" i="10" s="1"/>
  <c r="E12" i="10"/>
  <c r="H12" i="10" s="1"/>
  <c r="C9" i="10"/>
  <c r="C32" i="10" s="1"/>
  <c r="G67" i="6"/>
  <c r="G72" i="6" s="1"/>
  <c r="L15" i="4"/>
  <c r="G26" i="3"/>
  <c r="F8" i="3"/>
  <c r="F19" i="3" s="1"/>
  <c r="L9" i="4"/>
  <c r="L21" i="4" s="1"/>
  <c r="E61" i="6"/>
  <c r="E56" i="6"/>
  <c r="E47" i="6"/>
  <c r="C67" i="6"/>
  <c r="C72" i="6" s="1"/>
  <c r="H17" i="6"/>
  <c r="F104" i="7"/>
  <c r="I104" i="7" s="1"/>
  <c r="H85" i="7"/>
  <c r="F49" i="7"/>
  <c r="E10" i="7"/>
  <c r="E9" i="8"/>
  <c r="E29" i="8" s="1"/>
  <c r="D79" i="9"/>
  <c r="G79" i="9" s="1"/>
  <c r="F48" i="9"/>
  <c r="E28" i="10"/>
  <c r="H28" i="10" s="1"/>
  <c r="E21" i="10"/>
  <c r="H21" i="10" s="1"/>
  <c r="G9" i="10"/>
  <c r="G32" i="10" s="1"/>
  <c r="E29" i="6"/>
  <c r="F147" i="7"/>
  <c r="I147" i="7" s="1"/>
  <c r="F138" i="7"/>
  <c r="I138" i="7" s="1"/>
  <c r="F134" i="7"/>
  <c r="I134" i="7" s="1"/>
  <c r="F124" i="7"/>
  <c r="I124" i="7" s="1"/>
  <c r="I95" i="7"/>
  <c r="I77" i="7"/>
  <c r="G10" i="7"/>
  <c r="G160" i="7" s="1"/>
  <c r="F39" i="7"/>
  <c r="F11" i="7"/>
  <c r="D10" i="7"/>
  <c r="D68" i="9"/>
  <c r="G68" i="9" s="1"/>
  <c r="E48" i="9"/>
  <c r="D42" i="9"/>
  <c r="G42" i="9" s="1"/>
  <c r="G23" i="9"/>
  <c r="C11" i="9"/>
  <c r="C85" i="9" s="1"/>
  <c r="H22" i="10"/>
  <c r="H17" i="10"/>
  <c r="H13" i="10"/>
  <c r="E85" i="9"/>
  <c r="D48" i="9"/>
  <c r="G48" i="9" s="1"/>
  <c r="G49" i="9"/>
  <c r="G12" i="9"/>
  <c r="B85" i="9"/>
  <c r="G69" i="9"/>
  <c r="G60" i="9"/>
  <c r="G13" i="9"/>
  <c r="H19" i="8"/>
  <c r="H29" i="8" s="1"/>
  <c r="I86" i="7"/>
  <c r="I85" i="7" s="1"/>
  <c r="D160" i="7"/>
  <c r="I135" i="7"/>
  <c r="I115" i="7"/>
  <c r="I87" i="7"/>
  <c r="I60" i="7"/>
  <c r="I50" i="7"/>
  <c r="I49" i="7" s="1"/>
  <c r="I40" i="7"/>
  <c r="I39" i="7" s="1"/>
  <c r="I30" i="7"/>
  <c r="I29" i="7" s="1"/>
  <c r="I20" i="7"/>
  <c r="I19" i="7" s="1"/>
  <c r="I12" i="7"/>
  <c r="I11" i="7" s="1"/>
  <c r="E67" i="6"/>
  <c r="F10" i="7" l="1"/>
  <c r="D11" i="9"/>
  <c r="E9" i="10"/>
  <c r="G11" i="9"/>
  <c r="G85" i="9" s="1"/>
  <c r="F85" i="7"/>
  <c r="H160" i="7"/>
  <c r="F85" i="9"/>
  <c r="D85" i="9"/>
  <c r="I10" i="7"/>
  <c r="I160" i="7" s="1"/>
  <c r="E72" i="6"/>
  <c r="H9" i="10" l="1"/>
  <c r="H32" i="10" s="1"/>
  <c r="E32" i="10"/>
  <c r="F160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ley de disciplina financiera" description="Conexión a la consulta 'ley de disciplina financiera' en el libro." type="5" refreshedVersion="0" background="1">
    <dbPr connection="Provider=Microsoft.Mashup.OleDb.1;Data Source=$Workbook$;Location=&quot;ley de disciplina financiera&quot;;Extended Properties=&quot;&quot;" command="SELECT * FROM [ley de disciplina financiera]"/>
  </connection>
</connections>
</file>

<file path=xl/sharedStrings.xml><?xml version="1.0" encoding="utf-8"?>
<sst xmlns="http://schemas.openxmlformats.org/spreadsheetml/2006/main" count="666" uniqueCount="453">
  <si>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</si>
  <si>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</si>
  <si>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</si>
  <si>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</si>
  <si>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</si>
  <si>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</si>
  <si>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</si>
  <si>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</si>
  <si>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</si>
  <si>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</si>
  <si>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</si>
  <si>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</si>
  <si>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</si>
  <si>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</si>
  <si>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</si>
  <si>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</si>
  <si>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</si>
  <si>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</si>
  <si>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</si>
  <si>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</si>
  <si>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</si>
  <si>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</si>
  <si>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</si>
  <si>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</si>
  <si>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</si>
  <si>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</si>
  <si>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</si>
  <si>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</si>
  <si>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</si>
  <si>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</si>
  <si>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</si>
  <si>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</si>
  <si>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</si>
  <si>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</si>
  <si>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</si>
  <si>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</si>
  <si>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</si>
  <si>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</si>
  <si>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</si>
  <si>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</si>
  <si>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</si>
  <si>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</si>
  <si>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</si>
  <si>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</si>
  <si>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</si>
  <si>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</si>
  <si>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</si>
  <si>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</si>
  <si>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</si>
  <si>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</si>
  <si>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</si>
  <si>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</si>
  <si>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</si>
  <si>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</si>
  <si>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</si>
  <si>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</si>
  <si>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</si>
  <si>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</si>
  <si>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</si>
  <si>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</si>
  <si>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</si>
  <si>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</si>
  <si>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</si>
  <si>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</si>
  <si>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</si>
  <si>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</si>
  <si>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</si>
  <si>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</si>
  <si>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</si>
  <si>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</si>
  <si>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</si>
  <si>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</si>
  <si>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</si>
  <si>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</si>
  <si>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</si>
  <si>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</si>
  <si>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</si>
  <si>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</si>
  <si>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</si>
  <si>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</si>
  <si>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</si>
  <si>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</si>
  <si>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</si>
  <si>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</si>
  <si>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</si>
  <si>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</si>
  <si>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</si>
  <si>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</si>
  <si>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</si>
  <si>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</si>
  <si>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</si>
  <si>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</si>
  <si>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</si>
  <si>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</si>
  <si>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</si>
  <si>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</si>
  <si>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</si>
  <si>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</si>
  <si>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</si>
  <si>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</si>
  <si>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</si>
  <si>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</si>
  <si>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</si>
  <si>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</si>
  <si>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</si>
  <si>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</si>
  <si>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</si>
  <si>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</si>
  <si>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</si>
  <si>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</si>
  <si>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</si>
  <si>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</si>
  <si>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</si>
  <si>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</si>
  <si>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</si>
  <si>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</si>
  <si>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</si>
  <si>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</si>
  <si>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</si>
  <si>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Resultado del Ejercicio (Ahorro/ Desahorro)</t>
  </si>
  <si>
    <t>Instituto Tecnológico Superior de Tlaxco (a)</t>
  </si>
  <si>
    <t>Al 31 de diciembre de 2024 y al 30 de Junio de 2025 (b)</t>
  </si>
  <si>
    <t>2025 (d)</t>
  </si>
  <si>
    <t>31 de diciembre de 2024 (e)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</si>
  <si>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</si>
  <si>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</si>
  <si>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</si>
  <si>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</si>
  <si>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</si>
  <si>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</si>
  <si>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</si>
  <si>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</si>
  <si>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</si>
  <si>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</si>
  <si>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</si>
  <si>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</si>
  <si>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</si>
  <si>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</si>
  <si>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</si>
  <si>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</si>
  <si>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</si>
  <si>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</si>
  <si>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</si>
  <si>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</si>
  <si>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</si>
  <si>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</si>
  <si>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</si>
  <si>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</si>
  <si>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</si>
  <si>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</si>
  <si>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</si>
  <si>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</si>
  <si>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</si>
  <si>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</si>
  <si>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</si>
  <si>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</si>
  <si>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</si>
  <si>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</si>
  <si>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</si>
  <si>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</si>
  <si>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</si>
  <si>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</si>
  <si>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</si>
  <si>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</si>
  <si>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</si>
  <si>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</si>
  <si>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</si>
  <si>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 (h)</t>
  </si>
  <si>
    <t>Revaluaciones, Reclasificaciones y Otros Ajustes</t>
  </si>
  <si>
    <t>Amortizaciones del Periodo</t>
  </si>
  <si>
    <t>Disposiciones del Periodo</t>
  </si>
  <si>
    <t>Saldo al 31 de diciembre de 2024 (d)</t>
  </si>
  <si>
    <t>Denominación de la Deuda Pública y Otros Pasivos</t>
  </si>
  <si>
    <t>Del 1 de Enero al 30 de Junio de 2025 (b)</t>
  </si>
  <si>
    <t>Informe Analítico de la Deuda Pública y Otros Pasivos - LDF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</si>
  <si>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</si>
  <si>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</si>
  <si>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</si>
  <si>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</si>
  <si>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</si>
  <si>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</si>
  <si>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</si>
  <si>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</si>
  <si>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</si>
  <si>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</si>
  <si>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</si>
  <si>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</si>
  <si>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</si>
  <si>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</si>
  <si>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(h)</t>
  </si>
  <si>
    <t>Saldo pendiente por pagar de la inversión al XX de XXXX de 20XN</t>
  </si>
  <si>
    <t>Monto pagado de la inversión actualizado al XX de XXXX de 20XN</t>
  </si>
  <si>
    <t>Monto pagado de la inversión al XX de XXXX de 20XN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</si>
  <si>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</si>
  <si>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</si>
  <si>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</si>
  <si>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</si>
  <si>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</si>
  <si>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</si>
  <si>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</si>
  <si>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</si>
  <si>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Informe Analítico de Obligaciones Diferentes de Financiamientos – LDF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</si>
  <si>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</si>
  <si>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</si>
  <si>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</si>
  <si>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</si>
  <si>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</si>
  <si>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</si>
  <si>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</si>
  <si>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</si>
  <si>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</si>
  <si>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</si>
  <si>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</si>
  <si>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</si>
  <si>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</si>
  <si>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</si>
  <si>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</si>
  <si>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</si>
  <si>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</si>
  <si>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</si>
  <si>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</si>
  <si>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</si>
  <si>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</si>
  <si>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</si>
  <si>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</si>
  <si>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</si>
  <si>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</si>
  <si>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</si>
  <si>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</si>
  <si>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</si>
  <si>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</si>
  <si>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</si>
  <si>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</si>
  <si>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</si>
  <si>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>I. Balance Presupuestario (I = A – B + C)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</si>
  <si>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</si>
  <si>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</si>
  <si>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</si>
  <si>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</si>
  <si>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</si>
  <si>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</si>
  <si>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</si>
  <si>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</si>
  <si>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Balance Presupuestario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</si>
  <si>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</si>
  <si>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</si>
  <si>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</si>
  <si>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</si>
  <si>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</si>
  <si>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</si>
  <si>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</si>
  <si>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</si>
  <si>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</si>
  <si>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 Transferencias, Asignaciones, Subsidios y Subvenciones,
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</si>
  <si>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</si>
  <si>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</si>
  <si>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</si>
  <si>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</si>
  <si>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</si>
  <si>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</si>
  <si>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</si>
  <si>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</si>
  <si>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</si>
  <si>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</si>
  <si>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</si>
  <si>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</si>
  <si>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</si>
  <si>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</si>
  <si>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</si>
  <si>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</si>
  <si>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</si>
  <si>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</si>
  <si>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</si>
  <si>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</si>
  <si>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</si>
  <si>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</si>
  <si>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</si>
  <si>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</si>
  <si>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</si>
  <si>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</si>
  <si>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</si>
  <si>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</si>
  <si>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</si>
  <si>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</si>
  <si>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</si>
  <si>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</si>
  <si>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</si>
  <si>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</si>
  <si>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</si>
  <si>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</si>
  <si>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</si>
  <si>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</si>
  <si>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</si>
  <si>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</si>
  <si>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</si>
  <si>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</si>
  <si>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</si>
  <si>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  (H=h1+h2+h3+h4+h5+h6+h7+h8+h9+h10+h11)</t>
  </si>
  <si>
    <t>G. Ingresos por Ventas de Bienes y Prestación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</si>
  <si>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</si>
  <si>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</si>
  <si>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</si>
  <si>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</si>
  <si>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</si>
  <si>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</si>
  <si>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</si>
  <si>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</si>
  <si>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Modificado</t>
  </si>
  <si>
    <t>Ampliaciones/ (Reducciones)</t>
  </si>
  <si>
    <t>Estimado (d)</t>
  </si>
  <si>
    <t>Diferencia (e)</t>
  </si>
  <si>
    <t>Ingreso</t>
  </si>
  <si>
    <t>Estado Analítico de Ingresos Detallado - LDF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</si>
  <si>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</si>
  <si>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</si>
  <si>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</si>
  <si>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</si>
  <si>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</si>
  <si>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</si>
  <si>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</si>
  <si>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</si>
  <si>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</si>
  <si>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</si>
  <si>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</si>
  <si>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</si>
  <si>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</si>
  <si>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</si>
  <si>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</si>
  <si>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</si>
  <si>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</si>
  <si>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</si>
  <si>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</si>
  <si>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</si>
  <si>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</si>
  <si>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</si>
  <si>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</si>
  <si>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</si>
  <si>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</si>
  <si>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</si>
  <si>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</si>
  <si>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</si>
  <si>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</si>
  <si>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</si>
  <si>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</si>
  <si>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</si>
  <si>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</si>
  <si>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</si>
  <si>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</si>
  <si>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</si>
  <si>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</si>
  <si>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</si>
  <si>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</si>
  <si>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</si>
  <si>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</si>
  <si>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</si>
  <si>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</si>
  <si>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</si>
  <si>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</si>
  <si>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</si>
  <si>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</si>
  <si>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</si>
  <si>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</si>
  <si>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</si>
  <si>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</si>
  <si>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</si>
  <si>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</si>
  <si>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</si>
  <si>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</si>
  <si>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</si>
  <si>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</si>
  <si>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</si>
  <si>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</si>
  <si>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</si>
  <si>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</si>
  <si>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</si>
  <si>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</si>
  <si>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</si>
  <si>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</si>
  <si>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</si>
  <si>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</si>
  <si>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</si>
  <si>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</si>
  <si>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</si>
  <si>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</si>
  <si>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</si>
  <si>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</si>
  <si>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</si>
  <si>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</si>
  <si>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</si>
  <si>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</si>
  <si>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</si>
  <si>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</si>
  <si>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</si>
  <si>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 xml:space="preserve">Clasificación por Objeto del Gasto (Capítulo y Concepto) </t>
  </si>
  <si>
    <t>Estado Analítico del Ejercicio del Presupuesto de Egresos Detallado - LDF</t>
  </si>
  <si>
    <t>Vinculación</t>
  </si>
  <si>
    <t>Gestión de los recursos</t>
  </si>
  <si>
    <t>Calidad</t>
  </si>
  <si>
    <t>Planeación</t>
  </si>
  <si>
    <t>Academico</t>
  </si>
  <si>
    <t>II. Gasto Etiquetado     (II=A+B+C+D+E+F+G+H)</t>
  </si>
  <si>
    <t>I. Gasto No Etiquetado  (I=A+B+C+D+E+F+G+H)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</si>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</sst>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b/>
      <vertAlign val="superscript"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left" vertical="center" wrapText="1" indent="2"/>
    </xf>
    <xf numFmtId="0" fontId="2" fillId="0" borderId="3" xfId="0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wrapText="1" indent="4"/>
    </xf>
    <xf numFmtId="164" fontId="2" fillId="0" borderId="3" xfId="0" applyNumberFormat="1" applyFont="1" applyBorder="1" applyAlignment="1">
      <alignment horizontal="left" vertical="center" indent="4"/>
    </xf>
    <xf numFmtId="164" fontId="4" fillId="0" borderId="4" xfId="0" applyNumberFormat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/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vertical="center"/>
    </xf>
    <xf numFmtId="164" fontId="8" fillId="0" borderId="2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justify" vertical="center" wrapText="1"/>
    </xf>
    <xf numFmtId="164" fontId="6" fillId="0" borderId="3" xfId="0" applyNumberFormat="1" applyFont="1" applyBorder="1" applyAlignment="1">
      <alignment horizontal="justify" vertical="center"/>
    </xf>
    <xf numFmtId="164" fontId="8" fillId="0" borderId="4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justify" vertical="center" wrapText="1"/>
    </xf>
    <xf numFmtId="164" fontId="6" fillId="0" borderId="3" xfId="0" applyNumberFormat="1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left" vertical="center" wrapText="1" indent="2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indent="1"/>
    </xf>
    <xf numFmtId="164" fontId="2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indent="1"/>
    </xf>
    <xf numFmtId="164" fontId="2" fillId="3" borderId="4" xfId="0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indent="5"/>
    </xf>
    <xf numFmtId="164" fontId="2" fillId="0" borderId="3" xfId="0" applyNumberFormat="1" applyFont="1" applyBorder="1" applyAlignment="1">
      <alignment horizontal="left" vertical="center" wrapText="1" indent="1"/>
    </xf>
    <xf numFmtId="164" fontId="2" fillId="0" borderId="11" xfId="0" applyNumberFormat="1" applyFont="1" applyBorder="1" applyAlignment="1">
      <alignment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164" fontId="2" fillId="0" borderId="3" xfId="0" applyNumberFormat="1" applyFont="1" applyBorder="1" applyAlignment="1">
      <alignment horizontal="justify" vertical="center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left" vertical="center" wrapText="1" indent="5"/>
    </xf>
    <xf numFmtId="164" fontId="2" fillId="0" borderId="11" xfId="0" applyNumberFormat="1" applyFont="1" applyBorder="1" applyAlignment="1">
      <alignment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2" borderId="4" xfId="0" applyNumberFormat="1" applyFont="1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164" fontId="2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justify" vertical="center"/>
    </xf>
    <xf numFmtId="164" fontId="2" fillId="0" borderId="3" xfId="0" applyNumberFormat="1" applyFont="1" applyBorder="1" applyAlignment="1">
      <alignment horizontal="lef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left" vertical="center" indent="1"/>
    </xf>
    <xf numFmtId="164" fontId="2" fillId="0" borderId="3" xfId="0" applyNumberFormat="1" applyFont="1" applyBorder="1" applyAlignment="1">
      <alignment horizontal="left" vertical="center" wrapText="1" indent="3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left" vertical="center" indent="3"/>
    </xf>
    <xf numFmtId="164" fontId="2" fillId="0" borderId="17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/>
    <xf numFmtId="0" fontId="2" fillId="0" borderId="8" xfId="0" applyFont="1" applyBorder="1" applyAlignment="1">
      <alignment horizontal="left" vertical="center" indent="3"/>
    </xf>
    <xf numFmtId="0" fontId="2" fillId="0" borderId="8" xfId="0" applyFont="1" applyBorder="1" applyAlignment="1">
      <alignment horizontal="left" vertical="center" wrapText="1"/>
    </xf>
    <xf numFmtId="164" fontId="3" fillId="0" borderId="18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64" fontId="2" fillId="0" borderId="16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2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2" borderId="25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2" fillId="0" borderId="13" xfId="0" applyNumberFormat="1" applyFont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82"/>
  <sheetViews>
    <sheetView zoomScaleNormal="100" workbookViewId="0">
      <pane ySplit="6" topLeftCell="A16" activePane="bottomLeft" state="frozen"/>
      <selection pane="bottomLeft" activeCell="E69" sqref="E69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1" t="s">
        <v>120</v>
      </c>
      <c r="C2" s="152"/>
      <c r="D2" s="152"/>
      <c r="E2" s="152"/>
      <c r="F2" s="152"/>
      <c r="G2" s="153"/>
    </row>
    <row r="3" spans="2:7" x14ac:dyDescent="0.2">
      <c r="B3" s="154" t="s">
        <v>0</v>
      </c>
      <c r="C3" s="155"/>
      <c r="D3" s="155"/>
      <c r="E3" s="155"/>
      <c r="F3" s="155"/>
      <c r="G3" s="156"/>
    </row>
    <row r="4" spans="2:7" x14ac:dyDescent="0.2">
      <c r="B4" s="154" t="s">
        <v>121</v>
      </c>
      <c r="C4" s="155"/>
      <c r="D4" s="155"/>
      <c r="E4" s="155"/>
      <c r="F4" s="155"/>
      <c r="G4" s="156"/>
    </row>
    <row r="5" spans="2:7" ht="13.5" thickBot="1" x14ac:dyDescent="0.25">
      <c r="B5" s="157" t="s">
        <v>1</v>
      </c>
      <c r="C5" s="158"/>
      <c r="D5" s="158"/>
      <c r="E5" s="158"/>
      <c r="F5" s="158"/>
      <c r="G5" s="159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27120347.260000002</v>
      </c>
      <c r="D9" s="9">
        <f>SUM(D10:D16)</f>
        <v>25039908.440000001</v>
      </c>
      <c r="E9" s="11" t="s">
        <v>8</v>
      </c>
      <c r="F9" s="9">
        <f>SUM(F10:F18)</f>
        <v>3992655.2699999996</v>
      </c>
      <c r="G9" s="9">
        <f>SUM(G10:G18)</f>
        <v>4111023.86</v>
      </c>
    </row>
    <row r="10" spans="2:7" x14ac:dyDescent="0.2">
      <c r="B10" s="12" t="s">
        <v>9</v>
      </c>
      <c r="C10" s="9">
        <v>819.14</v>
      </c>
      <c r="D10" s="9">
        <v>819.14</v>
      </c>
      <c r="E10" s="13" t="s">
        <v>10</v>
      </c>
      <c r="F10" s="9">
        <v>971580.49</v>
      </c>
      <c r="G10" s="9">
        <v>971580.49</v>
      </c>
    </row>
    <row r="11" spans="2:7" x14ac:dyDescent="0.2">
      <c r="B11" s="12" t="s">
        <v>11</v>
      </c>
      <c r="C11" s="9">
        <v>26725694.370000001</v>
      </c>
      <c r="D11" s="9">
        <v>25039089.300000001</v>
      </c>
      <c r="E11" s="13" t="s">
        <v>12</v>
      </c>
      <c r="F11" s="9">
        <v>2689890.27</v>
      </c>
      <c r="G11" s="9">
        <v>2689890.27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393833.75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330374.01</v>
      </c>
      <c r="G16" s="9">
        <v>448742.6</v>
      </c>
    </row>
    <row r="17" spans="2:7" x14ac:dyDescent="0.2">
      <c r="B17" s="10" t="s">
        <v>23</v>
      </c>
      <c r="C17" s="9">
        <f>SUM(C18:C24)</f>
        <v>830116.57</v>
      </c>
      <c r="D17" s="9">
        <f>SUM(D18:D24)</f>
        <v>831220.82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810.5</v>
      </c>
      <c r="G18" s="9">
        <v>810.5</v>
      </c>
    </row>
    <row r="19" spans="2:7" x14ac:dyDescent="0.2">
      <c r="B19" s="12" t="s">
        <v>27</v>
      </c>
      <c r="C19" s="9">
        <v>-889959</v>
      </c>
      <c r="D19" s="9">
        <v>-889959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1718039.95</v>
      </c>
      <c r="D20" s="9">
        <v>1719144.2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2035.62</v>
      </c>
      <c r="D24" s="9">
        <v>2035.62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-36517.760000000002</v>
      </c>
      <c r="G31" s="9">
        <f>SUM(G32:G37)</f>
        <v>-36517.760000000002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-36517.760000000002</v>
      </c>
      <c r="G33" s="9">
        <v>-36517.760000000002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-174082.17</v>
      </c>
      <c r="G42" s="9">
        <f>SUM(G43:G45)</f>
        <v>-171144.76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-174082.17</v>
      </c>
      <c r="G45" s="9">
        <v>-171144.76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27950463.830000002</v>
      </c>
      <c r="D47" s="9">
        <f>D9+D17+D25+D31+D37+D38+D41</f>
        <v>25871129.260000002</v>
      </c>
      <c r="E47" s="8" t="s">
        <v>82</v>
      </c>
      <c r="F47" s="9">
        <f>F9+F19+F23+F26+F27+F31+F38+F42</f>
        <v>3782055.34</v>
      </c>
      <c r="G47" s="9">
        <f>G9+G19+G23+G26+G27+G31+G38+G42</f>
        <v>3903361.34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23156782.190000001</v>
      </c>
      <c r="D52" s="9">
        <v>23156782.190000001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29189177.350000001</v>
      </c>
      <c r="D53" s="9">
        <v>29149279.5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1352960.74</v>
      </c>
      <c r="D54" s="9">
        <v>1352960.74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-28547676.780000001</v>
      </c>
      <c r="D55" s="9">
        <v>-28547676.780000001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3782055.34</v>
      </c>
      <c r="G59" s="9">
        <f>G47+G57</f>
        <v>3903361.34</v>
      </c>
    </row>
    <row r="60" spans="2:7" ht="25.5" x14ac:dyDescent="0.2">
      <c r="B60" s="6" t="s">
        <v>102</v>
      </c>
      <c r="C60" s="9">
        <f>SUM(C50:C58)</f>
        <v>25151243.500000007</v>
      </c>
      <c r="D60" s="9">
        <f>SUM(D50:D58)</f>
        <v>25111345.649999999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53101707.330000013</v>
      </c>
      <c r="D62" s="9">
        <f>D47+D60</f>
        <v>50982474.909999996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35500642.829999998</v>
      </c>
      <c r="G63" s="9">
        <f>SUM(G64:G66)</f>
        <v>35500642.829999998</v>
      </c>
    </row>
    <row r="64" spans="2:7" x14ac:dyDescent="0.2">
      <c r="B64" s="10"/>
      <c r="C64" s="9"/>
      <c r="D64" s="9"/>
      <c r="E64" s="11" t="s">
        <v>106</v>
      </c>
      <c r="F64" s="9">
        <v>33563176.210000001</v>
      </c>
      <c r="G64" s="9">
        <v>33563176.210000001</v>
      </c>
    </row>
    <row r="65" spans="2:7" x14ac:dyDescent="0.2">
      <c r="B65" s="10"/>
      <c r="C65" s="9"/>
      <c r="D65" s="9"/>
      <c r="E65" s="11" t="s">
        <v>107</v>
      </c>
      <c r="F65" s="9">
        <v>1937466.62</v>
      </c>
      <c r="G65" s="9">
        <v>1937466.62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13819009.16</v>
      </c>
      <c r="G68" s="9">
        <f>SUM(G69:G73)</f>
        <v>11578470.73</v>
      </c>
    </row>
    <row r="69" spans="2:7" x14ac:dyDescent="0.2">
      <c r="B69" s="10"/>
      <c r="C69" s="9"/>
      <c r="D69" s="9"/>
      <c r="E69" s="11" t="s">
        <v>119</v>
      </c>
      <c r="F69" s="9">
        <v>2762118.88</v>
      </c>
      <c r="G69" s="9">
        <v>790487.32</v>
      </c>
    </row>
    <row r="70" spans="2:7" x14ac:dyDescent="0.2">
      <c r="B70" s="10"/>
      <c r="C70" s="9"/>
      <c r="D70" s="9"/>
      <c r="E70" s="11" t="s">
        <v>110</v>
      </c>
      <c r="F70" s="9">
        <v>11056890.279999999</v>
      </c>
      <c r="G70" s="9">
        <v>10787983.41</v>
      </c>
    </row>
    <row r="71" spans="2:7" x14ac:dyDescent="0.2">
      <c r="B71" s="10"/>
      <c r="C71" s="9"/>
      <c r="D71" s="9"/>
      <c r="E71" s="11" t="s">
        <v>111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112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113</v>
      </c>
      <c r="F73" s="9">
        <v>0</v>
      </c>
      <c r="G73" s="9">
        <v>0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114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115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116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117</v>
      </c>
      <c r="F79" s="9">
        <f>F63+F68+F75</f>
        <v>49319651.989999995</v>
      </c>
      <c r="G79" s="9">
        <f>G63+G68+G75</f>
        <v>47079113.560000002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118</v>
      </c>
      <c r="F81" s="9">
        <f>F59+F79</f>
        <v>53101707.329999998</v>
      </c>
      <c r="G81" s="9">
        <f>G59+G79</f>
        <v>50982474.900000006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23" customWidth="1"/>
    <col min="2" max="2" width="43" style="23" customWidth="1"/>
    <col min="3" max="3" width="12.85546875" style="23" customWidth="1"/>
    <col min="4" max="4" width="13.28515625" style="23" customWidth="1"/>
    <col min="5" max="5" width="15" style="23" customWidth="1"/>
    <col min="6" max="6" width="16.5703125" style="23" customWidth="1"/>
    <col min="7" max="7" width="13.42578125" style="23" customWidth="1"/>
    <col min="8" max="8" width="14" style="23" customWidth="1"/>
    <col min="9" max="9" width="15" style="23" customWidth="1"/>
    <col min="10" max="16384" width="11.42578125" style="23"/>
  </cols>
  <sheetData>
    <row r="1" spans="2:9" ht="13.5" thickBot="1" x14ac:dyDescent="0.25"/>
    <row r="2" spans="2:9" ht="13.5" thickBot="1" x14ac:dyDescent="0.25">
      <c r="B2" s="160" t="s">
        <v>120</v>
      </c>
      <c r="C2" s="161"/>
      <c r="D2" s="161"/>
      <c r="E2" s="161"/>
      <c r="F2" s="161"/>
      <c r="G2" s="161"/>
      <c r="H2" s="161"/>
      <c r="I2" s="162"/>
    </row>
    <row r="3" spans="2:9" ht="13.5" thickBot="1" x14ac:dyDescent="0.25">
      <c r="B3" s="163" t="s">
        <v>174</v>
      </c>
      <c r="C3" s="164"/>
      <c r="D3" s="164"/>
      <c r="E3" s="164"/>
      <c r="F3" s="164"/>
      <c r="G3" s="164"/>
      <c r="H3" s="164"/>
      <c r="I3" s="165"/>
    </row>
    <row r="4" spans="2:9" ht="13.5" thickBot="1" x14ac:dyDescent="0.25">
      <c r="B4" s="163" t="s">
        <v>173</v>
      </c>
      <c r="C4" s="164"/>
      <c r="D4" s="164"/>
      <c r="E4" s="164"/>
      <c r="F4" s="164"/>
      <c r="G4" s="164"/>
      <c r="H4" s="164"/>
      <c r="I4" s="165"/>
    </row>
    <row r="5" spans="2:9" ht="13.5" thickBot="1" x14ac:dyDescent="0.25">
      <c r="B5" s="163" t="s">
        <v>1</v>
      </c>
      <c r="C5" s="164"/>
      <c r="D5" s="164"/>
      <c r="E5" s="164"/>
      <c r="F5" s="164"/>
      <c r="G5" s="164"/>
      <c r="H5" s="164"/>
      <c r="I5" s="165"/>
    </row>
    <row r="6" spans="2:9" ht="76.5" x14ac:dyDescent="0.2">
      <c r="B6" s="45" t="s">
        <v>172</v>
      </c>
      <c r="C6" s="45" t="s">
        <v>171</v>
      </c>
      <c r="D6" s="45" t="s">
        <v>170</v>
      </c>
      <c r="E6" s="45" t="s">
        <v>169</v>
      </c>
      <c r="F6" s="45" t="s">
        <v>168</v>
      </c>
      <c r="G6" s="45" t="s">
        <v>167</v>
      </c>
      <c r="H6" s="45" t="s">
        <v>166</v>
      </c>
      <c r="I6" s="45" t="s">
        <v>165</v>
      </c>
    </row>
    <row r="7" spans="2:9" ht="13.5" thickBot="1" x14ac:dyDescent="0.25">
      <c r="B7" s="44" t="s">
        <v>164</v>
      </c>
      <c r="C7" s="44" t="s">
        <v>163</v>
      </c>
      <c r="D7" s="44" t="s">
        <v>162</v>
      </c>
      <c r="E7" s="44" t="s">
        <v>161</v>
      </c>
      <c r="F7" s="44" t="s">
        <v>160</v>
      </c>
      <c r="G7" s="44" t="s">
        <v>159</v>
      </c>
      <c r="H7" s="44" t="s">
        <v>158</v>
      </c>
      <c r="I7" s="44" t="s">
        <v>157</v>
      </c>
    </row>
    <row r="8" spans="2:9" ht="12.75" customHeight="1" x14ac:dyDescent="0.2">
      <c r="B8" s="41" t="s">
        <v>156</v>
      </c>
      <c r="C8" s="29">
        <f t="shared" ref="C8:I8" si="0">C9+C13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  <c r="H8" s="29">
        <f t="shared" si="0"/>
        <v>0</v>
      </c>
      <c r="I8" s="29">
        <f t="shared" si="0"/>
        <v>0</v>
      </c>
    </row>
    <row r="9" spans="2:9" ht="12.75" customHeight="1" x14ac:dyDescent="0.2">
      <c r="B9" s="41" t="s">
        <v>155</v>
      </c>
      <c r="C9" s="29">
        <f t="shared" ref="C9:I9" si="1">SUM(C10:C12)</f>
        <v>0</v>
      </c>
      <c r="D9" s="29">
        <f t="shared" si="1"/>
        <v>0</v>
      </c>
      <c r="E9" s="29">
        <f t="shared" si="1"/>
        <v>0</v>
      </c>
      <c r="F9" s="29">
        <f t="shared" si="1"/>
        <v>0</v>
      </c>
      <c r="G9" s="29">
        <f t="shared" si="1"/>
        <v>0</v>
      </c>
      <c r="H9" s="29">
        <f t="shared" si="1"/>
        <v>0</v>
      </c>
      <c r="I9" s="29">
        <f t="shared" si="1"/>
        <v>0</v>
      </c>
    </row>
    <row r="10" spans="2:9" x14ac:dyDescent="0.2">
      <c r="B10" s="43" t="s">
        <v>154</v>
      </c>
      <c r="C10" s="29">
        <v>0</v>
      </c>
      <c r="D10" s="29">
        <v>0</v>
      </c>
      <c r="E10" s="29">
        <v>0</v>
      </c>
      <c r="F10" s="29"/>
      <c r="G10" s="27">
        <v>0</v>
      </c>
      <c r="H10" s="29">
        <v>0</v>
      </c>
      <c r="I10" s="29">
        <v>0</v>
      </c>
    </row>
    <row r="11" spans="2:9" x14ac:dyDescent="0.2">
      <c r="B11" s="43" t="s">
        <v>153</v>
      </c>
      <c r="C11" s="27">
        <v>0</v>
      </c>
      <c r="D11" s="27">
        <v>0</v>
      </c>
      <c r="E11" s="27">
        <v>0</v>
      </c>
      <c r="F11" s="27"/>
      <c r="G11" s="27">
        <v>0</v>
      </c>
      <c r="H11" s="27">
        <v>0</v>
      </c>
      <c r="I11" s="27">
        <v>0</v>
      </c>
    </row>
    <row r="12" spans="2:9" x14ac:dyDescent="0.2">
      <c r="B12" s="43" t="s">
        <v>152</v>
      </c>
      <c r="C12" s="27">
        <v>0</v>
      </c>
      <c r="D12" s="27">
        <v>0</v>
      </c>
      <c r="E12" s="27">
        <v>0</v>
      </c>
      <c r="F12" s="27"/>
      <c r="G12" s="27">
        <v>0</v>
      </c>
      <c r="H12" s="27">
        <v>0</v>
      </c>
      <c r="I12" s="27">
        <v>0</v>
      </c>
    </row>
    <row r="13" spans="2:9" ht="12.75" customHeight="1" x14ac:dyDescent="0.2">
      <c r="B13" s="41" t="s">
        <v>151</v>
      </c>
      <c r="C13" s="29">
        <f t="shared" ref="C13:I13" si="2">SUM(C14:C16)</f>
        <v>0</v>
      </c>
      <c r="D13" s="29">
        <f t="shared" si="2"/>
        <v>0</v>
      </c>
      <c r="E13" s="29">
        <f t="shared" si="2"/>
        <v>0</v>
      </c>
      <c r="F13" s="29">
        <f t="shared" si="2"/>
        <v>0</v>
      </c>
      <c r="G13" s="29">
        <f t="shared" si="2"/>
        <v>0</v>
      </c>
      <c r="H13" s="29">
        <f t="shared" si="2"/>
        <v>0</v>
      </c>
      <c r="I13" s="29">
        <f t="shared" si="2"/>
        <v>0</v>
      </c>
    </row>
    <row r="14" spans="2:9" x14ac:dyDescent="0.2">
      <c r="B14" s="43" t="s">
        <v>150</v>
      </c>
      <c r="C14" s="29">
        <v>0</v>
      </c>
      <c r="D14" s="29">
        <v>0</v>
      </c>
      <c r="E14" s="29">
        <v>0</v>
      </c>
      <c r="F14" s="29"/>
      <c r="G14" s="27">
        <v>0</v>
      </c>
      <c r="H14" s="29">
        <v>0</v>
      </c>
      <c r="I14" s="29">
        <v>0</v>
      </c>
    </row>
    <row r="15" spans="2:9" x14ac:dyDescent="0.2">
      <c r="B15" s="43" t="s">
        <v>149</v>
      </c>
      <c r="C15" s="27">
        <v>0</v>
      </c>
      <c r="D15" s="27">
        <v>0</v>
      </c>
      <c r="E15" s="27">
        <v>0</v>
      </c>
      <c r="F15" s="27"/>
      <c r="G15" s="27">
        <v>0</v>
      </c>
      <c r="H15" s="27">
        <v>0</v>
      </c>
      <c r="I15" s="27">
        <v>0</v>
      </c>
    </row>
    <row r="16" spans="2:9" x14ac:dyDescent="0.2">
      <c r="B16" s="43" t="s">
        <v>148</v>
      </c>
      <c r="C16" s="27">
        <v>0</v>
      </c>
      <c r="D16" s="27">
        <v>0</v>
      </c>
      <c r="E16" s="27">
        <v>0</v>
      </c>
      <c r="F16" s="27"/>
      <c r="G16" s="27">
        <v>0</v>
      </c>
      <c r="H16" s="27">
        <v>0</v>
      </c>
      <c r="I16" s="27">
        <v>0</v>
      </c>
    </row>
    <row r="17" spans="2:9" x14ac:dyDescent="0.2">
      <c r="B17" s="41" t="s">
        <v>147</v>
      </c>
      <c r="C17" s="29">
        <v>3903361.34</v>
      </c>
      <c r="D17" s="42"/>
      <c r="E17" s="42"/>
      <c r="F17" s="42"/>
      <c r="G17" s="27">
        <v>3782055.34</v>
      </c>
      <c r="H17" s="42"/>
      <c r="I17" s="42"/>
    </row>
    <row r="18" spans="2:9" x14ac:dyDescent="0.2">
      <c r="B18" s="28"/>
      <c r="C18" s="27"/>
      <c r="D18" s="27"/>
      <c r="E18" s="27"/>
      <c r="F18" s="27"/>
      <c r="G18" s="27"/>
      <c r="H18" s="27"/>
      <c r="I18" s="27"/>
    </row>
    <row r="19" spans="2:9" ht="12.75" customHeight="1" x14ac:dyDescent="0.2">
      <c r="B19" s="38" t="s">
        <v>146</v>
      </c>
      <c r="C19" s="29">
        <f t="shared" ref="C19:I19" si="3">C8+C17</f>
        <v>3903361.34</v>
      </c>
      <c r="D19" s="29">
        <f t="shared" si="3"/>
        <v>0</v>
      </c>
      <c r="E19" s="29">
        <f t="shared" si="3"/>
        <v>0</v>
      </c>
      <c r="F19" s="29">
        <f t="shared" si="3"/>
        <v>0</v>
      </c>
      <c r="G19" s="29">
        <f t="shared" si="3"/>
        <v>3782055.34</v>
      </c>
      <c r="H19" s="29">
        <f t="shared" si="3"/>
        <v>0</v>
      </c>
      <c r="I19" s="29">
        <f t="shared" si="3"/>
        <v>0</v>
      </c>
    </row>
    <row r="20" spans="2:9" x14ac:dyDescent="0.2">
      <c r="B20" s="41"/>
      <c r="C20" s="29"/>
      <c r="D20" s="29"/>
      <c r="E20" s="29"/>
      <c r="F20" s="29"/>
      <c r="G20" s="29"/>
      <c r="H20" s="29"/>
      <c r="I20" s="29"/>
    </row>
    <row r="21" spans="2:9" ht="12.75" customHeight="1" x14ac:dyDescent="0.2">
      <c r="B21" s="41" t="s">
        <v>145</v>
      </c>
      <c r="C21" s="29">
        <f t="shared" ref="C21:I21" si="4">SUM(C22:C24)</f>
        <v>0</v>
      </c>
      <c r="D21" s="29">
        <f t="shared" si="4"/>
        <v>0</v>
      </c>
      <c r="E21" s="29">
        <f t="shared" si="4"/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</row>
    <row r="22" spans="2:9" ht="12.75" customHeight="1" x14ac:dyDescent="0.2">
      <c r="B22" s="28" t="s">
        <v>144</v>
      </c>
      <c r="C22" s="27"/>
      <c r="D22" s="27"/>
      <c r="E22" s="27"/>
      <c r="F22" s="27"/>
      <c r="G22" s="27">
        <f>C22+D22-E22+F22</f>
        <v>0</v>
      </c>
      <c r="H22" s="27"/>
      <c r="I22" s="27"/>
    </row>
    <row r="23" spans="2:9" ht="12.75" customHeight="1" x14ac:dyDescent="0.2">
      <c r="B23" s="28" t="s">
        <v>143</v>
      </c>
      <c r="C23" s="27"/>
      <c r="D23" s="27"/>
      <c r="E23" s="27"/>
      <c r="F23" s="27"/>
      <c r="G23" s="27">
        <f>C23+D23-E23+F23</f>
        <v>0</v>
      </c>
      <c r="H23" s="27"/>
      <c r="I23" s="27"/>
    </row>
    <row r="24" spans="2:9" ht="12.75" customHeight="1" x14ac:dyDescent="0.2">
      <c r="B24" s="28" t="s">
        <v>142</v>
      </c>
      <c r="C24" s="27"/>
      <c r="D24" s="27"/>
      <c r="E24" s="27"/>
      <c r="F24" s="27"/>
      <c r="G24" s="27">
        <f>C24+D24-E24+F24</f>
        <v>0</v>
      </c>
      <c r="H24" s="27"/>
      <c r="I24" s="27"/>
    </row>
    <row r="25" spans="2:9" x14ac:dyDescent="0.2">
      <c r="B25" s="40"/>
      <c r="C25" s="39"/>
      <c r="D25" s="39"/>
      <c r="E25" s="39"/>
      <c r="F25" s="39"/>
      <c r="G25" s="39"/>
      <c r="H25" s="39"/>
      <c r="I25" s="39"/>
    </row>
    <row r="26" spans="2:9" ht="25.5" x14ac:dyDescent="0.2">
      <c r="B26" s="38" t="s">
        <v>141</v>
      </c>
      <c r="C26" s="29">
        <f t="shared" ref="C26:I26" si="5">SUM(C27:C29)</f>
        <v>0</v>
      </c>
      <c r="D26" s="29">
        <f t="shared" si="5"/>
        <v>0</v>
      </c>
      <c r="E26" s="29">
        <f t="shared" si="5"/>
        <v>0</v>
      </c>
      <c r="F26" s="29">
        <f t="shared" si="5"/>
        <v>0</v>
      </c>
      <c r="G26" s="29">
        <f t="shared" si="5"/>
        <v>0</v>
      </c>
      <c r="H26" s="29">
        <f t="shared" si="5"/>
        <v>0</v>
      </c>
      <c r="I26" s="29">
        <f t="shared" si="5"/>
        <v>0</v>
      </c>
    </row>
    <row r="27" spans="2:9" ht="12.75" customHeight="1" x14ac:dyDescent="0.2">
      <c r="B27" s="28" t="s">
        <v>140</v>
      </c>
      <c r="C27" s="27"/>
      <c r="D27" s="27"/>
      <c r="E27" s="27"/>
      <c r="F27" s="27"/>
      <c r="G27" s="27">
        <f>C27+D27-E27+F27</f>
        <v>0</v>
      </c>
      <c r="H27" s="27"/>
      <c r="I27" s="27"/>
    </row>
    <row r="28" spans="2:9" ht="12.75" customHeight="1" x14ac:dyDescent="0.2">
      <c r="B28" s="28" t="s">
        <v>139</v>
      </c>
      <c r="C28" s="27"/>
      <c r="D28" s="27"/>
      <c r="E28" s="27"/>
      <c r="F28" s="27"/>
      <c r="G28" s="27">
        <f>C28+D28-E28+F28</f>
        <v>0</v>
      </c>
      <c r="H28" s="27"/>
      <c r="I28" s="27"/>
    </row>
    <row r="29" spans="2:9" ht="12.75" customHeight="1" x14ac:dyDescent="0.2">
      <c r="B29" s="28" t="s">
        <v>138</v>
      </c>
      <c r="C29" s="27"/>
      <c r="D29" s="27"/>
      <c r="E29" s="27"/>
      <c r="F29" s="27"/>
      <c r="G29" s="27">
        <f>C29+D29-E29+F29</f>
        <v>0</v>
      </c>
      <c r="H29" s="27"/>
      <c r="I29" s="27"/>
    </row>
    <row r="30" spans="2:9" ht="13.5" thickBot="1" x14ac:dyDescent="0.25">
      <c r="B30" s="37"/>
      <c r="C30" s="36"/>
      <c r="D30" s="36"/>
      <c r="E30" s="36"/>
      <c r="F30" s="36"/>
      <c r="G30" s="36"/>
      <c r="H30" s="36"/>
      <c r="I30" s="36"/>
    </row>
    <row r="31" spans="2:9" ht="18.75" customHeight="1" x14ac:dyDescent="0.2">
      <c r="B31" s="168" t="s">
        <v>137</v>
      </c>
      <c r="C31" s="168"/>
      <c r="D31" s="168"/>
      <c r="E31" s="168"/>
      <c r="F31" s="168"/>
      <c r="G31" s="168"/>
      <c r="H31" s="168"/>
      <c r="I31" s="168"/>
    </row>
    <row r="32" spans="2:9" x14ac:dyDescent="0.2">
      <c r="B32" s="35" t="s">
        <v>136</v>
      </c>
      <c r="C32" s="24"/>
      <c r="D32" s="34"/>
      <c r="E32" s="34"/>
      <c r="F32" s="34"/>
      <c r="G32" s="34"/>
      <c r="H32" s="34"/>
      <c r="I32" s="34"/>
    </row>
    <row r="33" spans="2:9" ht="13.5" thickBot="1" x14ac:dyDescent="0.25">
      <c r="B33" s="33"/>
      <c r="C33" s="24"/>
      <c r="D33" s="24"/>
      <c r="E33" s="24"/>
      <c r="F33" s="24"/>
      <c r="G33" s="24"/>
      <c r="H33" s="24"/>
      <c r="I33" s="24"/>
    </row>
    <row r="34" spans="2:9" ht="38.25" customHeight="1" x14ac:dyDescent="0.2">
      <c r="B34" s="166" t="s">
        <v>135</v>
      </c>
      <c r="C34" s="166" t="s">
        <v>134</v>
      </c>
      <c r="D34" s="166" t="s">
        <v>133</v>
      </c>
      <c r="E34" s="32" t="s">
        <v>132</v>
      </c>
      <c r="F34" s="166" t="s">
        <v>131</v>
      </c>
      <c r="G34" s="32" t="s">
        <v>130</v>
      </c>
      <c r="H34" s="24"/>
      <c r="I34" s="24"/>
    </row>
    <row r="35" spans="2:9" ht="15.75" customHeight="1" thickBot="1" x14ac:dyDescent="0.25">
      <c r="B35" s="167"/>
      <c r="C35" s="167"/>
      <c r="D35" s="167"/>
      <c r="E35" s="31" t="s">
        <v>129</v>
      </c>
      <c r="F35" s="167"/>
      <c r="G35" s="31" t="s">
        <v>128</v>
      </c>
      <c r="H35" s="24"/>
      <c r="I35" s="24"/>
    </row>
    <row r="36" spans="2:9" x14ac:dyDescent="0.2">
      <c r="B36" s="30" t="s">
        <v>127</v>
      </c>
      <c r="C36" s="29">
        <f>SUM(C37:C39)</f>
        <v>0</v>
      </c>
      <c r="D36" s="29">
        <f>SUM(D37:D39)</f>
        <v>0</v>
      </c>
      <c r="E36" s="29">
        <f>SUM(E37:E39)</f>
        <v>0</v>
      </c>
      <c r="F36" s="29">
        <f>SUM(F37:F39)</f>
        <v>0</v>
      </c>
      <c r="G36" s="29">
        <f>SUM(G37:G39)</f>
        <v>0</v>
      </c>
      <c r="H36" s="24"/>
      <c r="I36" s="24"/>
    </row>
    <row r="37" spans="2:9" x14ac:dyDescent="0.2">
      <c r="B37" s="28" t="s">
        <v>126</v>
      </c>
      <c r="C37" s="27"/>
      <c r="D37" s="27"/>
      <c r="E37" s="27"/>
      <c r="F37" s="27"/>
      <c r="G37" s="27"/>
      <c r="H37" s="24"/>
      <c r="I37" s="24"/>
    </row>
    <row r="38" spans="2:9" x14ac:dyDescent="0.2">
      <c r="B38" s="28" t="s">
        <v>125</v>
      </c>
      <c r="C38" s="27"/>
      <c r="D38" s="27"/>
      <c r="E38" s="27"/>
      <c r="F38" s="27"/>
      <c r="G38" s="27"/>
      <c r="H38" s="24"/>
      <c r="I38" s="24"/>
    </row>
    <row r="39" spans="2:9" ht="13.5" thickBot="1" x14ac:dyDescent="0.25">
      <c r="B39" s="26" t="s">
        <v>124</v>
      </c>
      <c r="C39" s="25"/>
      <c r="D39" s="25"/>
      <c r="E39" s="25"/>
      <c r="F39" s="25"/>
      <c r="G39" s="25"/>
      <c r="H39" s="24"/>
      <c r="I39" s="24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60" t="s">
        <v>120</v>
      </c>
      <c r="C2" s="161"/>
      <c r="D2" s="161"/>
      <c r="E2" s="161"/>
      <c r="F2" s="161"/>
      <c r="G2" s="161"/>
      <c r="H2" s="161"/>
      <c r="I2" s="161"/>
      <c r="J2" s="161"/>
      <c r="K2" s="161"/>
      <c r="L2" s="162"/>
    </row>
    <row r="3" spans="2:12" ht="15.75" thickBot="1" x14ac:dyDescent="0.3">
      <c r="B3" s="163" t="s">
        <v>201</v>
      </c>
      <c r="C3" s="164"/>
      <c r="D3" s="164"/>
      <c r="E3" s="164"/>
      <c r="F3" s="164"/>
      <c r="G3" s="164"/>
      <c r="H3" s="164"/>
      <c r="I3" s="164"/>
      <c r="J3" s="164"/>
      <c r="K3" s="164"/>
      <c r="L3" s="165"/>
    </row>
    <row r="4" spans="2:12" ht="15.75" thickBot="1" x14ac:dyDescent="0.3">
      <c r="B4" s="163" t="s">
        <v>173</v>
      </c>
      <c r="C4" s="164"/>
      <c r="D4" s="164"/>
      <c r="E4" s="164"/>
      <c r="F4" s="164"/>
      <c r="G4" s="164"/>
      <c r="H4" s="164"/>
      <c r="I4" s="164"/>
      <c r="J4" s="164"/>
      <c r="K4" s="164"/>
      <c r="L4" s="165"/>
    </row>
    <row r="5" spans="2:12" ht="15.75" thickBot="1" x14ac:dyDescent="0.3">
      <c r="B5" s="163" t="s">
        <v>1</v>
      </c>
      <c r="C5" s="164"/>
      <c r="D5" s="164"/>
      <c r="E5" s="164"/>
      <c r="F5" s="164"/>
      <c r="G5" s="164"/>
      <c r="H5" s="164"/>
      <c r="I5" s="164"/>
      <c r="J5" s="164"/>
      <c r="K5" s="164"/>
      <c r="L5" s="165"/>
    </row>
    <row r="6" spans="2:12" ht="102" x14ac:dyDescent="0.25">
      <c r="B6" s="54" t="s">
        <v>200</v>
      </c>
      <c r="C6" s="53" t="s">
        <v>199</v>
      </c>
      <c r="D6" s="53" t="s">
        <v>198</v>
      </c>
      <c r="E6" s="53" t="s">
        <v>197</v>
      </c>
      <c r="F6" s="53" t="s">
        <v>196</v>
      </c>
      <c r="G6" s="53" t="s">
        <v>195</v>
      </c>
      <c r="H6" s="53" t="s">
        <v>194</v>
      </c>
      <c r="I6" s="53" t="s">
        <v>193</v>
      </c>
      <c r="J6" s="53" t="s">
        <v>192</v>
      </c>
      <c r="K6" s="53" t="s">
        <v>191</v>
      </c>
      <c r="L6" s="53" t="s">
        <v>190</v>
      </c>
    </row>
    <row r="7" spans="2:12" ht="15.75" thickBot="1" x14ac:dyDescent="0.3">
      <c r="B7" s="44" t="s">
        <v>164</v>
      </c>
      <c r="C7" s="44" t="s">
        <v>163</v>
      </c>
      <c r="D7" s="44" t="s">
        <v>162</v>
      </c>
      <c r="E7" s="44" t="s">
        <v>161</v>
      </c>
      <c r="F7" s="44" t="s">
        <v>160</v>
      </c>
      <c r="G7" s="44" t="s">
        <v>189</v>
      </c>
      <c r="H7" s="44" t="s">
        <v>158</v>
      </c>
      <c r="I7" s="44" t="s">
        <v>157</v>
      </c>
      <c r="J7" s="44" t="s">
        <v>188</v>
      </c>
      <c r="K7" s="44" t="s">
        <v>187</v>
      </c>
      <c r="L7" s="44" t="s">
        <v>186</v>
      </c>
    </row>
    <row r="8" spans="2:12" x14ac:dyDescent="0.25">
      <c r="B8" s="52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2:12" ht="25.5" x14ac:dyDescent="0.25">
      <c r="B9" s="48" t="s">
        <v>185</v>
      </c>
      <c r="C9" s="29">
        <f t="shared" ref="C9:L9" si="0">SUM(C10:C13)</f>
        <v>0</v>
      </c>
      <c r="D9" s="29">
        <f t="shared" si="0"/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  <c r="H9" s="29">
        <f t="shared" si="0"/>
        <v>0</v>
      </c>
      <c r="I9" s="29">
        <f t="shared" si="0"/>
        <v>0</v>
      </c>
      <c r="J9" s="29">
        <f t="shared" si="0"/>
        <v>0</v>
      </c>
      <c r="K9" s="29">
        <f t="shared" si="0"/>
        <v>0</v>
      </c>
      <c r="L9" s="29">
        <f t="shared" si="0"/>
        <v>0</v>
      </c>
    </row>
    <row r="10" spans="2:12" x14ac:dyDescent="0.25">
      <c r="B10" s="50" t="s">
        <v>184</v>
      </c>
      <c r="C10" s="27"/>
      <c r="D10" s="27"/>
      <c r="E10" s="27"/>
      <c r="F10" s="27"/>
      <c r="G10" s="27"/>
      <c r="H10" s="27"/>
      <c r="I10" s="27"/>
      <c r="J10" s="27"/>
      <c r="K10" s="27"/>
      <c r="L10" s="27">
        <f>F10-K10</f>
        <v>0</v>
      </c>
    </row>
    <row r="11" spans="2:12" x14ac:dyDescent="0.25">
      <c r="B11" s="50" t="s">
        <v>183</v>
      </c>
      <c r="C11" s="27"/>
      <c r="D11" s="27"/>
      <c r="E11" s="27"/>
      <c r="F11" s="27"/>
      <c r="G11" s="27"/>
      <c r="H11" s="27"/>
      <c r="I11" s="27"/>
      <c r="J11" s="27"/>
      <c r="K11" s="27"/>
      <c r="L11" s="27">
        <f>F11-K11</f>
        <v>0</v>
      </c>
    </row>
    <row r="12" spans="2:12" x14ac:dyDescent="0.25">
      <c r="B12" s="50" t="s">
        <v>182</v>
      </c>
      <c r="C12" s="27"/>
      <c r="D12" s="27"/>
      <c r="E12" s="27"/>
      <c r="F12" s="27"/>
      <c r="G12" s="27"/>
      <c r="H12" s="27"/>
      <c r="I12" s="27"/>
      <c r="J12" s="27"/>
      <c r="K12" s="27"/>
      <c r="L12" s="27">
        <f>F12-K12</f>
        <v>0</v>
      </c>
    </row>
    <row r="13" spans="2:12" x14ac:dyDescent="0.25">
      <c r="B13" s="50" t="s">
        <v>181</v>
      </c>
      <c r="C13" s="27"/>
      <c r="D13" s="27"/>
      <c r="E13" s="27"/>
      <c r="F13" s="27"/>
      <c r="G13" s="27"/>
      <c r="H13" s="27"/>
      <c r="I13" s="27"/>
      <c r="J13" s="27"/>
      <c r="K13" s="27"/>
      <c r="L13" s="27">
        <f>F13-K13</f>
        <v>0</v>
      </c>
    </row>
    <row r="14" spans="2:12" x14ac:dyDescent="0.25">
      <c r="B14" s="49"/>
      <c r="C14" s="27"/>
      <c r="D14" s="27"/>
      <c r="E14" s="27"/>
      <c r="F14" s="27"/>
      <c r="G14" s="27"/>
      <c r="H14" s="27"/>
      <c r="I14" s="27"/>
      <c r="J14" s="27"/>
      <c r="K14" s="27"/>
      <c r="L14" s="27">
        <f>F14-K14</f>
        <v>0</v>
      </c>
    </row>
    <row r="15" spans="2:12" x14ac:dyDescent="0.25">
      <c r="B15" s="48" t="s">
        <v>180</v>
      </c>
      <c r="C15" s="29">
        <f t="shared" ref="C15:L15" si="1">SUM(C16:C19)</f>
        <v>0</v>
      </c>
      <c r="D15" s="29">
        <f t="shared" si="1"/>
        <v>0</v>
      </c>
      <c r="E15" s="29">
        <f t="shared" si="1"/>
        <v>0</v>
      </c>
      <c r="F15" s="29">
        <f t="shared" si="1"/>
        <v>0</v>
      </c>
      <c r="G15" s="29">
        <f t="shared" si="1"/>
        <v>0</v>
      </c>
      <c r="H15" s="29">
        <f t="shared" si="1"/>
        <v>0</v>
      </c>
      <c r="I15" s="29">
        <f t="shared" si="1"/>
        <v>0</v>
      </c>
      <c r="J15" s="29">
        <f t="shared" si="1"/>
        <v>0</v>
      </c>
      <c r="K15" s="29">
        <f t="shared" si="1"/>
        <v>0</v>
      </c>
      <c r="L15" s="29">
        <f t="shared" si="1"/>
        <v>0</v>
      </c>
    </row>
    <row r="16" spans="2:12" x14ac:dyDescent="0.25">
      <c r="B16" s="50" t="s">
        <v>179</v>
      </c>
      <c r="C16" s="27"/>
      <c r="D16" s="27"/>
      <c r="E16" s="27"/>
      <c r="F16" s="27"/>
      <c r="G16" s="27"/>
      <c r="H16" s="27"/>
      <c r="I16" s="27"/>
      <c r="J16" s="27"/>
      <c r="K16" s="27"/>
      <c r="L16" s="27">
        <f>F16-K16</f>
        <v>0</v>
      </c>
    </row>
    <row r="17" spans="2:12" x14ac:dyDescent="0.25">
      <c r="B17" s="50" t="s">
        <v>178</v>
      </c>
      <c r="C17" s="27"/>
      <c r="D17" s="27"/>
      <c r="E17" s="27"/>
      <c r="F17" s="27"/>
      <c r="G17" s="27"/>
      <c r="H17" s="27"/>
      <c r="I17" s="27"/>
      <c r="J17" s="27"/>
      <c r="K17" s="27"/>
      <c r="L17" s="27">
        <f>F17-K17</f>
        <v>0</v>
      </c>
    </row>
    <row r="18" spans="2:12" x14ac:dyDescent="0.25">
      <c r="B18" s="50" t="s">
        <v>177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f>F18-K18</f>
        <v>0</v>
      </c>
    </row>
    <row r="19" spans="2:12" x14ac:dyDescent="0.25">
      <c r="B19" s="50" t="s">
        <v>176</v>
      </c>
      <c r="C19" s="27"/>
      <c r="D19" s="27"/>
      <c r="E19" s="27"/>
      <c r="F19" s="27"/>
      <c r="G19" s="27"/>
      <c r="H19" s="27"/>
      <c r="I19" s="27"/>
      <c r="J19" s="27"/>
      <c r="K19" s="27"/>
      <c r="L19" s="27">
        <f>F19-K19</f>
        <v>0</v>
      </c>
    </row>
    <row r="20" spans="2:12" x14ac:dyDescent="0.25">
      <c r="B20" s="49"/>
      <c r="C20" s="27"/>
      <c r="D20" s="27"/>
      <c r="E20" s="27"/>
      <c r="F20" s="27"/>
      <c r="G20" s="27"/>
      <c r="H20" s="27"/>
      <c r="I20" s="27"/>
      <c r="J20" s="27"/>
      <c r="K20" s="27"/>
      <c r="L20" s="27">
        <f>F20-K20</f>
        <v>0</v>
      </c>
    </row>
    <row r="21" spans="2:12" ht="38.25" x14ac:dyDescent="0.25">
      <c r="B21" s="48" t="s">
        <v>175</v>
      </c>
      <c r="C21" s="29">
        <f t="shared" ref="C21:L21" si="2">C9+C15</f>
        <v>0</v>
      </c>
      <c r="D21" s="29">
        <f t="shared" si="2"/>
        <v>0</v>
      </c>
      <c r="E21" s="29">
        <f t="shared" si="2"/>
        <v>0</v>
      </c>
      <c r="F21" s="29">
        <f t="shared" si="2"/>
        <v>0</v>
      </c>
      <c r="G21" s="29">
        <f t="shared" si="2"/>
        <v>0</v>
      </c>
      <c r="H21" s="29">
        <f t="shared" si="2"/>
        <v>0</v>
      </c>
      <c r="I21" s="29">
        <f t="shared" si="2"/>
        <v>0</v>
      </c>
      <c r="J21" s="29">
        <f t="shared" si="2"/>
        <v>0</v>
      </c>
      <c r="K21" s="29">
        <f t="shared" si="2"/>
        <v>0</v>
      </c>
      <c r="L21" s="29">
        <f t="shared" si="2"/>
        <v>0</v>
      </c>
    </row>
    <row r="22" spans="2:12" ht="15.75" thickBot="1" x14ac:dyDescent="0.3">
      <c r="B22" s="47"/>
      <c r="C22" s="46"/>
      <c r="D22" s="46"/>
      <c r="E22" s="46"/>
      <c r="F22" s="46"/>
      <c r="G22" s="46"/>
      <c r="H22" s="46"/>
      <c r="I22" s="46"/>
      <c r="J22" s="46"/>
      <c r="K22" s="46"/>
      <c r="L22" s="46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85"/>
  <sheetViews>
    <sheetView workbookViewId="0">
      <selection activeCell="G26" sqref="G26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151" t="s">
        <v>120</v>
      </c>
      <c r="C2" s="152"/>
      <c r="D2" s="152"/>
      <c r="E2" s="153"/>
    </row>
    <row r="3" spans="2:5" x14ac:dyDescent="0.2">
      <c r="B3" s="169" t="s">
        <v>243</v>
      </c>
      <c r="C3" s="170"/>
      <c r="D3" s="170"/>
      <c r="E3" s="171"/>
    </row>
    <row r="4" spans="2:5" x14ac:dyDescent="0.2">
      <c r="B4" s="169" t="s">
        <v>173</v>
      </c>
      <c r="C4" s="170"/>
      <c r="D4" s="170"/>
      <c r="E4" s="171"/>
    </row>
    <row r="5" spans="2:5" ht="13.5" thickBot="1" x14ac:dyDescent="0.25">
      <c r="B5" s="172" t="s">
        <v>1</v>
      </c>
      <c r="C5" s="173"/>
      <c r="D5" s="173"/>
      <c r="E5" s="174"/>
    </row>
    <row r="6" spans="2:5" ht="13.5" thickBot="1" x14ac:dyDescent="0.25">
      <c r="B6" s="85"/>
      <c r="C6" s="85"/>
      <c r="D6" s="85"/>
      <c r="E6" s="85"/>
    </row>
    <row r="7" spans="2:5" x14ac:dyDescent="0.2">
      <c r="B7" s="175" t="s">
        <v>2</v>
      </c>
      <c r="C7" s="21" t="s">
        <v>224</v>
      </c>
      <c r="D7" s="177" t="s">
        <v>212</v>
      </c>
      <c r="E7" s="21" t="s">
        <v>211</v>
      </c>
    </row>
    <row r="8" spans="2:5" ht="13.5" thickBot="1" x14ac:dyDescent="0.25">
      <c r="B8" s="176"/>
      <c r="C8" s="22" t="s">
        <v>242</v>
      </c>
      <c r="D8" s="178"/>
      <c r="E8" s="22" t="s">
        <v>241</v>
      </c>
    </row>
    <row r="9" spans="2:5" x14ac:dyDescent="0.2">
      <c r="B9" s="75" t="s">
        <v>240</v>
      </c>
      <c r="C9" s="74">
        <f>SUM(C10:C12)</f>
        <v>32048453</v>
      </c>
      <c r="D9" s="74">
        <f>SUM(D10:D12)</f>
        <v>16760570.16</v>
      </c>
      <c r="E9" s="74">
        <f>SUM(E10:E12)</f>
        <v>16760570</v>
      </c>
    </row>
    <row r="10" spans="2:5" x14ac:dyDescent="0.2">
      <c r="B10" s="78" t="s">
        <v>239</v>
      </c>
      <c r="C10" s="76">
        <v>15656324</v>
      </c>
      <c r="D10" s="76">
        <v>7912952.8099999996</v>
      </c>
      <c r="E10" s="76">
        <v>7912953</v>
      </c>
    </row>
    <row r="11" spans="2:5" x14ac:dyDescent="0.2">
      <c r="B11" s="78" t="s">
        <v>209</v>
      </c>
      <c r="C11" s="76">
        <v>16392129</v>
      </c>
      <c r="D11" s="76">
        <v>8847617.3499999996</v>
      </c>
      <c r="E11" s="76">
        <v>8847617</v>
      </c>
    </row>
    <row r="12" spans="2:5" x14ac:dyDescent="0.2">
      <c r="B12" s="78" t="s">
        <v>238</v>
      </c>
      <c r="C12" s="76">
        <f>C48</f>
        <v>0</v>
      </c>
      <c r="D12" s="76">
        <f>D48</f>
        <v>0</v>
      </c>
      <c r="E12" s="76">
        <f>E48</f>
        <v>0</v>
      </c>
    </row>
    <row r="13" spans="2:5" x14ac:dyDescent="0.2">
      <c r="B13" s="75"/>
      <c r="C13" s="76"/>
      <c r="D13" s="76"/>
      <c r="E13" s="76"/>
    </row>
    <row r="14" spans="2:5" ht="15" x14ac:dyDescent="0.2">
      <c r="B14" s="75" t="s">
        <v>237</v>
      </c>
      <c r="C14" s="74">
        <f>SUM(C15:C16)</f>
        <v>32048453</v>
      </c>
      <c r="D14" s="74">
        <f>SUM(D15:D16)</f>
        <v>13998451.289999999</v>
      </c>
      <c r="E14" s="74">
        <f>SUM(E15:E16)</f>
        <v>13998451.289999999</v>
      </c>
    </row>
    <row r="15" spans="2:5" x14ac:dyDescent="0.2">
      <c r="B15" s="78" t="s">
        <v>218</v>
      </c>
      <c r="C15" s="76">
        <v>15656324</v>
      </c>
      <c r="D15" s="76">
        <v>6909513.4400000004</v>
      </c>
      <c r="E15" s="76">
        <v>6909513.4400000004</v>
      </c>
    </row>
    <row r="16" spans="2:5" x14ac:dyDescent="0.2">
      <c r="B16" s="78" t="s">
        <v>236</v>
      </c>
      <c r="C16" s="76">
        <v>16392129</v>
      </c>
      <c r="D16" s="76">
        <v>7088937.8499999996</v>
      </c>
      <c r="E16" s="76">
        <v>7088937.8499999996</v>
      </c>
    </row>
    <row r="17" spans="2:8" x14ac:dyDescent="0.2">
      <c r="B17" s="77"/>
      <c r="C17" s="76"/>
      <c r="D17" s="76"/>
      <c r="E17" s="76"/>
      <c r="H17" s="70"/>
    </row>
    <row r="18" spans="2:8" x14ac:dyDescent="0.2">
      <c r="B18" s="75" t="s">
        <v>235</v>
      </c>
      <c r="C18" s="74">
        <f>SUM(C19:C20)</f>
        <v>0</v>
      </c>
      <c r="D18" s="74">
        <f>SUM(D19:D20)</f>
        <v>0</v>
      </c>
      <c r="E18" s="74">
        <f>SUM(E19:E20)</f>
        <v>0</v>
      </c>
    </row>
    <row r="19" spans="2:8" x14ac:dyDescent="0.2">
      <c r="B19" s="78" t="s">
        <v>217</v>
      </c>
      <c r="C19" s="84"/>
      <c r="D19" s="76"/>
      <c r="E19" s="76"/>
    </row>
    <row r="20" spans="2:8" x14ac:dyDescent="0.2">
      <c r="B20" s="78" t="s">
        <v>204</v>
      </c>
      <c r="C20" s="84"/>
      <c r="D20" s="76"/>
      <c r="E20" s="76"/>
    </row>
    <row r="21" spans="2:8" x14ac:dyDescent="0.2">
      <c r="B21" s="77"/>
      <c r="C21" s="76"/>
      <c r="D21" s="76"/>
      <c r="E21" s="76"/>
    </row>
    <row r="22" spans="2:8" x14ac:dyDescent="0.2">
      <c r="B22" s="75" t="s">
        <v>234</v>
      </c>
      <c r="C22" s="74">
        <f>C9-C14+C18</f>
        <v>0</v>
      </c>
      <c r="D22" s="75">
        <f>D9-D14+D18</f>
        <v>2762118.870000001</v>
      </c>
      <c r="E22" s="75">
        <f>E9-E14+E18</f>
        <v>2762118.7100000009</v>
      </c>
    </row>
    <row r="23" spans="2:8" x14ac:dyDescent="0.2">
      <c r="B23" s="75"/>
      <c r="C23" s="76"/>
      <c r="D23" s="77"/>
      <c r="E23" s="77"/>
    </row>
    <row r="24" spans="2:8" x14ac:dyDescent="0.2">
      <c r="B24" s="75" t="s">
        <v>233</v>
      </c>
      <c r="C24" s="74">
        <f>C22-C12</f>
        <v>0</v>
      </c>
      <c r="D24" s="75">
        <f>D22-D12</f>
        <v>2762118.870000001</v>
      </c>
      <c r="E24" s="75">
        <f>E22-E12</f>
        <v>2762118.7100000009</v>
      </c>
    </row>
    <row r="25" spans="2:8" x14ac:dyDescent="0.2">
      <c r="B25" s="75"/>
      <c r="C25" s="76"/>
      <c r="D25" s="77"/>
      <c r="E25" s="77"/>
    </row>
    <row r="26" spans="2:8" ht="25.5" x14ac:dyDescent="0.2">
      <c r="B26" s="75" t="s">
        <v>232</v>
      </c>
      <c r="C26" s="74">
        <f>C24-C18</f>
        <v>0</v>
      </c>
      <c r="D26" s="74">
        <f>D24-D18</f>
        <v>2762118.870000001</v>
      </c>
      <c r="E26" s="74">
        <f>E24-E18</f>
        <v>2762118.7100000009</v>
      </c>
    </row>
    <row r="27" spans="2:8" ht="13.5" thickBot="1" x14ac:dyDescent="0.25">
      <c r="B27" s="83"/>
      <c r="C27" s="82"/>
      <c r="D27" s="82"/>
      <c r="E27" s="82"/>
    </row>
    <row r="28" spans="2:8" ht="35.1" customHeight="1" thickBot="1" x14ac:dyDescent="0.25">
      <c r="B28" s="185"/>
      <c r="C28" s="185"/>
      <c r="D28" s="185"/>
      <c r="E28" s="185"/>
    </row>
    <row r="29" spans="2:8" ht="13.5" thickBot="1" x14ac:dyDescent="0.25">
      <c r="B29" s="81" t="s">
        <v>214</v>
      </c>
      <c r="C29" s="80" t="s">
        <v>223</v>
      </c>
      <c r="D29" s="80" t="s">
        <v>212</v>
      </c>
      <c r="E29" s="80" t="s">
        <v>210</v>
      </c>
    </row>
    <row r="30" spans="2:8" x14ac:dyDescent="0.2">
      <c r="B30" s="79"/>
      <c r="C30" s="76"/>
      <c r="D30" s="76"/>
      <c r="E30" s="76"/>
    </row>
    <row r="31" spans="2:8" x14ac:dyDescent="0.2">
      <c r="B31" s="75" t="s">
        <v>231</v>
      </c>
      <c r="C31" s="74">
        <f>SUM(C32:C33)</f>
        <v>0</v>
      </c>
      <c r="D31" s="75">
        <f>SUM(D32:D33)</f>
        <v>0</v>
      </c>
      <c r="E31" s="75">
        <f>SUM(E32:E33)</f>
        <v>0</v>
      </c>
    </row>
    <row r="32" spans="2:8" x14ac:dyDescent="0.2">
      <c r="B32" s="78" t="s">
        <v>230</v>
      </c>
      <c r="C32" s="76"/>
      <c r="D32" s="77"/>
      <c r="E32" s="77"/>
    </row>
    <row r="33" spans="2:5" x14ac:dyDescent="0.2">
      <c r="B33" s="78" t="s">
        <v>229</v>
      </c>
      <c r="C33" s="76"/>
      <c r="D33" s="77"/>
      <c r="E33" s="77"/>
    </row>
    <row r="34" spans="2:5" x14ac:dyDescent="0.2">
      <c r="B34" s="75"/>
      <c r="C34" s="76"/>
      <c r="D34" s="76"/>
      <c r="E34" s="76"/>
    </row>
    <row r="35" spans="2:5" x14ac:dyDescent="0.2">
      <c r="B35" s="75" t="s">
        <v>228</v>
      </c>
      <c r="C35" s="74">
        <f>C26+C31</f>
        <v>0</v>
      </c>
      <c r="D35" s="74">
        <f>D26+D31</f>
        <v>2762118.870000001</v>
      </c>
      <c r="E35" s="74">
        <f>E26+E31</f>
        <v>2762118.7100000009</v>
      </c>
    </row>
    <row r="36" spans="2:5" ht="13.5" thickBot="1" x14ac:dyDescent="0.25">
      <c r="B36" s="73"/>
      <c r="C36" s="72"/>
      <c r="D36" s="72"/>
      <c r="E36" s="72"/>
    </row>
    <row r="37" spans="2:5" ht="35.1" customHeight="1" thickBot="1" x14ac:dyDescent="0.25">
      <c r="B37" s="70"/>
      <c r="C37" s="70"/>
      <c r="D37" s="70"/>
      <c r="E37" s="70"/>
    </row>
    <row r="38" spans="2:5" x14ac:dyDescent="0.2">
      <c r="B38" s="179" t="s">
        <v>214</v>
      </c>
      <c r="C38" s="181" t="s">
        <v>213</v>
      </c>
      <c r="D38" s="183" t="s">
        <v>212</v>
      </c>
      <c r="E38" s="69" t="s">
        <v>211</v>
      </c>
    </row>
    <row r="39" spans="2:5" ht="13.5" thickBot="1" x14ac:dyDescent="0.25">
      <c r="B39" s="180"/>
      <c r="C39" s="182"/>
      <c r="D39" s="184"/>
      <c r="E39" s="68" t="s">
        <v>210</v>
      </c>
    </row>
    <row r="40" spans="2:5" x14ac:dyDescent="0.2">
      <c r="B40" s="67"/>
      <c r="C40" s="61"/>
      <c r="D40" s="61"/>
      <c r="E40" s="61"/>
    </row>
    <row r="41" spans="2:5" x14ac:dyDescent="0.2">
      <c r="B41" s="57" t="s">
        <v>227</v>
      </c>
      <c r="C41" s="58">
        <f>SUM(C42:C43)</f>
        <v>0</v>
      </c>
      <c r="D41" s="58">
        <f>SUM(D42:D43)</f>
        <v>0</v>
      </c>
      <c r="E41" s="58">
        <f>SUM(E42:E43)</f>
        <v>0</v>
      </c>
    </row>
    <row r="42" spans="2:5" x14ac:dyDescent="0.2">
      <c r="B42" s="65" t="s">
        <v>220</v>
      </c>
      <c r="C42" s="61"/>
      <c r="D42" s="64"/>
      <c r="E42" s="64"/>
    </row>
    <row r="43" spans="2:5" x14ac:dyDescent="0.2">
      <c r="B43" s="65" t="s">
        <v>207</v>
      </c>
      <c r="C43" s="61"/>
      <c r="D43" s="64"/>
      <c r="E43" s="64"/>
    </row>
    <row r="44" spans="2:5" x14ac:dyDescent="0.2">
      <c r="B44" s="57" t="s">
        <v>226</v>
      </c>
      <c r="C44" s="58">
        <f>SUM(C45:C46)</f>
        <v>0</v>
      </c>
      <c r="D44" s="58">
        <f>SUM(D45:D46)</f>
        <v>0</v>
      </c>
      <c r="E44" s="58">
        <f>SUM(E45:E46)</f>
        <v>0</v>
      </c>
    </row>
    <row r="45" spans="2:5" x14ac:dyDescent="0.2">
      <c r="B45" s="65" t="s">
        <v>219</v>
      </c>
      <c r="C45" s="61"/>
      <c r="D45" s="64"/>
      <c r="E45" s="64"/>
    </row>
    <row r="46" spans="2:5" x14ac:dyDescent="0.2">
      <c r="B46" s="65" t="s">
        <v>206</v>
      </c>
      <c r="C46" s="61"/>
      <c r="D46" s="64"/>
      <c r="E46" s="64"/>
    </row>
    <row r="47" spans="2:5" x14ac:dyDescent="0.2">
      <c r="B47" s="57"/>
      <c r="C47" s="61"/>
      <c r="D47" s="61"/>
      <c r="E47" s="61"/>
    </row>
    <row r="48" spans="2:5" x14ac:dyDescent="0.2">
      <c r="B48" s="57" t="s">
        <v>225</v>
      </c>
      <c r="C48" s="58">
        <f>C41-C44</f>
        <v>0</v>
      </c>
      <c r="D48" s="57">
        <f>D41-D44</f>
        <v>0</v>
      </c>
      <c r="E48" s="57">
        <f>E41-E44</f>
        <v>0</v>
      </c>
    </row>
    <row r="49" spans="2:5" ht="13.5" thickBot="1" x14ac:dyDescent="0.25">
      <c r="B49" s="55"/>
      <c r="C49" s="56"/>
      <c r="D49" s="55"/>
      <c r="E49" s="55"/>
    </row>
    <row r="50" spans="2:5" ht="35.1" customHeight="1" thickBot="1" x14ac:dyDescent="0.25">
      <c r="B50" s="70"/>
      <c r="C50" s="70"/>
      <c r="D50" s="70"/>
      <c r="E50" s="70"/>
    </row>
    <row r="51" spans="2:5" x14ac:dyDescent="0.2">
      <c r="B51" s="179" t="s">
        <v>214</v>
      </c>
      <c r="C51" s="69" t="s">
        <v>224</v>
      </c>
      <c r="D51" s="183" t="s">
        <v>212</v>
      </c>
      <c r="E51" s="69" t="s">
        <v>211</v>
      </c>
    </row>
    <row r="52" spans="2:5" ht="13.5" thickBot="1" x14ac:dyDescent="0.25">
      <c r="B52" s="180"/>
      <c r="C52" s="68" t="s">
        <v>223</v>
      </c>
      <c r="D52" s="184"/>
      <c r="E52" s="68" t="s">
        <v>210</v>
      </c>
    </row>
    <row r="53" spans="2:5" x14ac:dyDescent="0.2">
      <c r="B53" s="67"/>
      <c r="C53" s="61"/>
      <c r="D53" s="61"/>
      <c r="E53" s="61"/>
    </row>
    <row r="54" spans="2:5" x14ac:dyDescent="0.2">
      <c r="B54" s="64" t="s">
        <v>222</v>
      </c>
      <c r="C54" s="61">
        <f>C10</f>
        <v>15656324</v>
      </c>
      <c r="D54" s="64">
        <f>D10</f>
        <v>7912952.8099999996</v>
      </c>
      <c r="E54" s="64">
        <f>E10</f>
        <v>7912953</v>
      </c>
    </row>
    <row r="55" spans="2:5" x14ac:dyDescent="0.2">
      <c r="B55" s="64"/>
      <c r="C55" s="61"/>
      <c r="D55" s="64"/>
      <c r="E55" s="64"/>
    </row>
    <row r="56" spans="2:5" x14ac:dyDescent="0.2">
      <c r="B56" s="71" t="s">
        <v>221</v>
      </c>
      <c r="C56" s="61">
        <f>C42-C45</f>
        <v>0</v>
      </c>
      <c r="D56" s="64">
        <f>D42-D45</f>
        <v>0</v>
      </c>
      <c r="E56" s="64">
        <f>E42-E45</f>
        <v>0</v>
      </c>
    </row>
    <row r="57" spans="2:5" x14ac:dyDescent="0.2">
      <c r="B57" s="65" t="s">
        <v>220</v>
      </c>
      <c r="C57" s="61">
        <f>C42</f>
        <v>0</v>
      </c>
      <c r="D57" s="64">
        <f>D42</f>
        <v>0</v>
      </c>
      <c r="E57" s="64">
        <f>E42</f>
        <v>0</v>
      </c>
    </row>
    <row r="58" spans="2:5" x14ac:dyDescent="0.2">
      <c r="B58" s="65" t="s">
        <v>219</v>
      </c>
      <c r="C58" s="61">
        <f>C45</f>
        <v>0</v>
      </c>
      <c r="D58" s="64">
        <f>D45</f>
        <v>0</v>
      </c>
      <c r="E58" s="64">
        <f>E45</f>
        <v>0</v>
      </c>
    </row>
    <row r="59" spans="2:5" x14ac:dyDescent="0.2">
      <c r="B59" s="62"/>
      <c r="C59" s="61"/>
      <c r="D59" s="64"/>
      <c r="E59" s="64"/>
    </row>
    <row r="60" spans="2:5" x14ac:dyDescent="0.2">
      <c r="B60" s="62" t="s">
        <v>218</v>
      </c>
      <c r="C60" s="61">
        <f>C15</f>
        <v>15656324</v>
      </c>
      <c r="D60" s="61">
        <f>D15</f>
        <v>6909513.4400000004</v>
      </c>
      <c r="E60" s="61">
        <f>E15</f>
        <v>6909513.4400000004</v>
      </c>
    </row>
    <row r="61" spans="2:5" x14ac:dyDescent="0.2">
      <c r="B61" s="62"/>
      <c r="C61" s="61"/>
      <c r="D61" s="61"/>
      <c r="E61" s="61"/>
    </row>
    <row r="62" spans="2:5" x14ac:dyDescent="0.2">
      <c r="B62" s="62" t="s">
        <v>217</v>
      </c>
      <c r="C62" s="63"/>
      <c r="D62" s="61">
        <f>D19</f>
        <v>0</v>
      </c>
      <c r="E62" s="61">
        <f>E19</f>
        <v>0</v>
      </c>
    </row>
    <row r="63" spans="2:5" x14ac:dyDescent="0.2">
      <c r="B63" s="62"/>
      <c r="C63" s="61"/>
      <c r="D63" s="61"/>
      <c r="E63" s="61"/>
    </row>
    <row r="64" spans="2:5" x14ac:dyDescent="0.2">
      <c r="B64" s="60" t="s">
        <v>216</v>
      </c>
      <c r="C64" s="58">
        <f>C54+C56-C60+C62</f>
        <v>0</v>
      </c>
      <c r="D64" s="57">
        <f>D54+D56-D60+D62</f>
        <v>1003439.3699999992</v>
      </c>
      <c r="E64" s="57">
        <f>E54+E56-E60+E62</f>
        <v>1003439.5599999996</v>
      </c>
    </row>
    <row r="65" spans="2:5" x14ac:dyDescent="0.2">
      <c r="B65" s="60"/>
      <c r="C65" s="58"/>
      <c r="D65" s="57"/>
      <c r="E65" s="57"/>
    </row>
    <row r="66" spans="2:5" ht="25.5" x14ac:dyDescent="0.2">
      <c r="B66" s="59" t="s">
        <v>215</v>
      </c>
      <c r="C66" s="58">
        <f>C64-C56</f>
        <v>0</v>
      </c>
      <c r="D66" s="57">
        <f>D64-D56</f>
        <v>1003439.3699999992</v>
      </c>
      <c r="E66" s="57">
        <f>E64-E56</f>
        <v>1003439.5599999996</v>
      </c>
    </row>
    <row r="67" spans="2:5" ht="13.5" thickBot="1" x14ac:dyDescent="0.25">
      <c r="B67" s="55"/>
      <c r="C67" s="56"/>
      <c r="D67" s="55"/>
      <c r="E67" s="55"/>
    </row>
    <row r="68" spans="2:5" ht="35.1" customHeight="1" thickBot="1" x14ac:dyDescent="0.25">
      <c r="B68" s="70"/>
      <c r="C68" s="70"/>
      <c r="D68" s="70"/>
      <c r="E68" s="70"/>
    </row>
    <row r="69" spans="2:5" x14ac:dyDescent="0.2">
      <c r="B69" s="179" t="s">
        <v>214</v>
      </c>
      <c r="C69" s="181" t="s">
        <v>213</v>
      </c>
      <c r="D69" s="183" t="s">
        <v>212</v>
      </c>
      <c r="E69" s="69" t="s">
        <v>211</v>
      </c>
    </row>
    <row r="70" spans="2:5" ht="13.5" thickBot="1" x14ac:dyDescent="0.25">
      <c r="B70" s="180"/>
      <c r="C70" s="182"/>
      <c r="D70" s="184"/>
      <c r="E70" s="68" t="s">
        <v>210</v>
      </c>
    </row>
    <row r="71" spans="2:5" x14ac:dyDescent="0.2">
      <c r="B71" s="67"/>
      <c r="C71" s="61"/>
      <c r="D71" s="61"/>
      <c r="E71" s="61"/>
    </row>
    <row r="72" spans="2:5" x14ac:dyDescent="0.2">
      <c r="B72" s="64" t="s">
        <v>209</v>
      </c>
      <c r="C72" s="61">
        <f>C11</f>
        <v>16392129</v>
      </c>
      <c r="D72" s="64">
        <f>D11</f>
        <v>8847617.3499999996</v>
      </c>
      <c r="E72" s="64">
        <f>E11</f>
        <v>8847617</v>
      </c>
    </row>
    <row r="73" spans="2:5" x14ac:dyDescent="0.2">
      <c r="B73" s="64"/>
      <c r="C73" s="61"/>
      <c r="D73" s="64"/>
      <c r="E73" s="64"/>
    </row>
    <row r="74" spans="2:5" ht="25.5" x14ac:dyDescent="0.2">
      <c r="B74" s="66" t="s">
        <v>208</v>
      </c>
      <c r="C74" s="61">
        <f>C75-C76</f>
        <v>0</v>
      </c>
      <c r="D74" s="64">
        <f>D75-D76</f>
        <v>0</v>
      </c>
      <c r="E74" s="64">
        <f>E75-E76</f>
        <v>0</v>
      </c>
    </row>
    <row r="75" spans="2:5" x14ac:dyDescent="0.2">
      <c r="B75" s="65" t="s">
        <v>207</v>
      </c>
      <c r="C75" s="61">
        <f>C43</f>
        <v>0</v>
      </c>
      <c r="D75" s="64">
        <f>D43</f>
        <v>0</v>
      </c>
      <c r="E75" s="64">
        <f>E43</f>
        <v>0</v>
      </c>
    </row>
    <row r="76" spans="2:5" x14ac:dyDescent="0.2">
      <c r="B76" s="65" t="s">
        <v>206</v>
      </c>
      <c r="C76" s="61">
        <f>C46</f>
        <v>0</v>
      </c>
      <c r="D76" s="64">
        <f>D46</f>
        <v>0</v>
      </c>
      <c r="E76" s="64">
        <f>E46</f>
        <v>0</v>
      </c>
    </row>
    <row r="77" spans="2:5" x14ac:dyDescent="0.2">
      <c r="B77" s="62"/>
      <c r="C77" s="61"/>
      <c r="D77" s="64"/>
      <c r="E77" s="64"/>
    </row>
    <row r="78" spans="2:5" x14ac:dyDescent="0.2">
      <c r="B78" s="62" t="s">
        <v>205</v>
      </c>
      <c r="C78" s="61">
        <f>C16</f>
        <v>16392129</v>
      </c>
      <c r="D78" s="61">
        <f>D16</f>
        <v>7088937.8499999996</v>
      </c>
      <c r="E78" s="61">
        <f>E16</f>
        <v>7088937.8499999996</v>
      </c>
    </row>
    <row r="79" spans="2:5" x14ac:dyDescent="0.2">
      <c r="B79" s="62"/>
      <c r="C79" s="61"/>
      <c r="D79" s="61"/>
      <c r="E79" s="61"/>
    </row>
    <row r="80" spans="2:5" x14ac:dyDescent="0.2">
      <c r="B80" s="62" t="s">
        <v>204</v>
      </c>
      <c r="C80" s="63"/>
      <c r="D80" s="61">
        <f>D20</f>
        <v>0</v>
      </c>
      <c r="E80" s="61">
        <f>E20</f>
        <v>0</v>
      </c>
    </row>
    <row r="81" spans="2:5" x14ac:dyDescent="0.2">
      <c r="B81" s="62"/>
      <c r="C81" s="61"/>
      <c r="D81" s="61"/>
      <c r="E81" s="61"/>
    </row>
    <row r="82" spans="2:5" x14ac:dyDescent="0.2">
      <c r="B82" s="60" t="s">
        <v>203</v>
      </c>
      <c r="C82" s="58">
        <f>C72+C74-C78+C80</f>
        <v>0</v>
      </c>
      <c r="D82" s="57">
        <f>D72+D74-D78+D80</f>
        <v>1758679.5</v>
      </c>
      <c r="E82" s="57">
        <f>E72+E74-E78+E80</f>
        <v>1758679.1500000004</v>
      </c>
    </row>
    <row r="83" spans="2:5" x14ac:dyDescent="0.2">
      <c r="B83" s="60"/>
      <c r="C83" s="58"/>
      <c r="D83" s="57"/>
      <c r="E83" s="57"/>
    </row>
    <row r="84" spans="2:5" ht="25.5" x14ac:dyDescent="0.2">
      <c r="B84" s="59" t="s">
        <v>202</v>
      </c>
      <c r="C84" s="58">
        <f>C82-C74</f>
        <v>0</v>
      </c>
      <c r="D84" s="57">
        <f>D82-D74</f>
        <v>1758679.5</v>
      </c>
      <c r="E84" s="57">
        <f>E82-E74</f>
        <v>1758679.1500000004</v>
      </c>
    </row>
    <row r="85" spans="2:5" ht="13.5" thickBot="1" x14ac:dyDescent="0.25">
      <c r="B85" s="55"/>
      <c r="C85" s="56"/>
      <c r="D85" s="55"/>
      <c r="E85" s="55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78"/>
  <sheetViews>
    <sheetView workbookViewId="0">
      <pane ySplit="8" topLeftCell="A57" activePane="bottomLeft" state="frozen"/>
      <selection pane="bottomLeft" activeCell="G65" sqref="G65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89" customWidth="1"/>
    <col min="4" max="4" width="18" style="1" customWidth="1"/>
    <col min="5" max="5" width="14.7109375" style="89" customWidth="1"/>
    <col min="6" max="6" width="13.85546875" style="1" customWidth="1"/>
    <col min="7" max="7" width="14.85546875" style="1" customWidth="1"/>
    <col min="8" max="8" width="13.7109375" style="89" customWidth="1"/>
    <col min="9" max="16384" width="11" style="1"/>
  </cols>
  <sheetData>
    <row r="1" spans="2:8" ht="13.5" thickBot="1" x14ac:dyDescent="0.25"/>
    <row r="2" spans="2:8" x14ac:dyDescent="0.2">
      <c r="B2" s="151" t="s">
        <v>120</v>
      </c>
      <c r="C2" s="152"/>
      <c r="D2" s="152"/>
      <c r="E2" s="152"/>
      <c r="F2" s="152"/>
      <c r="G2" s="152"/>
      <c r="H2" s="153"/>
    </row>
    <row r="3" spans="2:8" x14ac:dyDescent="0.2">
      <c r="B3" s="169" t="s">
        <v>312</v>
      </c>
      <c r="C3" s="170"/>
      <c r="D3" s="170"/>
      <c r="E3" s="170"/>
      <c r="F3" s="170"/>
      <c r="G3" s="170"/>
      <c r="H3" s="171"/>
    </row>
    <row r="4" spans="2:8" x14ac:dyDescent="0.2">
      <c r="B4" s="169" t="s">
        <v>173</v>
      </c>
      <c r="C4" s="170"/>
      <c r="D4" s="170"/>
      <c r="E4" s="170"/>
      <c r="F4" s="170"/>
      <c r="G4" s="170"/>
      <c r="H4" s="171"/>
    </row>
    <row r="5" spans="2:8" ht="13.5" thickBot="1" x14ac:dyDescent="0.25">
      <c r="B5" s="172" t="s">
        <v>1</v>
      </c>
      <c r="C5" s="173"/>
      <c r="D5" s="173"/>
      <c r="E5" s="173"/>
      <c r="F5" s="173"/>
      <c r="G5" s="173"/>
      <c r="H5" s="174"/>
    </row>
    <row r="6" spans="2:8" ht="13.5" thickBot="1" x14ac:dyDescent="0.25">
      <c r="B6" s="20"/>
      <c r="C6" s="188" t="s">
        <v>311</v>
      </c>
      <c r="D6" s="189"/>
      <c r="E6" s="189"/>
      <c r="F6" s="189"/>
      <c r="G6" s="190"/>
      <c r="H6" s="186" t="s">
        <v>310</v>
      </c>
    </row>
    <row r="7" spans="2:8" x14ac:dyDescent="0.2">
      <c r="B7" s="88" t="s">
        <v>214</v>
      </c>
      <c r="C7" s="186" t="s">
        <v>309</v>
      </c>
      <c r="D7" s="177" t="s">
        <v>308</v>
      </c>
      <c r="E7" s="186" t="s">
        <v>307</v>
      </c>
      <c r="F7" s="186" t="s">
        <v>212</v>
      </c>
      <c r="G7" s="186" t="s">
        <v>306</v>
      </c>
      <c r="H7" s="191"/>
    </row>
    <row r="8" spans="2:8" ht="13.5" thickBot="1" x14ac:dyDescent="0.25">
      <c r="B8" s="87" t="s">
        <v>164</v>
      </c>
      <c r="C8" s="187"/>
      <c r="D8" s="178"/>
      <c r="E8" s="187"/>
      <c r="F8" s="187"/>
      <c r="G8" s="187"/>
      <c r="H8" s="187"/>
    </row>
    <row r="9" spans="2:8" x14ac:dyDescent="0.2">
      <c r="B9" s="57" t="s">
        <v>305</v>
      </c>
      <c r="C9" s="94"/>
      <c r="D9" s="95"/>
      <c r="E9" s="94"/>
      <c r="F9" s="95"/>
      <c r="G9" s="95"/>
      <c r="H9" s="94"/>
    </row>
    <row r="10" spans="2:8" x14ac:dyDescent="0.2">
      <c r="B10" s="62" t="s">
        <v>304</v>
      </c>
      <c r="C10" s="94"/>
      <c r="D10" s="95"/>
      <c r="E10" s="94">
        <f t="shared" ref="E10:E16" si="0">C10+D10</f>
        <v>0</v>
      </c>
      <c r="F10" s="95"/>
      <c r="G10" s="95"/>
      <c r="H10" s="94">
        <f t="shared" ref="H10:H16" si="1">G10-C10</f>
        <v>0</v>
      </c>
    </row>
    <row r="11" spans="2:8" x14ac:dyDescent="0.2">
      <c r="B11" s="62" t="s">
        <v>303</v>
      </c>
      <c r="C11" s="94"/>
      <c r="D11" s="95"/>
      <c r="E11" s="94">
        <f t="shared" si="0"/>
        <v>0</v>
      </c>
      <c r="F11" s="95"/>
      <c r="G11" s="95"/>
      <c r="H11" s="94">
        <f t="shared" si="1"/>
        <v>0</v>
      </c>
    </row>
    <row r="12" spans="2:8" x14ac:dyDescent="0.2">
      <c r="B12" s="62" t="s">
        <v>302</v>
      </c>
      <c r="C12" s="94"/>
      <c r="D12" s="95"/>
      <c r="E12" s="94">
        <f t="shared" si="0"/>
        <v>0</v>
      </c>
      <c r="F12" s="95"/>
      <c r="G12" s="95"/>
      <c r="H12" s="94">
        <f t="shared" si="1"/>
        <v>0</v>
      </c>
    </row>
    <row r="13" spans="2:8" x14ac:dyDescent="0.2">
      <c r="B13" s="62" t="s">
        <v>301</v>
      </c>
      <c r="C13" s="94"/>
      <c r="D13" s="95"/>
      <c r="E13" s="94">
        <f t="shared" si="0"/>
        <v>0</v>
      </c>
      <c r="F13" s="95"/>
      <c r="G13" s="95"/>
      <c r="H13" s="94">
        <f t="shared" si="1"/>
        <v>0</v>
      </c>
    </row>
    <row r="14" spans="2:8" x14ac:dyDescent="0.2">
      <c r="B14" s="62" t="s">
        <v>300</v>
      </c>
      <c r="C14" s="94">
        <v>0</v>
      </c>
      <c r="D14" s="95">
        <v>0</v>
      </c>
      <c r="E14" s="94">
        <f t="shared" si="0"/>
        <v>0</v>
      </c>
      <c r="F14" s="95">
        <v>614</v>
      </c>
      <c r="G14" s="95">
        <v>614</v>
      </c>
      <c r="H14" s="94">
        <f t="shared" si="1"/>
        <v>614</v>
      </c>
    </row>
    <row r="15" spans="2:8" x14ac:dyDescent="0.2">
      <c r="B15" s="62" t="s">
        <v>299</v>
      </c>
      <c r="C15" s="94"/>
      <c r="D15" s="95"/>
      <c r="E15" s="94">
        <f t="shared" si="0"/>
        <v>0</v>
      </c>
      <c r="F15" s="95"/>
      <c r="G15" s="95"/>
      <c r="H15" s="94">
        <f t="shared" si="1"/>
        <v>0</v>
      </c>
    </row>
    <row r="16" spans="2:8" x14ac:dyDescent="0.2">
      <c r="B16" s="62" t="s">
        <v>298</v>
      </c>
      <c r="C16" s="94"/>
      <c r="D16" s="95"/>
      <c r="E16" s="94">
        <f t="shared" si="0"/>
        <v>0</v>
      </c>
      <c r="F16" s="95"/>
      <c r="G16" s="95"/>
      <c r="H16" s="94">
        <f t="shared" si="1"/>
        <v>0</v>
      </c>
    </row>
    <row r="17" spans="2:8" ht="25.5" x14ac:dyDescent="0.2">
      <c r="B17" s="66" t="s">
        <v>297</v>
      </c>
      <c r="C17" s="94">
        <f t="shared" ref="C17:H17" si="2">SUM(C18:C28)</f>
        <v>0</v>
      </c>
      <c r="D17" s="108">
        <f t="shared" si="2"/>
        <v>0</v>
      </c>
      <c r="E17" s="108">
        <f t="shared" si="2"/>
        <v>0</v>
      </c>
      <c r="F17" s="108">
        <f t="shared" si="2"/>
        <v>0</v>
      </c>
      <c r="G17" s="108">
        <f t="shared" si="2"/>
        <v>0</v>
      </c>
      <c r="H17" s="108">
        <f t="shared" si="2"/>
        <v>0</v>
      </c>
    </row>
    <row r="18" spans="2:8" x14ac:dyDescent="0.2">
      <c r="B18" s="107" t="s">
        <v>296</v>
      </c>
      <c r="C18" s="94"/>
      <c r="D18" s="95"/>
      <c r="E18" s="94">
        <f t="shared" ref="E18:E28" si="3">C18+D18</f>
        <v>0</v>
      </c>
      <c r="F18" s="95"/>
      <c r="G18" s="95"/>
      <c r="H18" s="94">
        <f t="shared" ref="H18:H28" si="4">G18-C18</f>
        <v>0</v>
      </c>
    </row>
    <row r="19" spans="2:8" x14ac:dyDescent="0.2">
      <c r="B19" s="107" t="s">
        <v>295</v>
      </c>
      <c r="C19" s="94"/>
      <c r="D19" s="95"/>
      <c r="E19" s="94">
        <f t="shared" si="3"/>
        <v>0</v>
      </c>
      <c r="F19" s="95"/>
      <c r="G19" s="95"/>
      <c r="H19" s="94">
        <f t="shared" si="4"/>
        <v>0</v>
      </c>
    </row>
    <row r="20" spans="2:8" x14ac:dyDescent="0.2">
      <c r="B20" s="107" t="s">
        <v>294</v>
      </c>
      <c r="C20" s="94"/>
      <c r="D20" s="95"/>
      <c r="E20" s="94">
        <f t="shared" si="3"/>
        <v>0</v>
      </c>
      <c r="F20" s="95"/>
      <c r="G20" s="95"/>
      <c r="H20" s="94">
        <f t="shared" si="4"/>
        <v>0</v>
      </c>
    </row>
    <row r="21" spans="2:8" x14ac:dyDescent="0.2">
      <c r="B21" s="107" t="s">
        <v>293</v>
      </c>
      <c r="C21" s="94"/>
      <c r="D21" s="95"/>
      <c r="E21" s="94">
        <f t="shared" si="3"/>
        <v>0</v>
      </c>
      <c r="F21" s="95"/>
      <c r="G21" s="95"/>
      <c r="H21" s="94">
        <f t="shared" si="4"/>
        <v>0</v>
      </c>
    </row>
    <row r="22" spans="2:8" x14ac:dyDescent="0.2">
      <c r="B22" s="107" t="s">
        <v>292</v>
      </c>
      <c r="C22" s="94"/>
      <c r="D22" s="95"/>
      <c r="E22" s="94">
        <f t="shared" si="3"/>
        <v>0</v>
      </c>
      <c r="F22" s="95"/>
      <c r="G22" s="95"/>
      <c r="H22" s="94">
        <f t="shared" si="4"/>
        <v>0</v>
      </c>
    </row>
    <row r="23" spans="2:8" ht="25.5" x14ac:dyDescent="0.2">
      <c r="B23" s="102" t="s">
        <v>291</v>
      </c>
      <c r="C23" s="94"/>
      <c r="D23" s="95"/>
      <c r="E23" s="94">
        <f t="shared" si="3"/>
        <v>0</v>
      </c>
      <c r="F23" s="95"/>
      <c r="G23" s="95"/>
      <c r="H23" s="94">
        <f t="shared" si="4"/>
        <v>0</v>
      </c>
    </row>
    <row r="24" spans="2:8" ht="25.5" x14ac:dyDescent="0.2">
      <c r="B24" s="102" t="s">
        <v>290</v>
      </c>
      <c r="C24" s="94"/>
      <c r="D24" s="95"/>
      <c r="E24" s="94">
        <f t="shared" si="3"/>
        <v>0</v>
      </c>
      <c r="F24" s="95"/>
      <c r="G24" s="95"/>
      <c r="H24" s="94">
        <f t="shared" si="4"/>
        <v>0</v>
      </c>
    </row>
    <row r="25" spans="2:8" x14ac:dyDescent="0.2">
      <c r="B25" s="107" t="s">
        <v>289</v>
      </c>
      <c r="C25" s="94"/>
      <c r="D25" s="95"/>
      <c r="E25" s="94">
        <f t="shared" si="3"/>
        <v>0</v>
      </c>
      <c r="F25" s="95"/>
      <c r="G25" s="95"/>
      <c r="H25" s="94">
        <f t="shared" si="4"/>
        <v>0</v>
      </c>
    </row>
    <row r="26" spans="2:8" x14ac:dyDescent="0.2">
      <c r="B26" s="107" t="s">
        <v>288</v>
      </c>
      <c r="C26" s="94"/>
      <c r="D26" s="95"/>
      <c r="E26" s="94">
        <f t="shared" si="3"/>
        <v>0</v>
      </c>
      <c r="F26" s="95"/>
      <c r="G26" s="95"/>
      <c r="H26" s="94">
        <f t="shared" si="4"/>
        <v>0</v>
      </c>
    </row>
    <row r="27" spans="2:8" x14ac:dyDescent="0.2">
      <c r="B27" s="107" t="s">
        <v>287</v>
      </c>
      <c r="C27" s="94"/>
      <c r="D27" s="95"/>
      <c r="E27" s="94">
        <f t="shared" si="3"/>
        <v>0</v>
      </c>
      <c r="F27" s="95"/>
      <c r="G27" s="95"/>
      <c r="H27" s="94">
        <f t="shared" si="4"/>
        <v>0</v>
      </c>
    </row>
    <row r="28" spans="2:8" ht="25.5" x14ac:dyDescent="0.2">
      <c r="B28" s="102" t="s">
        <v>286</v>
      </c>
      <c r="C28" s="94"/>
      <c r="D28" s="95"/>
      <c r="E28" s="94">
        <f t="shared" si="3"/>
        <v>0</v>
      </c>
      <c r="F28" s="95"/>
      <c r="G28" s="95"/>
      <c r="H28" s="94">
        <f t="shared" si="4"/>
        <v>0</v>
      </c>
    </row>
    <row r="29" spans="2:8" ht="25.5" x14ac:dyDescent="0.2">
      <c r="B29" s="66" t="s">
        <v>285</v>
      </c>
      <c r="C29" s="94">
        <f t="shared" ref="C29:H29" si="5">SUM(C30:C34)</f>
        <v>0</v>
      </c>
      <c r="D29" s="94">
        <f t="shared" si="5"/>
        <v>0</v>
      </c>
      <c r="E29" s="94">
        <f t="shared" si="5"/>
        <v>0</v>
      </c>
      <c r="F29" s="94">
        <f t="shared" si="5"/>
        <v>0</v>
      </c>
      <c r="G29" s="94">
        <f t="shared" si="5"/>
        <v>0</v>
      </c>
      <c r="H29" s="94">
        <f t="shared" si="5"/>
        <v>0</v>
      </c>
    </row>
    <row r="30" spans="2:8" x14ac:dyDescent="0.2">
      <c r="B30" s="107" t="s">
        <v>284</v>
      </c>
      <c r="C30" s="94"/>
      <c r="D30" s="95"/>
      <c r="E30" s="94">
        <f t="shared" ref="E30:E35" si="6">C30+D30</f>
        <v>0</v>
      </c>
      <c r="F30" s="95"/>
      <c r="G30" s="95"/>
      <c r="H30" s="94">
        <f t="shared" ref="H30:H35" si="7">G30-C30</f>
        <v>0</v>
      </c>
    </row>
    <row r="31" spans="2:8" x14ac:dyDescent="0.2">
      <c r="B31" s="107" t="s">
        <v>283</v>
      </c>
      <c r="C31" s="94"/>
      <c r="D31" s="95"/>
      <c r="E31" s="94">
        <f t="shared" si="6"/>
        <v>0</v>
      </c>
      <c r="F31" s="95"/>
      <c r="G31" s="95"/>
      <c r="H31" s="94">
        <f t="shared" si="7"/>
        <v>0</v>
      </c>
    </row>
    <row r="32" spans="2:8" x14ac:dyDescent="0.2">
      <c r="B32" s="107" t="s">
        <v>282</v>
      </c>
      <c r="C32" s="94"/>
      <c r="D32" s="95"/>
      <c r="E32" s="94">
        <f t="shared" si="6"/>
        <v>0</v>
      </c>
      <c r="F32" s="95"/>
      <c r="G32" s="95"/>
      <c r="H32" s="94">
        <f t="shared" si="7"/>
        <v>0</v>
      </c>
    </row>
    <row r="33" spans="2:8" ht="25.5" x14ac:dyDescent="0.2">
      <c r="B33" s="102" t="s">
        <v>281</v>
      </c>
      <c r="C33" s="94"/>
      <c r="D33" s="95"/>
      <c r="E33" s="94">
        <f t="shared" si="6"/>
        <v>0</v>
      </c>
      <c r="F33" s="95"/>
      <c r="G33" s="95"/>
      <c r="H33" s="94">
        <f t="shared" si="7"/>
        <v>0</v>
      </c>
    </row>
    <row r="34" spans="2:8" x14ac:dyDescent="0.2">
      <c r="B34" s="107" t="s">
        <v>280</v>
      </c>
      <c r="C34" s="94"/>
      <c r="D34" s="95"/>
      <c r="E34" s="94">
        <f t="shared" si="6"/>
        <v>0</v>
      </c>
      <c r="F34" s="95"/>
      <c r="G34" s="95"/>
      <c r="H34" s="94">
        <f t="shared" si="7"/>
        <v>0</v>
      </c>
    </row>
    <row r="35" spans="2:8" x14ac:dyDescent="0.2">
      <c r="B35" s="62" t="s">
        <v>279</v>
      </c>
      <c r="C35" s="94"/>
      <c r="D35" s="95"/>
      <c r="E35" s="94">
        <f t="shared" si="6"/>
        <v>0</v>
      </c>
      <c r="F35" s="95"/>
      <c r="G35" s="95"/>
      <c r="H35" s="94">
        <f t="shared" si="7"/>
        <v>0</v>
      </c>
    </row>
    <row r="36" spans="2:8" x14ac:dyDescent="0.2">
      <c r="B36" s="62" t="s">
        <v>278</v>
      </c>
      <c r="C36" s="94">
        <f t="shared" ref="C36:H36" si="8">C37</f>
        <v>0</v>
      </c>
      <c r="D36" s="94">
        <f t="shared" si="8"/>
        <v>0</v>
      </c>
      <c r="E36" s="94">
        <f t="shared" si="8"/>
        <v>0</v>
      </c>
      <c r="F36" s="94">
        <f t="shared" si="8"/>
        <v>0</v>
      </c>
      <c r="G36" s="94">
        <f t="shared" si="8"/>
        <v>0</v>
      </c>
      <c r="H36" s="94">
        <f t="shared" si="8"/>
        <v>0</v>
      </c>
    </row>
    <row r="37" spans="2:8" x14ac:dyDescent="0.2">
      <c r="B37" s="107" t="s">
        <v>277</v>
      </c>
      <c r="C37" s="94"/>
      <c r="D37" s="95"/>
      <c r="E37" s="94">
        <f>C37+D37</f>
        <v>0</v>
      </c>
      <c r="F37" s="95"/>
      <c r="G37" s="95"/>
      <c r="H37" s="94">
        <f>G37-C37</f>
        <v>0</v>
      </c>
    </row>
    <row r="38" spans="2:8" x14ac:dyDescent="0.2">
      <c r="B38" s="62" t="s">
        <v>276</v>
      </c>
      <c r="C38" s="94">
        <f t="shared" ref="C38:H38" si="9">C39+C40</f>
        <v>0</v>
      </c>
      <c r="D38" s="94">
        <f t="shared" si="9"/>
        <v>0</v>
      </c>
      <c r="E38" s="94">
        <f t="shared" si="9"/>
        <v>0</v>
      </c>
      <c r="F38" s="94">
        <f t="shared" si="9"/>
        <v>0</v>
      </c>
      <c r="G38" s="94">
        <f t="shared" si="9"/>
        <v>0</v>
      </c>
      <c r="H38" s="94">
        <f t="shared" si="9"/>
        <v>0</v>
      </c>
    </row>
    <row r="39" spans="2:8" x14ac:dyDescent="0.2">
      <c r="B39" s="107" t="s">
        <v>275</v>
      </c>
      <c r="C39" s="94"/>
      <c r="D39" s="95"/>
      <c r="E39" s="94">
        <f>C39+D39</f>
        <v>0</v>
      </c>
      <c r="F39" s="95"/>
      <c r="G39" s="95"/>
      <c r="H39" s="94">
        <f>G39-C39</f>
        <v>0</v>
      </c>
    </row>
    <row r="40" spans="2:8" x14ac:dyDescent="0.2">
      <c r="B40" s="107" t="s">
        <v>274</v>
      </c>
      <c r="C40" s="94"/>
      <c r="D40" s="95"/>
      <c r="E40" s="94">
        <f>C40+D40</f>
        <v>0</v>
      </c>
      <c r="F40" s="95"/>
      <c r="G40" s="95"/>
      <c r="H40" s="94">
        <f>G40-C40</f>
        <v>0</v>
      </c>
    </row>
    <row r="41" spans="2:8" x14ac:dyDescent="0.2">
      <c r="B41" s="98"/>
      <c r="C41" s="94"/>
      <c r="D41" s="95"/>
      <c r="E41" s="94"/>
      <c r="F41" s="95"/>
      <c r="G41" s="95"/>
      <c r="H41" s="94"/>
    </row>
    <row r="42" spans="2:8" ht="25.5" x14ac:dyDescent="0.2">
      <c r="B42" s="75" t="s">
        <v>273</v>
      </c>
      <c r="C42" s="93">
        <f>C10+C11+C12+C13+C14+C15+C16+C17+C29+C35+C36+C38</f>
        <v>0</v>
      </c>
      <c r="D42" s="106">
        <f>D10+D11+D12+D13+D14+D15+D16+D17+D29+D35+D36+D38</f>
        <v>0</v>
      </c>
      <c r="E42" s="106">
        <f>E10+E11+E12+E13+E14+E15+E16+E17+E29+E35+E36+E38</f>
        <v>0</v>
      </c>
      <c r="F42" s="106">
        <v>614</v>
      </c>
      <c r="G42" s="106">
        <v>614</v>
      </c>
      <c r="H42" s="106">
        <v>614</v>
      </c>
    </row>
    <row r="43" spans="2:8" x14ac:dyDescent="0.2">
      <c r="B43" s="64"/>
      <c r="C43" s="94"/>
      <c r="D43" s="64"/>
      <c r="E43" s="105"/>
      <c r="F43" s="64"/>
      <c r="G43" s="64"/>
      <c r="H43" s="105"/>
    </row>
    <row r="44" spans="2:8" ht="25.5" x14ac:dyDescent="0.2">
      <c r="B44" s="75" t="s">
        <v>272</v>
      </c>
      <c r="C44" s="104"/>
      <c r="D44" s="103"/>
      <c r="E44" s="104"/>
      <c r="F44" s="103"/>
      <c r="G44" s="103"/>
      <c r="H44" s="93">
        <f>IF(H42&lt;0,0,H42)</f>
        <v>614</v>
      </c>
    </row>
    <row r="45" spans="2:8" x14ac:dyDescent="0.2">
      <c r="B45" s="98"/>
      <c r="C45" s="94"/>
      <c r="D45" s="97"/>
      <c r="E45" s="94"/>
      <c r="F45" s="97"/>
      <c r="G45" s="97"/>
      <c r="H45" s="94"/>
    </row>
    <row r="46" spans="2:8" x14ac:dyDescent="0.2">
      <c r="B46" s="57" t="s">
        <v>271</v>
      </c>
      <c r="C46" s="94"/>
      <c r="D46" s="95"/>
      <c r="E46" s="94"/>
      <c r="F46" s="95"/>
      <c r="G46" s="95"/>
      <c r="H46" s="94"/>
    </row>
    <row r="47" spans="2:8" x14ac:dyDescent="0.2">
      <c r="B47" s="62" t="s">
        <v>270</v>
      </c>
      <c r="C47" s="94">
        <f t="shared" ref="C47:H47" si="10">SUM(C48:C55)</f>
        <v>0</v>
      </c>
      <c r="D47" s="94">
        <f t="shared" si="10"/>
        <v>0</v>
      </c>
      <c r="E47" s="94">
        <f t="shared" si="10"/>
        <v>0</v>
      </c>
      <c r="F47" s="94">
        <f t="shared" si="10"/>
        <v>0</v>
      </c>
      <c r="G47" s="94">
        <f t="shared" si="10"/>
        <v>0</v>
      </c>
      <c r="H47" s="94">
        <f t="shared" si="10"/>
        <v>0</v>
      </c>
    </row>
    <row r="48" spans="2:8" ht="25.5" x14ac:dyDescent="0.2">
      <c r="B48" s="102" t="s">
        <v>269</v>
      </c>
      <c r="C48" s="94"/>
      <c r="D48" s="95"/>
      <c r="E48" s="94">
        <f t="shared" ref="E48:E55" si="11">C48+D48</f>
        <v>0</v>
      </c>
      <c r="F48" s="95"/>
      <c r="G48" s="95"/>
      <c r="H48" s="94">
        <f t="shared" ref="H48:H55" si="12">G48-C48</f>
        <v>0</v>
      </c>
    </row>
    <row r="49" spans="2:8" ht="25.5" x14ac:dyDescent="0.2">
      <c r="B49" s="102" t="s">
        <v>268</v>
      </c>
      <c r="C49" s="94"/>
      <c r="D49" s="95"/>
      <c r="E49" s="94">
        <f t="shared" si="11"/>
        <v>0</v>
      </c>
      <c r="F49" s="95"/>
      <c r="G49" s="95"/>
      <c r="H49" s="94">
        <f t="shared" si="12"/>
        <v>0</v>
      </c>
    </row>
    <row r="50" spans="2:8" ht="25.5" x14ac:dyDescent="0.2">
      <c r="B50" s="102" t="s">
        <v>267</v>
      </c>
      <c r="C50" s="94"/>
      <c r="D50" s="95"/>
      <c r="E50" s="94">
        <f t="shared" si="11"/>
        <v>0</v>
      </c>
      <c r="F50" s="95"/>
      <c r="G50" s="95"/>
      <c r="H50" s="94">
        <f t="shared" si="12"/>
        <v>0</v>
      </c>
    </row>
    <row r="51" spans="2:8" ht="38.25" x14ac:dyDescent="0.2">
      <c r="B51" s="102" t="s">
        <v>266</v>
      </c>
      <c r="C51" s="94"/>
      <c r="D51" s="95"/>
      <c r="E51" s="94">
        <f t="shared" si="11"/>
        <v>0</v>
      </c>
      <c r="F51" s="95"/>
      <c r="G51" s="95"/>
      <c r="H51" s="94">
        <f t="shared" si="12"/>
        <v>0</v>
      </c>
    </row>
    <row r="52" spans="2:8" x14ac:dyDescent="0.2">
      <c r="B52" s="102" t="s">
        <v>265</v>
      </c>
      <c r="C52" s="94"/>
      <c r="D52" s="95"/>
      <c r="E52" s="94">
        <f t="shared" si="11"/>
        <v>0</v>
      </c>
      <c r="F52" s="95"/>
      <c r="G52" s="95"/>
      <c r="H52" s="94">
        <f t="shared" si="12"/>
        <v>0</v>
      </c>
    </row>
    <row r="53" spans="2:8" ht="25.5" x14ac:dyDescent="0.2">
      <c r="B53" s="102" t="s">
        <v>264</v>
      </c>
      <c r="C53" s="94"/>
      <c r="D53" s="95"/>
      <c r="E53" s="94">
        <f t="shared" si="11"/>
        <v>0</v>
      </c>
      <c r="F53" s="95"/>
      <c r="G53" s="95"/>
      <c r="H53" s="94">
        <f t="shared" si="12"/>
        <v>0</v>
      </c>
    </row>
    <row r="54" spans="2:8" ht="25.5" x14ac:dyDescent="0.2">
      <c r="B54" s="102" t="s">
        <v>263</v>
      </c>
      <c r="C54" s="94"/>
      <c r="D54" s="95"/>
      <c r="E54" s="94">
        <f t="shared" si="11"/>
        <v>0</v>
      </c>
      <c r="F54" s="95"/>
      <c r="G54" s="95"/>
      <c r="H54" s="94">
        <f t="shared" si="12"/>
        <v>0</v>
      </c>
    </row>
    <row r="55" spans="2:8" ht="25.5" x14ac:dyDescent="0.2">
      <c r="B55" s="102" t="s">
        <v>262</v>
      </c>
      <c r="C55" s="94"/>
      <c r="D55" s="95"/>
      <c r="E55" s="94">
        <f t="shared" si="11"/>
        <v>0</v>
      </c>
      <c r="F55" s="95"/>
      <c r="G55" s="95"/>
      <c r="H55" s="94">
        <f t="shared" si="12"/>
        <v>0</v>
      </c>
    </row>
    <row r="56" spans="2:8" x14ac:dyDescent="0.2">
      <c r="B56" s="66" t="s">
        <v>261</v>
      </c>
      <c r="C56" s="94">
        <f t="shared" ref="C56:H56" si="13">SUM(C57:C60)</f>
        <v>0</v>
      </c>
      <c r="D56" s="94">
        <f t="shared" si="13"/>
        <v>0</v>
      </c>
      <c r="E56" s="94">
        <f t="shared" si="13"/>
        <v>0</v>
      </c>
      <c r="F56" s="94">
        <f t="shared" si="13"/>
        <v>0</v>
      </c>
      <c r="G56" s="94">
        <f t="shared" si="13"/>
        <v>0</v>
      </c>
      <c r="H56" s="94">
        <f t="shared" si="13"/>
        <v>0</v>
      </c>
    </row>
    <row r="57" spans="2:8" x14ac:dyDescent="0.2">
      <c r="B57" s="102" t="s">
        <v>260</v>
      </c>
      <c r="C57" s="94"/>
      <c r="D57" s="95"/>
      <c r="E57" s="94">
        <f>C57+D57</f>
        <v>0</v>
      </c>
      <c r="F57" s="95"/>
      <c r="G57" s="95"/>
      <c r="H57" s="94">
        <f>G57-C57</f>
        <v>0</v>
      </c>
    </row>
    <row r="58" spans="2:8" x14ac:dyDescent="0.2">
      <c r="B58" s="102" t="s">
        <v>259</v>
      </c>
      <c r="C58" s="94"/>
      <c r="D58" s="95"/>
      <c r="E58" s="94">
        <f>C58+D58</f>
        <v>0</v>
      </c>
      <c r="F58" s="95"/>
      <c r="G58" s="95"/>
      <c r="H58" s="94">
        <f>G58-C58</f>
        <v>0</v>
      </c>
    </row>
    <row r="59" spans="2:8" x14ac:dyDescent="0.2">
      <c r="B59" s="102" t="s">
        <v>258</v>
      </c>
      <c r="C59" s="94"/>
      <c r="D59" s="95"/>
      <c r="E59" s="94">
        <f>C59+D59</f>
        <v>0</v>
      </c>
      <c r="F59" s="95"/>
      <c r="G59" s="95"/>
      <c r="H59" s="94">
        <f>G59-C59</f>
        <v>0</v>
      </c>
    </row>
    <row r="60" spans="2:8" x14ac:dyDescent="0.2">
      <c r="B60" s="102" t="s">
        <v>257</v>
      </c>
      <c r="C60" s="94"/>
      <c r="D60" s="95"/>
      <c r="E60" s="94">
        <f>C60+D60</f>
        <v>0</v>
      </c>
      <c r="F60" s="95"/>
      <c r="G60" s="95"/>
      <c r="H60" s="94">
        <f>G60-C60</f>
        <v>0</v>
      </c>
    </row>
    <row r="61" spans="2:8" x14ac:dyDescent="0.2">
      <c r="B61" s="66" t="s">
        <v>256</v>
      </c>
      <c r="C61" s="94">
        <f t="shared" ref="C61:H61" si="14">C62+C63</f>
        <v>0</v>
      </c>
      <c r="D61" s="94">
        <f t="shared" si="14"/>
        <v>0</v>
      </c>
      <c r="E61" s="94">
        <f t="shared" si="14"/>
        <v>0</v>
      </c>
      <c r="F61" s="94">
        <f t="shared" si="14"/>
        <v>0</v>
      </c>
      <c r="G61" s="94">
        <f t="shared" si="14"/>
        <v>0</v>
      </c>
      <c r="H61" s="94">
        <f t="shared" si="14"/>
        <v>0</v>
      </c>
    </row>
    <row r="62" spans="2:8" ht="25.5" x14ac:dyDescent="0.2">
      <c r="B62" s="102" t="s">
        <v>255</v>
      </c>
      <c r="C62" s="94"/>
      <c r="D62" s="95"/>
      <c r="E62" s="94">
        <f>C62+D62</f>
        <v>0</v>
      </c>
      <c r="F62" s="95"/>
      <c r="G62" s="95"/>
      <c r="H62" s="94">
        <f>G62-C62</f>
        <v>0</v>
      </c>
    </row>
    <row r="63" spans="2:8" x14ac:dyDescent="0.2">
      <c r="B63" s="102" t="s">
        <v>254</v>
      </c>
      <c r="C63" s="94"/>
      <c r="D63" s="95"/>
      <c r="E63" s="94">
        <f>C63+D63</f>
        <v>0</v>
      </c>
      <c r="F63" s="95"/>
      <c r="G63" s="95"/>
      <c r="H63" s="94">
        <f>G63-C63</f>
        <v>0</v>
      </c>
    </row>
    <row r="64" spans="2:8" ht="38.25" x14ac:dyDescent="0.2">
      <c r="B64" s="66" t="s">
        <v>253</v>
      </c>
      <c r="C64" s="94">
        <v>32048453</v>
      </c>
      <c r="D64" s="95">
        <v>2600000</v>
      </c>
      <c r="E64" s="94">
        <f>C64+D64</f>
        <v>34648453</v>
      </c>
      <c r="F64" s="95">
        <v>16760570</v>
      </c>
      <c r="G64" s="95">
        <v>16760570</v>
      </c>
      <c r="H64" s="94">
        <f>G64-C64</f>
        <v>-15287883</v>
      </c>
    </row>
    <row r="65" spans="2:8" x14ac:dyDescent="0.2">
      <c r="B65" s="101" t="s">
        <v>252</v>
      </c>
      <c r="C65" s="99"/>
      <c r="D65" s="100"/>
      <c r="E65" s="99">
        <f>C65+D65</f>
        <v>0</v>
      </c>
      <c r="F65" s="100"/>
      <c r="G65" s="100"/>
      <c r="H65" s="99">
        <f>G65-C65</f>
        <v>0</v>
      </c>
    </row>
    <row r="66" spans="2:8" x14ac:dyDescent="0.2">
      <c r="B66" s="98"/>
      <c r="C66" s="94"/>
      <c r="D66" s="97"/>
      <c r="E66" s="94"/>
      <c r="F66" s="97"/>
      <c r="G66" s="97"/>
      <c r="H66" s="94"/>
    </row>
    <row r="67" spans="2:8" ht="25.5" x14ac:dyDescent="0.2">
      <c r="B67" s="75" t="s">
        <v>251</v>
      </c>
      <c r="C67" s="93">
        <f t="shared" ref="C67:H67" si="15">C47+C56+C61+C64+C65</f>
        <v>32048453</v>
      </c>
      <c r="D67" s="93">
        <f t="shared" si="15"/>
        <v>2600000</v>
      </c>
      <c r="E67" s="93">
        <f t="shared" si="15"/>
        <v>34648453</v>
      </c>
      <c r="F67" s="93">
        <f t="shared" si="15"/>
        <v>16760570</v>
      </c>
      <c r="G67" s="93">
        <f t="shared" si="15"/>
        <v>16760570</v>
      </c>
      <c r="H67" s="93">
        <f t="shared" si="15"/>
        <v>-15287883</v>
      </c>
    </row>
    <row r="68" spans="2:8" x14ac:dyDescent="0.2">
      <c r="B68" s="96"/>
      <c r="C68" s="94"/>
      <c r="D68" s="97"/>
      <c r="E68" s="94"/>
      <c r="F68" s="97"/>
      <c r="G68" s="97"/>
      <c r="H68" s="94"/>
    </row>
    <row r="69" spans="2:8" ht="25.5" x14ac:dyDescent="0.2">
      <c r="B69" s="75" t="s">
        <v>250</v>
      </c>
      <c r="C69" s="93">
        <f t="shared" ref="C69:H69" si="16">C70</f>
        <v>0</v>
      </c>
      <c r="D69" s="93">
        <f t="shared" si="16"/>
        <v>0</v>
      </c>
      <c r="E69" s="93">
        <f t="shared" si="16"/>
        <v>0</v>
      </c>
      <c r="F69" s="93">
        <f t="shared" si="16"/>
        <v>0</v>
      </c>
      <c r="G69" s="93">
        <f t="shared" si="16"/>
        <v>0</v>
      </c>
      <c r="H69" s="93">
        <f t="shared" si="16"/>
        <v>0</v>
      </c>
    </row>
    <row r="70" spans="2:8" x14ac:dyDescent="0.2">
      <c r="B70" s="96" t="s">
        <v>249</v>
      </c>
      <c r="C70" s="94"/>
      <c r="D70" s="95"/>
      <c r="E70" s="94">
        <f>C70+D70</f>
        <v>0</v>
      </c>
      <c r="F70" s="95"/>
      <c r="G70" s="95"/>
      <c r="H70" s="94">
        <f>G70-C70</f>
        <v>0</v>
      </c>
    </row>
    <row r="71" spans="2:8" x14ac:dyDescent="0.2">
      <c r="B71" s="96"/>
      <c r="C71" s="94"/>
      <c r="D71" s="95"/>
      <c r="E71" s="94"/>
      <c r="F71" s="95"/>
      <c r="G71" s="95"/>
      <c r="H71" s="94"/>
    </row>
    <row r="72" spans="2:8" x14ac:dyDescent="0.2">
      <c r="B72" s="75" t="s">
        <v>248</v>
      </c>
      <c r="C72" s="93">
        <f t="shared" ref="C72:H72" si="17">C42+C67+C69</f>
        <v>32048453</v>
      </c>
      <c r="D72" s="93">
        <f t="shared" si="17"/>
        <v>2600000</v>
      </c>
      <c r="E72" s="93">
        <f t="shared" si="17"/>
        <v>34648453</v>
      </c>
      <c r="F72" s="93">
        <f t="shared" si="17"/>
        <v>16761184</v>
      </c>
      <c r="G72" s="93">
        <f t="shared" si="17"/>
        <v>16761184</v>
      </c>
      <c r="H72" s="93">
        <f t="shared" si="17"/>
        <v>-15287269</v>
      </c>
    </row>
    <row r="73" spans="2:8" x14ac:dyDescent="0.2">
      <c r="B73" s="96"/>
      <c r="C73" s="94"/>
      <c r="D73" s="95"/>
      <c r="E73" s="94"/>
      <c r="F73" s="95"/>
      <c r="G73" s="95"/>
      <c r="H73" s="94"/>
    </row>
    <row r="74" spans="2:8" x14ac:dyDescent="0.2">
      <c r="B74" s="75" t="s">
        <v>247</v>
      </c>
      <c r="C74" s="94"/>
      <c r="D74" s="95"/>
      <c r="E74" s="94"/>
      <c r="F74" s="95"/>
      <c r="G74" s="95"/>
      <c r="H74" s="94"/>
    </row>
    <row r="75" spans="2:8" ht="25.5" x14ac:dyDescent="0.2">
      <c r="B75" s="96" t="s">
        <v>246</v>
      </c>
      <c r="C75" s="94"/>
      <c r="D75" s="95"/>
      <c r="E75" s="94">
        <f>C75+D75</f>
        <v>0</v>
      </c>
      <c r="F75" s="95"/>
      <c r="G75" s="95"/>
      <c r="H75" s="94">
        <f>G75-C75</f>
        <v>0</v>
      </c>
    </row>
    <row r="76" spans="2:8" ht="25.5" x14ac:dyDescent="0.2">
      <c r="B76" s="96" t="s">
        <v>245</v>
      </c>
      <c r="C76" s="94"/>
      <c r="D76" s="95"/>
      <c r="E76" s="94">
        <f>C76+D76</f>
        <v>0</v>
      </c>
      <c r="F76" s="95"/>
      <c r="G76" s="95"/>
      <c r="H76" s="94">
        <f>G76-C76</f>
        <v>0</v>
      </c>
    </row>
    <row r="77" spans="2:8" ht="25.5" x14ac:dyDescent="0.2">
      <c r="B77" s="75" t="s">
        <v>244</v>
      </c>
      <c r="C77" s="93">
        <f t="shared" ref="C77:H77" si="18">SUM(C75:C76)</f>
        <v>0</v>
      </c>
      <c r="D77" s="93">
        <f t="shared" si="18"/>
        <v>0</v>
      </c>
      <c r="E77" s="93">
        <f t="shared" si="18"/>
        <v>0</v>
      </c>
      <c r="F77" s="93">
        <f t="shared" si="18"/>
        <v>0</v>
      </c>
      <c r="G77" s="93">
        <f t="shared" si="18"/>
        <v>0</v>
      </c>
      <c r="H77" s="93">
        <f t="shared" si="18"/>
        <v>0</v>
      </c>
    </row>
    <row r="78" spans="2:8" ht="13.5" thickBot="1" x14ac:dyDescent="0.25">
      <c r="B78" s="92"/>
      <c r="C78" s="90"/>
      <c r="D78" s="91"/>
      <c r="E78" s="90"/>
      <c r="F78" s="91"/>
      <c r="G78" s="91"/>
      <c r="H78" s="90"/>
    </row>
  </sheetData>
  <mergeCells count="11">
    <mergeCell ref="E7:E8"/>
    <mergeCell ref="F7:F8"/>
    <mergeCell ref="G7:G8"/>
    <mergeCell ref="B2:H2"/>
    <mergeCell ref="B3:H3"/>
    <mergeCell ref="B4:H4"/>
    <mergeCell ref="B5:H5"/>
    <mergeCell ref="C6:G6"/>
    <mergeCell ref="H6:H8"/>
    <mergeCell ref="C7:C8"/>
    <mergeCell ref="D7:D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161"/>
  <sheetViews>
    <sheetView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151" t="s">
        <v>120</v>
      </c>
      <c r="C2" s="152"/>
      <c r="D2" s="152"/>
      <c r="E2" s="152"/>
      <c r="F2" s="152"/>
      <c r="G2" s="152"/>
      <c r="H2" s="152"/>
      <c r="I2" s="194"/>
    </row>
    <row r="3" spans="2:9" x14ac:dyDescent="0.2">
      <c r="B3" s="169" t="s">
        <v>394</v>
      </c>
      <c r="C3" s="170"/>
      <c r="D3" s="170"/>
      <c r="E3" s="170"/>
      <c r="F3" s="170"/>
      <c r="G3" s="170"/>
      <c r="H3" s="170"/>
      <c r="I3" s="195"/>
    </row>
    <row r="4" spans="2:9" x14ac:dyDescent="0.2">
      <c r="B4" s="169" t="s">
        <v>393</v>
      </c>
      <c r="C4" s="170"/>
      <c r="D4" s="170"/>
      <c r="E4" s="170"/>
      <c r="F4" s="170"/>
      <c r="G4" s="170"/>
      <c r="H4" s="170"/>
      <c r="I4" s="195"/>
    </row>
    <row r="5" spans="2:9" x14ac:dyDescent="0.2">
      <c r="B5" s="169" t="s">
        <v>173</v>
      </c>
      <c r="C5" s="170"/>
      <c r="D5" s="170"/>
      <c r="E5" s="170"/>
      <c r="F5" s="170"/>
      <c r="G5" s="170"/>
      <c r="H5" s="170"/>
      <c r="I5" s="195"/>
    </row>
    <row r="6" spans="2:9" ht="13.5" thickBot="1" x14ac:dyDescent="0.25">
      <c r="B6" s="172" t="s">
        <v>1</v>
      </c>
      <c r="C6" s="173"/>
      <c r="D6" s="173"/>
      <c r="E6" s="173"/>
      <c r="F6" s="173"/>
      <c r="G6" s="173"/>
      <c r="H6" s="173"/>
      <c r="I6" s="196"/>
    </row>
    <row r="7" spans="2:9" ht="15.75" customHeight="1" x14ac:dyDescent="0.2">
      <c r="B7" s="151" t="s">
        <v>2</v>
      </c>
      <c r="C7" s="153"/>
      <c r="D7" s="151" t="s">
        <v>392</v>
      </c>
      <c r="E7" s="152"/>
      <c r="F7" s="152"/>
      <c r="G7" s="152"/>
      <c r="H7" s="153"/>
      <c r="I7" s="186" t="s">
        <v>391</v>
      </c>
    </row>
    <row r="8" spans="2:9" ht="15" customHeight="1" thickBot="1" x14ac:dyDescent="0.25">
      <c r="B8" s="169"/>
      <c r="C8" s="171"/>
      <c r="D8" s="172"/>
      <c r="E8" s="173"/>
      <c r="F8" s="173"/>
      <c r="G8" s="173"/>
      <c r="H8" s="174"/>
      <c r="I8" s="191"/>
    </row>
    <row r="9" spans="2:9" ht="26.25" thickBot="1" x14ac:dyDescent="0.25">
      <c r="B9" s="172"/>
      <c r="C9" s="174"/>
      <c r="D9" s="86" t="s">
        <v>242</v>
      </c>
      <c r="E9" s="22" t="s">
        <v>390</v>
      </c>
      <c r="F9" s="86" t="s">
        <v>389</v>
      </c>
      <c r="G9" s="86" t="s">
        <v>212</v>
      </c>
      <c r="H9" s="86" t="s">
        <v>241</v>
      </c>
      <c r="I9" s="187"/>
    </row>
    <row r="10" spans="2:9" x14ac:dyDescent="0.2">
      <c r="B10" s="127" t="s">
        <v>388</v>
      </c>
      <c r="C10" s="126"/>
      <c r="D10" s="112">
        <f t="shared" ref="D10:I10" si="0">D11+D19+D29+D39+D49+D59+D72+D76+D63</f>
        <v>15656324</v>
      </c>
      <c r="E10" s="112">
        <f t="shared" si="0"/>
        <v>3.637978807091713E-11</v>
      </c>
      <c r="F10" s="112">
        <f t="shared" si="0"/>
        <v>15656324</v>
      </c>
      <c r="G10" s="112">
        <f t="shared" si="0"/>
        <v>6909513.4399999995</v>
      </c>
      <c r="H10" s="112">
        <f t="shared" si="0"/>
        <v>6909513.4399999995</v>
      </c>
      <c r="I10" s="112">
        <f t="shared" si="0"/>
        <v>8746810.5599999987</v>
      </c>
    </row>
    <row r="11" spans="2:9" x14ac:dyDescent="0.2">
      <c r="B11" s="116" t="s">
        <v>386</v>
      </c>
      <c r="C11" s="115"/>
      <c r="D11" s="105">
        <f t="shared" ref="D11:I11" si="1">SUM(D12:D18)</f>
        <v>13374656</v>
      </c>
      <c r="E11" s="105">
        <f t="shared" si="1"/>
        <v>0</v>
      </c>
      <c r="F11" s="105">
        <f t="shared" si="1"/>
        <v>13374656</v>
      </c>
      <c r="G11" s="105">
        <f t="shared" si="1"/>
        <v>5306105.3899999997</v>
      </c>
      <c r="H11" s="105">
        <f t="shared" si="1"/>
        <v>5306105.3899999997</v>
      </c>
      <c r="I11" s="105">
        <f t="shared" si="1"/>
        <v>8068550.6099999994</v>
      </c>
    </row>
    <row r="12" spans="2:9" x14ac:dyDescent="0.2">
      <c r="B12" s="118" t="s">
        <v>385</v>
      </c>
      <c r="C12" s="117"/>
      <c r="D12" s="105">
        <v>8749226</v>
      </c>
      <c r="E12" s="94">
        <v>0</v>
      </c>
      <c r="F12" s="94">
        <f t="shared" ref="F12:F18" si="2">D12+E12</f>
        <v>8749226</v>
      </c>
      <c r="G12" s="94">
        <v>4135603.37</v>
      </c>
      <c r="H12" s="94">
        <v>4135603.37</v>
      </c>
      <c r="I12" s="94">
        <f t="shared" ref="I12:I18" si="3">F12-G12</f>
        <v>4613622.63</v>
      </c>
    </row>
    <row r="13" spans="2:9" x14ac:dyDescent="0.2">
      <c r="B13" s="118" t="s">
        <v>384</v>
      </c>
      <c r="C13" s="117"/>
      <c r="D13" s="105"/>
      <c r="E13" s="94"/>
      <c r="F13" s="94">
        <f t="shared" si="2"/>
        <v>0</v>
      </c>
      <c r="G13" s="94"/>
      <c r="H13" s="94"/>
      <c r="I13" s="94">
        <f t="shared" si="3"/>
        <v>0</v>
      </c>
    </row>
    <row r="14" spans="2:9" x14ac:dyDescent="0.2">
      <c r="B14" s="118" t="s">
        <v>383</v>
      </c>
      <c r="C14" s="117"/>
      <c r="D14" s="105">
        <v>2501131</v>
      </c>
      <c r="E14" s="94">
        <v>0</v>
      </c>
      <c r="F14" s="94">
        <f t="shared" si="2"/>
        <v>2501131</v>
      </c>
      <c r="G14" s="94">
        <v>526258.35</v>
      </c>
      <c r="H14" s="94">
        <v>526258.35</v>
      </c>
      <c r="I14" s="94">
        <f t="shared" si="3"/>
        <v>1974872.65</v>
      </c>
    </row>
    <row r="15" spans="2:9" x14ac:dyDescent="0.2">
      <c r="B15" s="118" t="s">
        <v>382</v>
      </c>
      <c r="C15" s="117"/>
      <c r="D15" s="105">
        <v>1339852</v>
      </c>
      <c r="E15" s="94">
        <v>0</v>
      </c>
      <c r="F15" s="94">
        <f t="shared" si="2"/>
        <v>1339852</v>
      </c>
      <c r="G15" s="94">
        <v>325915.78999999998</v>
      </c>
      <c r="H15" s="94">
        <v>325915.78999999998</v>
      </c>
      <c r="I15" s="94">
        <f t="shared" si="3"/>
        <v>1013936.21</v>
      </c>
    </row>
    <row r="16" spans="2:9" x14ac:dyDescent="0.2">
      <c r="B16" s="118" t="s">
        <v>381</v>
      </c>
      <c r="C16" s="117"/>
      <c r="D16" s="105">
        <v>784447</v>
      </c>
      <c r="E16" s="94">
        <v>0</v>
      </c>
      <c r="F16" s="94">
        <f t="shared" si="2"/>
        <v>784447</v>
      </c>
      <c r="G16" s="94">
        <v>318327.88</v>
      </c>
      <c r="H16" s="94">
        <v>318327.88</v>
      </c>
      <c r="I16" s="94">
        <f t="shared" si="3"/>
        <v>466119.12</v>
      </c>
    </row>
    <row r="17" spans="2:9" x14ac:dyDescent="0.2">
      <c r="B17" s="118" t="s">
        <v>380</v>
      </c>
      <c r="C17" s="117"/>
      <c r="D17" s="105"/>
      <c r="E17" s="94"/>
      <c r="F17" s="94">
        <f t="shared" si="2"/>
        <v>0</v>
      </c>
      <c r="G17" s="94"/>
      <c r="H17" s="94"/>
      <c r="I17" s="94">
        <f t="shared" si="3"/>
        <v>0</v>
      </c>
    </row>
    <row r="18" spans="2:9" x14ac:dyDescent="0.2">
      <c r="B18" s="118" t="s">
        <v>379</v>
      </c>
      <c r="C18" s="117"/>
      <c r="D18" s="105"/>
      <c r="E18" s="94"/>
      <c r="F18" s="94">
        <f t="shared" si="2"/>
        <v>0</v>
      </c>
      <c r="G18" s="94"/>
      <c r="H18" s="94"/>
      <c r="I18" s="94">
        <f t="shared" si="3"/>
        <v>0</v>
      </c>
    </row>
    <row r="19" spans="2:9" x14ac:dyDescent="0.2">
      <c r="B19" s="116" t="s">
        <v>378</v>
      </c>
      <c r="C19" s="115"/>
      <c r="D19" s="105">
        <f t="shared" ref="D19:I19" si="4">SUM(D20:D28)</f>
        <v>824158</v>
      </c>
      <c r="E19" s="105">
        <f t="shared" si="4"/>
        <v>-52232.799999999996</v>
      </c>
      <c r="F19" s="105">
        <f t="shared" si="4"/>
        <v>771925.20000000007</v>
      </c>
      <c r="G19" s="105">
        <f t="shared" si="4"/>
        <v>435721.62</v>
      </c>
      <c r="H19" s="105">
        <f t="shared" si="4"/>
        <v>435721.62</v>
      </c>
      <c r="I19" s="105">
        <f t="shared" si="4"/>
        <v>336203.57999999996</v>
      </c>
    </row>
    <row r="20" spans="2:9" x14ac:dyDescent="0.2">
      <c r="B20" s="118" t="s">
        <v>377</v>
      </c>
      <c r="C20" s="117"/>
      <c r="D20" s="105">
        <v>262614</v>
      </c>
      <c r="E20" s="94">
        <v>-62603.83</v>
      </c>
      <c r="F20" s="105">
        <f t="shared" ref="F20:F28" si="5">D20+E20</f>
        <v>200010.16999999998</v>
      </c>
      <c r="G20" s="94">
        <v>98895.74</v>
      </c>
      <c r="H20" s="94">
        <v>98895.74</v>
      </c>
      <c r="I20" s="94">
        <f t="shared" ref="I20:I28" si="6">F20-G20</f>
        <v>101114.42999999998</v>
      </c>
    </row>
    <row r="21" spans="2:9" x14ac:dyDescent="0.2">
      <c r="B21" s="118" t="s">
        <v>376</v>
      </c>
      <c r="C21" s="117"/>
      <c r="D21" s="105">
        <v>127550</v>
      </c>
      <c r="E21" s="94">
        <v>75270.600000000006</v>
      </c>
      <c r="F21" s="105">
        <f t="shared" si="5"/>
        <v>202820.6</v>
      </c>
      <c r="G21" s="94">
        <v>185620.28</v>
      </c>
      <c r="H21" s="94">
        <v>185620.28</v>
      </c>
      <c r="I21" s="94">
        <f t="shared" si="6"/>
        <v>17200.320000000007</v>
      </c>
    </row>
    <row r="22" spans="2:9" x14ac:dyDescent="0.2">
      <c r="B22" s="118" t="s">
        <v>375</v>
      </c>
      <c r="C22" s="117"/>
      <c r="D22" s="105"/>
      <c r="E22" s="94"/>
      <c r="F22" s="105">
        <f t="shared" si="5"/>
        <v>0</v>
      </c>
      <c r="G22" s="94"/>
      <c r="H22" s="94"/>
      <c r="I22" s="94">
        <f t="shared" si="6"/>
        <v>0</v>
      </c>
    </row>
    <row r="23" spans="2:9" x14ac:dyDescent="0.2">
      <c r="B23" s="118" t="s">
        <v>374</v>
      </c>
      <c r="C23" s="117"/>
      <c r="D23" s="105">
        <v>143193</v>
      </c>
      <c r="E23" s="94">
        <v>-12950.1</v>
      </c>
      <c r="F23" s="105">
        <f t="shared" si="5"/>
        <v>130242.9</v>
      </c>
      <c r="G23" s="94">
        <v>84470.04</v>
      </c>
      <c r="H23" s="94">
        <v>84470.04</v>
      </c>
      <c r="I23" s="94">
        <f t="shared" si="6"/>
        <v>45772.86</v>
      </c>
    </row>
    <row r="24" spans="2:9" x14ac:dyDescent="0.2">
      <c r="B24" s="118" t="s">
        <v>373</v>
      </c>
      <c r="C24" s="117"/>
      <c r="D24" s="105">
        <v>68525</v>
      </c>
      <c r="E24" s="94">
        <v>-9949.4699999999993</v>
      </c>
      <c r="F24" s="105">
        <f t="shared" si="5"/>
        <v>58575.53</v>
      </c>
      <c r="G24" s="94">
        <v>1756.2</v>
      </c>
      <c r="H24" s="94">
        <v>1756.2</v>
      </c>
      <c r="I24" s="94">
        <f t="shared" si="6"/>
        <v>56819.33</v>
      </c>
    </row>
    <row r="25" spans="2:9" x14ac:dyDescent="0.2">
      <c r="B25" s="118" t="s">
        <v>372</v>
      </c>
      <c r="C25" s="117"/>
      <c r="D25" s="105">
        <v>51000</v>
      </c>
      <c r="E25" s="94">
        <v>-19463.46</v>
      </c>
      <c r="F25" s="105">
        <f t="shared" si="5"/>
        <v>31536.54</v>
      </c>
      <c r="G25" s="94">
        <v>31536.54</v>
      </c>
      <c r="H25" s="94">
        <v>31536.54</v>
      </c>
      <c r="I25" s="94">
        <f t="shared" si="6"/>
        <v>0</v>
      </c>
    </row>
    <row r="26" spans="2:9" x14ac:dyDescent="0.2">
      <c r="B26" s="118" t="s">
        <v>371</v>
      </c>
      <c r="C26" s="117"/>
      <c r="D26" s="105">
        <v>57662</v>
      </c>
      <c r="E26" s="94">
        <v>-22536.54</v>
      </c>
      <c r="F26" s="105">
        <f t="shared" si="5"/>
        <v>35125.46</v>
      </c>
      <c r="G26" s="94">
        <v>0</v>
      </c>
      <c r="H26" s="94">
        <v>0</v>
      </c>
      <c r="I26" s="94">
        <f t="shared" si="6"/>
        <v>35125.46</v>
      </c>
    </row>
    <row r="27" spans="2:9" x14ac:dyDescent="0.2">
      <c r="B27" s="118" t="s">
        <v>370</v>
      </c>
      <c r="C27" s="117"/>
      <c r="D27" s="105"/>
      <c r="E27" s="94"/>
      <c r="F27" s="105">
        <f t="shared" si="5"/>
        <v>0</v>
      </c>
      <c r="G27" s="94"/>
      <c r="H27" s="94"/>
      <c r="I27" s="94">
        <f t="shared" si="6"/>
        <v>0</v>
      </c>
    </row>
    <row r="28" spans="2:9" x14ac:dyDescent="0.2">
      <c r="B28" s="118" t="s">
        <v>369</v>
      </c>
      <c r="C28" s="117"/>
      <c r="D28" s="105">
        <v>113614</v>
      </c>
      <c r="E28" s="94">
        <v>0</v>
      </c>
      <c r="F28" s="105">
        <f t="shared" si="5"/>
        <v>113614</v>
      </c>
      <c r="G28" s="94">
        <v>33442.82</v>
      </c>
      <c r="H28" s="94">
        <v>33442.82</v>
      </c>
      <c r="I28" s="94">
        <f t="shared" si="6"/>
        <v>80171.179999999993</v>
      </c>
    </row>
    <row r="29" spans="2:9" x14ac:dyDescent="0.2">
      <c r="B29" s="116" t="s">
        <v>368</v>
      </c>
      <c r="C29" s="115"/>
      <c r="D29" s="105">
        <f t="shared" ref="D29:I29" si="7">SUM(D30:D38)</f>
        <v>1457510</v>
      </c>
      <c r="E29" s="105">
        <f t="shared" si="7"/>
        <v>52232.800000000032</v>
      </c>
      <c r="F29" s="105">
        <f t="shared" si="7"/>
        <v>1509742.8</v>
      </c>
      <c r="G29" s="105">
        <f t="shared" si="7"/>
        <v>1167686.43</v>
      </c>
      <c r="H29" s="105">
        <f t="shared" si="7"/>
        <v>1167686.43</v>
      </c>
      <c r="I29" s="105">
        <f t="shared" si="7"/>
        <v>342056.37000000005</v>
      </c>
    </row>
    <row r="30" spans="2:9" x14ac:dyDescent="0.2">
      <c r="B30" s="118" t="s">
        <v>367</v>
      </c>
      <c r="C30" s="117"/>
      <c r="D30" s="105"/>
      <c r="E30" s="94"/>
      <c r="F30" s="105">
        <f t="shared" ref="F30:F38" si="8">D30+E30</f>
        <v>0</v>
      </c>
      <c r="G30" s="94"/>
      <c r="H30" s="94"/>
      <c r="I30" s="94">
        <f t="shared" ref="I30:I38" si="9">F30-G30</f>
        <v>0</v>
      </c>
    </row>
    <row r="31" spans="2:9" x14ac:dyDescent="0.2">
      <c r="B31" s="118" t="s">
        <v>366</v>
      </c>
      <c r="C31" s="117"/>
      <c r="D31" s="105">
        <v>12000</v>
      </c>
      <c r="E31" s="94">
        <v>41948</v>
      </c>
      <c r="F31" s="105">
        <f t="shared" si="8"/>
        <v>53948</v>
      </c>
      <c r="G31" s="94">
        <v>53948</v>
      </c>
      <c r="H31" s="94">
        <v>53948</v>
      </c>
      <c r="I31" s="94">
        <f t="shared" si="9"/>
        <v>0</v>
      </c>
    </row>
    <row r="32" spans="2:9" x14ac:dyDescent="0.2">
      <c r="B32" s="118" t="s">
        <v>365</v>
      </c>
      <c r="C32" s="117"/>
      <c r="D32" s="105">
        <v>505737</v>
      </c>
      <c r="E32" s="94">
        <v>-157878.79999999999</v>
      </c>
      <c r="F32" s="105">
        <f t="shared" si="8"/>
        <v>347858.2</v>
      </c>
      <c r="G32" s="94">
        <v>288212.55</v>
      </c>
      <c r="H32" s="94">
        <v>288212.55</v>
      </c>
      <c r="I32" s="94">
        <f t="shared" si="9"/>
        <v>59645.650000000023</v>
      </c>
    </row>
    <row r="33" spans="2:9" x14ac:dyDescent="0.2">
      <c r="B33" s="118" t="s">
        <v>364</v>
      </c>
      <c r="C33" s="117"/>
      <c r="D33" s="105">
        <v>84500</v>
      </c>
      <c r="E33" s="94">
        <v>-1698.29</v>
      </c>
      <c r="F33" s="105">
        <f t="shared" si="8"/>
        <v>82801.710000000006</v>
      </c>
      <c r="G33" s="94">
        <v>9146.82</v>
      </c>
      <c r="H33" s="94">
        <v>9146.82</v>
      </c>
      <c r="I33" s="94">
        <f t="shared" si="9"/>
        <v>73654.890000000014</v>
      </c>
    </row>
    <row r="34" spans="2:9" x14ac:dyDescent="0.2">
      <c r="B34" s="118" t="s">
        <v>363</v>
      </c>
      <c r="C34" s="117"/>
      <c r="D34" s="105">
        <v>79000</v>
      </c>
      <c r="E34" s="94">
        <v>145664.82</v>
      </c>
      <c r="F34" s="105">
        <f t="shared" si="8"/>
        <v>224664.82</v>
      </c>
      <c r="G34" s="94">
        <v>207664.82</v>
      </c>
      <c r="H34" s="94">
        <v>207664.82</v>
      </c>
      <c r="I34" s="94">
        <f t="shared" si="9"/>
        <v>17000</v>
      </c>
    </row>
    <row r="35" spans="2:9" x14ac:dyDescent="0.2">
      <c r="B35" s="118" t="s">
        <v>362</v>
      </c>
      <c r="C35" s="117"/>
      <c r="D35" s="105">
        <v>6873</v>
      </c>
      <c r="E35" s="94">
        <v>-5000</v>
      </c>
      <c r="F35" s="105">
        <f t="shared" si="8"/>
        <v>1873</v>
      </c>
      <c r="G35" s="94">
        <v>0</v>
      </c>
      <c r="H35" s="94">
        <v>0</v>
      </c>
      <c r="I35" s="94">
        <f t="shared" si="9"/>
        <v>1873</v>
      </c>
    </row>
    <row r="36" spans="2:9" x14ac:dyDescent="0.2">
      <c r="B36" s="118" t="s">
        <v>361</v>
      </c>
      <c r="C36" s="117"/>
      <c r="D36" s="105">
        <v>30400</v>
      </c>
      <c r="E36" s="94">
        <v>-2416.65</v>
      </c>
      <c r="F36" s="105">
        <f t="shared" si="8"/>
        <v>27983.35</v>
      </c>
      <c r="G36" s="94">
        <v>27983.35</v>
      </c>
      <c r="H36" s="94">
        <v>27983.35</v>
      </c>
      <c r="I36" s="94">
        <f t="shared" si="9"/>
        <v>0</v>
      </c>
    </row>
    <row r="37" spans="2:9" x14ac:dyDescent="0.2">
      <c r="B37" s="118" t="s">
        <v>360</v>
      </c>
      <c r="C37" s="117"/>
      <c r="D37" s="105">
        <v>45000</v>
      </c>
      <c r="E37" s="94">
        <v>161224.20000000001</v>
      </c>
      <c r="F37" s="105">
        <f t="shared" si="8"/>
        <v>206224.2</v>
      </c>
      <c r="G37" s="94">
        <v>206224.2</v>
      </c>
      <c r="H37" s="94">
        <v>206224.2</v>
      </c>
      <c r="I37" s="94">
        <f t="shared" si="9"/>
        <v>0</v>
      </c>
    </row>
    <row r="38" spans="2:9" x14ac:dyDescent="0.2">
      <c r="B38" s="118" t="s">
        <v>359</v>
      </c>
      <c r="C38" s="117"/>
      <c r="D38" s="105">
        <v>694000</v>
      </c>
      <c r="E38" s="94">
        <v>-129610.48</v>
      </c>
      <c r="F38" s="105">
        <f t="shared" si="8"/>
        <v>564389.52</v>
      </c>
      <c r="G38" s="94">
        <v>374506.69</v>
      </c>
      <c r="H38" s="94">
        <v>374506.69</v>
      </c>
      <c r="I38" s="94">
        <f t="shared" si="9"/>
        <v>189882.83000000002</v>
      </c>
    </row>
    <row r="39" spans="2:9" ht="25.5" customHeight="1" x14ac:dyDescent="0.2">
      <c r="B39" s="192" t="s">
        <v>358</v>
      </c>
      <c r="C39" s="193"/>
      <c r="D39" s="105">
        <f t="shared" ref="D39:I39" si="10">SUM(D40:D48)</f>
        <v>0</v>
      </c>
      <c r="E39" s="105">
        <f t="shared" si="10"/>
        <v>0</v>
      </c>
      <c r="F39" s="105">
        <f t="shared" si="10"/>
        <v>0</v>
      </c>
      <c r="G39" s="105">
        <f t="shared" si="10"/>
        <v>0</v>
      </c>
      <c r="H39" s="105">
        <f t="shared" si="10"/>
        <v>0</v>
      </c>
      <c r="I39" s="105">
        <f t="shared" si="10"/>
        <v>0</v>
      </c>
    </row>
    <row r="40" spans="2:9" x14ac:dyDescent="0.2">
      <c r="B40" s="118" t="s">
        <v>357</v>
      </c>
      <c r="C40" s="117"/>
      <c r="D40" s="105"/>
      <c r="E40" s="94"/>
      <c r="F40" s="105">
        <f t="shared" ref="F40:F48" si="11">D40+E40</f>
        <v>0</v>
      </c>
      <c r="G40" s="94"/>
      <c r="H40" s="94"/>
      <c r="I40" s="94">
        <f t="shared" ref="I40:I48" si="12">F40-G40</f>
        <v>0</v>
      </c>
    </row>
    <row r="41" spans="2:9" x14ac:dyDescent="0.2">
      <c r="B41" s="118" t="s">
        <v>356</v>
      </c>
      <c r="C41" s="117"/>
      <c r="D41" s="105"/>
      <c r="E41" s="94"/>
      <c r="F41" s="105">
        <f t="shared" si="11"/>
        <v>0</v>
      </c>
      <c r="G41" s="94"/>
      <c r="H41" s="94"/>
      <c r="I41" s="94">
        <f t="shared" si="12"/>
        <v>0</v>
      </c>
    </row>
    <row r="42" spans="2:9" x14ac:dyDescent="0.2">
      <c r="B42" s="118" t="s">
        <v>355</v>
      </c>
      <c r="C42" s="117"/>
      <c r="D42" s="105"/>
      <c r="E42" s="94"/>
      <c r="F42" s="105">
        <f t="shared" si="11"/>
        <v>0</v>
      </c>
      <c r="G42" s="94"/>
      <c r="H42" s="94"/>
      <c r="I42" s="94">
        <f t="shared" si="12"/>
        <v>0</v>
      </c>
    </row>
    <row r="43" spans="2:9" x14ac:dyDescent="0.2">
      <c r="B43" s="118" t="s">
        <v>354</v>
      </c>
      <c r="C43" s="117"/>
      <c r="D43" s="105"/>
      <c r="E43" s="94"/>
      <c r="F43" s="105">
        <f t="shared" si="11"/>
        <v>0</v>
      </c>
      <c r="G43" s="94"/>
      <c r="H43" s="94"/>
      <c r="I43" s="94">
        <f t="shared" si="12"/>
        <v>0</v>
      </c>
    </row>
    <row r="44" spans="2:9" x14ac:dyDescent="0.2">
      <c r="B44" s="118" t="s">
        <v>353</v>
      </c>
      <c r="C44" s="117"/>
      <c r="D44" s="105"/>
      <c r="E44" s="94"/>
      <c r="F44" s="105">
        <f t="shared" si="11"/>
        <v>0</v>
      </c>
      <c r="G44" s="94"/>
      <c r="H44" s="94"/>
      <c r="I44" s="94">
        <f t="shared" si="12"/>
        <v>0</v>
      </c>
    </row>
    <row r="45" spans="2:9" x14ac:dyDescent="0.2">
      <c r="B45" s="118" t="s">
        <v>352</v>
      </c>
      <c r="C45" s="117"/>
      <c r="D45" s="105"/>
      <c r="E45" s="94"/>
      <c r="F45" s="105">
        <f t="shared" si="11"/>
        <v>0</v>
      </c>
      <c r="G45" s="94"/>
      <c r="H45" s="94"/>
      <c r="I45" s="94">
        <f t="shared" si="12"/>
        <v>0</v>
      </c>
    </row>
    <row r="46" spans="2:9" x14ac:dyDescent="0.2">
      <c r="B46" s="118" t="s">
        <v>351</v>
      </c>
      <c r="C46" s="117"/>
      <c r="D46" s="105"/>
      <c r="E46" s="94"/>
      <c r="F46" s="105">
        <f t="shared" si="11"/>
        <v>0</v>
      </c>
      <c r="G46" s="94"/>
      <c r="H46" s="94"/>
      <c r="I46" s="94">
        <f t="shared" si="12"/>
        <v>0</v>
      </c>
    </row>
    <row r="47" spans="2:9" x14ac:dyDescent="0.2">
      <c r="B47" s="118" t="s">
        <v>350</v>
      </c>
      <c r="C47" s="117"/>
      <c r="D47" s="105"/>
      <c r="E47" s="94"/>
      <c r="F47" s="105">
        <f t="shared" si="11"/>
        <v>0</v>
      </c>
      <c r="G47" s="94"/>
      <c r="H47" s="94"/>
      <c r="I47" s="94">
        <f t="shared" si="12"/>
        <v>0</v>
      </c>
    </row>
    <row r="48" spans="2:9" x14ac:dyDescent="0.2">
      <c r="B48" s="118" t="s">
        <v>349</v>
      </c>
      <c r="C48" s="117"/>
      <c r="D48" s="105"/>
      <c r="E48" s="94"/>
      <c r="F48" s="105">
        <f t="shared" si="11"/>
        <v>0</v>
      </c>
      <c r="G48" s="94"/>
      <c r="H48" s="94"/>
      <c r="I48" s="94">
        <f t="shared" si="12"/>
        <v>0</v>
      </c>
    </row>
    <row r="49" spans="2:9" x14ac:dyDescent="0.2">
      <c r="B49" s="192" t="s">
        <v>348</v>
      </c>
      <c r="C49" s="193"/>
      <c r="D49" s="105">
        <f t="shared" ref="D49:I49" si="13">SUM(D50:D58)</f>
        <v>0</v>
      </c>
      <c r="E49" s="105">
        <f t="shared" si="13"/>
        <v>0</v>
      </c>
      <c r="F49" s="105">
        <f t="shared" si="13"/>
        <v>0</v>
      </c>
      <c r="G49" s="105">
        <f t="shared" si="13"/>
        <v>0</v>
      </c>
      <c r="H49" s="105">
        <f t="shared" si="13"/>
        <v>0</v>
      </c>
      <c r="I49" s="105">
        <f t="shared" si="13"/>
        <v>0</v>
      </c>
    </row>
    <row r="50" spans="2:9" x14ac:dyDescent="0.2">
      <c r="B50" s="118" t="s">
        <v>347</v>
      </c>
      <c r="C50" s="117"/>
      <c r="D50" s="105"/>
      <c r="E50" s="94"/>
      <c r="F50" s="105">
        <f t="shared" ref="F50:F58" si="14">D50+E50</f>
        <v>0</v>
      </c>
      <c r="G50" s="94"/>
      <c r="H50" s="94"/>
      <c r="I50" s="94">
        <f t="shared" ref="I50:I83" si="15">F50-G50</f>
        <v>0</v>
      </c>
    </row>
    <row r="51" spans="2:9" x14ac:dyDescent="0.2">
      <c r="B51" s="118" t="s">
        <v>346</v>
      </c>
      <c r="C51" s="117"/>
      <c r="D51" s="105"/>
      <c r="E51" s="94"/>
      <c r="F51" s="105">
        <f t="shared" si="14"/>
        <v>0</v>
      </c>
      <c r="G51" s="94"/>
      <c r="H51" s="94"/>
      <c r="I51" s="94">
        <f t="shared" si="15"/>
        <v>0</v>
      </c>
    </row>
    <row r="52" spans="2:9" x14ac:dyDescent="0.2">
      <c r="B52" s="118" t="s">
        <v>345</v>
      </c>
      <c r="C52" s="117"/>
      <c r="D52" s="105"/>
      <c r="E52" s="94"/>
      <c r="F52" s="105">
        <f t="shared" si="14"/>
        <v>0</v>
      </c>
      <c r="G52" s="94"/>
      <c r="H52" s="94"/>
      <c r="I52" s="94">
        <f t="shared" si="15"/>
        <v>0</v>
      </c>
    </row>
    <row r="53" spans="2:9" x14ac:dyDescent="0.2">
      <c r="B53" s="118" t="s">
        <v>344</v>
      </c>
      <c r="C53" s="117"/>
      <c r="D53" s="105"/>
      <c r="E53" s="94"/>
      <c r="F53" s="105">
        <f t="shared" si="14"/>
        <v>0</v>
      </c>
      <c r="G53" s="94"/>
      <c r="H53" s="94"/>
      <c r="I53" s="94">
        <f t="shared" si="15"/>
        <v>0</v>
      </c>
    </row>
    <row r="54" spans="2:9" x14ac:dyDescent="0.2">
      <c r="B54" s="118" t="s">
        <v>343</v>
      </c>
      <c r="C54" s="117"/>
      <c r="D54" s="105"/>
      <c r="E54" s="94"/>
      <c r="F54" s="105">
        <f t="shared" si="14"/>
        <v>0</v>
      </c>
      <c r="G54" s="94"/>
      <c r="H54" s="94"/>
      <c r="I54" s="94">
        <f t="shared" si="15"/>
        <v>0</v>
      </c>
    </row>
    <row r="55" spans="2:9" x14ac:dyDescent="0.2">
      <c r="B55" s="118" t="s">
        <v>342</v>
      </c>
      <c r="C55" s="117"/>
      <c r="D55" s="105"/>
      <c r="E55" s="94"/>
      <c r="F55" s="105">
        <f t="shared" si="14"/>
        <v>0</v>
      </c>
      <c r="G55" s="94"/>
      <c r="H55" s="94"/>
      <c r="I55" s="94">
        <f t="shared" si="15"/>
        <v>0</v>
      </c>
    </row>
    <row r="56" spans="2:9" x14ac:dyDescent="0.2">
      <c r="B56" s="118" t="s">
        <v>341</v>
      </c>
      <c r="C56" s="117"/>
      <c r="D56" s="105"/>
      <c r="E56" s="94"/>
      <c r="F56" s="105">
        <f t="shared" si="14"/>
        <v>0</v>
      </c>
      <c r="G56" s="94"/>
      <c r="H56" s="94"/>
      <c r="I56" s="94">
        <f t="shared" si="15"/>
        <v>0</v>
      </c>
    </row>
    <row r="57" spans="2:9" x14ac:dyDescent="0.2">
      <c r="B57" s="118" t="s">
        <v>340</v>
      </c>
      <c r="C57" s="117"/>
      <c r="D57" s="105"/>
      <c r="E57" s="94"/>
      <c r="F57" s="105">
        <f t="shared" si="14"/>
        <v>0</v>
      </c>
      <c r="G57" s="94"/>
      <c r="H57" s="94"/>
      <c r="I57" s="94">
        <f t="shared" si="15"/>
        <v>0</v>
      </c>
    </row>
    <row r="58" spans="2:9" x14ac:dyDescent="0.2">
      <c r="B58" s="118" t="s">
        <v>339</v>
      </c>
      <c r="C58" s="117"/>
      <c r="D58" s="105"/>
      <c r="E58" s="94"/>
      <c r="F58" s="105">
        <f t="shared" si="14"/>
        <v>0</v>
      </c>
      <c r="G58" s="94"/>
      <c r="H58" s="94"/>
      <c r="I58" s="94">
        <f t="shared" si="15"/>
        <v>0</v>
      </c>
    </row>
    <row r="59" spans="2:9" x14ac:dyDescent="0.2">
      <c r="B59" s="116" t="s">
        <v>338</v>
      </c>
      <c r="C59" s="115"/>
      <c r="D59" s="105">
        <f>SUM(D60:D62)</f>
        <v>0</v>
      </c>
      <c r="E59" s="105">
        <f>SUM(E60:E62)</f>
        <v>0</v>
      </c>
      <c r="F59" s="105">
        <f>SUM(F60:F62)</f>
        <v>0</v>
      </c>
      <c r="G59" s="105">
        <f>SUM(G60:G62)</f>
        <v>0</v>
      </c>
      <c r="H59" s="105">
        <f>SUM(H60:H62)</f>
        <v>0</v>
      </c>
      <c r="I59" s="94">
        <f t="shared" si="15"/>
        <v>0</v>
      </c>
    </row>
    <row r="60" spans="2:9" x14ac:dyDescent="0.2">
      <c r="B60" s="118" t="s">
        <v>337</v>
      </c>
      <c r="C60" s="117"/>
      <c r="D60" s="105"/>
      <c r="E60" s="94"/>
      <c r="F60" s="105">
        <f>D60+E60</f>
        <v>0</v>
      </c>
      <c r="G60" s="94"/>
      <c r="H60" s="94"/>
      <c r="I60" s="94">
        <f t="shared" si="15"/>
        <v>0</v>
      </c>
    </row>
    <row r="61" spans="2:9" x14ac:dyDescent="0.2">
      <c r="B61" s="118" t="s">
        <v>336</v>
      </c>
      <c r="C61" s="117"/>
      <c r="D61" s="105"/>
      <c r="E61" s="94"/>
      <c r="F61" s="105">
        <f>D61+E61</f>
        <v>0</v>
      </c>
      <c r="G61" s="94"/>
      <c r="H61" s="94"/>
      <c r="I61" s="94">
        <f t="shared" si="15"/>
        <v>0</v>
      </c>
    </row>
    <row r="62" spans="2:9" x14ac:dyDescent="0.2">
      <c r="B62" s="118" t="s">
        <v>335</v>
      </c>
      <c r="C62" s="117"/>
      <c r="D62" s="105"/>
      <c r="E62" s="94"/>
      <c r="F62" s="105">
        <f>D62+E62</f>
        <v>0</v>
      </c>
      <c r="G62" s="94"/>
      <c r="H62" s="94"/>
      <c r="I62" s="94">
        <f t="shared" si="15"/>
        <v>0</v>
      </c>
    </row>
    <row r="63" spans="2:9" x14ac:dyDescent="0.2">
      <c r="B63" s="192" t="s">
        <v>334</v>
      </c>
      <c r="C63" s="193"/>
      <c r="D63" s="105">
        <f>SUM(D64:D71)</f>
        <v>0</v>
      </c>
      <c r="E63" s="105">
        <f>SUM(E64:E71)</f>
        <v>0</v>
      </c>
      <c r="F63" s="105">
        <f>F64+F65+F66+F67+F68+F70+F71</f>
        <v>0</v>
      </c>
      <c r="G63" s="105">
        <f>SUM(G64:G71)</f>
        <v>0</v>
      </c>
      <c r="H63" s="105">
        <f>SUM(H64:H71)</f>
        <v>0</v>
      </c>
      <c r="I63" s="94">
        <f t="shared" si="15"/>
        <v>0</v>
      </c>
    </row>
    <row r="64" spans="2:9" x14ac:dyDescent="0.2">
      <c r="B64" s="118" t="s">
        <v>333</v>
      </c>
      <c r="C64" s="117"/>
      <c r="D64" s="105"/>
      <c r="E64" s="94"/>
      <c r="F64" s="105">
        <f t="shared" ref="F64:F71" si="16">D64+E64</f>
        <v>0</v>
      </c>
      <c r="G64" s="94"/>
      <c r="H64" s="94"/>
      <c r="I64" s="94">
        <f t="shared" si="15"/>
        <v>0</v>
      </c>
    </row>
    <row r="65" spans="2:9" x14ac:dyDescent="0.2">
      <c r="B65" s="118" t="s">
        <v>332</v>
      </c>
      <c r="C65" s="117"/>
      <c r="D65" s="105"/>
      <c r="E65" s="94"/>
      <c r="F65" s="105">
        <f t="shared" si="16"/>
        <v>0</v>
      </c>
      <c r="G65" s="94"/>
      <c r="H65" s="94"/>
      <c r="I65" s="94">
        <f t="shared" si="15"/>
        <v>0</v>
      </c>
    </row>
    <row r="66" spans="2:9" x14ac:dyDescent="0.2">
      <c r="B66" s="118" t="s">
        <v>331</v>
      </c>
      <c r="C66" s="117"/>
      <c r="D66" s="105"/>
      <c r="E66" s="94"/>
      <c r="F66" s="105">
        <f t="shared" si="16"/>
        <v>0</v>
      </c>
      <c r="G66" s="94"/>
      <c r="H66" s="94"/>
      <c r="I66" s="94">
        <f t="shared" si="15"/>
        <v>0</v>
      </c>
    </row>
    <row r="67" spans="2:9" x14ac:dyDescent="0.2">
      <c r="B67" s="118" t="s">
        <v>330</v>
      </c>
      <c r="C67" s="117"/>
      <c r="D67" s="105"/>
      <c r="E67" s="94"/>
      <c r="F67" s="105">
        <f t="shared" si="16"/>
        <v>0</v>
      </c>
      <c r="G67" s="94"/>
      <c r="H67" s="94"/>
      <c r="I67" s="94">
        <f t="shared" si="15"/>
        <v>0</v>
      </c>
    </row>
    <row r="68" spans="2:9" x14ac:dyDescent="0.2">
      <c r="B68" s="118" t="s">
        <v>329</v>
      </c>
      <c r="C68" s="117"/>
      <c r="D68" s="105"/>
      <c r="E68" s="94"/>
      <c r="F68" s="105">
        <f t="shared" si="16"/>
        <v>0</v>
      </c>
      <c r="G68" s="94"/>
      <c r="H68" s="94"/>
      <c r="I68" s="94">
        <f t="shared" si="15"/>
        <v>0</v>
      </c>
    </row>
    <row r="69" spans="2:9" x14ac:dyDescent="0.2">
      <c r="B69" s="118" t="s">
        <v>328</v>
      </c>
      <c r="C69" s="117"/>
      <c r="D69" s="105"/>
      <c r="E69" s="94"/>
      <c r="F69" s="105">
        <f t="shared" si="16"/>
        <v>0</v>
      </c>
      <c r="G69" s="94"/>
      <c r="H69" s="94"/>
      <c r="I69" s="94">
        <f t="shared" si="15"/>
        <v>0</v>
      </c>
    </row>
    <row r="70" spans="2:9" x14ac:dyDescent="0.2">
      <c r="B70" s="118" t="s">
        <v>327</v>
      </c>
      <c r="C70" s="117"/>
      <c r="D70" s="105"/>
      <c r="E70" s="94"/>
      <c r="F70" s="105">
        <f t="shared" si="16"/>
        <v>0</v>
      </c>
      <c r="G70" s="94"/>
      <c r="H70" s="94"/>
      <c r="I70" s="94">
        <f t="shared" si="15"/>
        <v>0</v>
      </c>
    </row>
    <row r="71" spans="2:9" x14ac:dyDescent="0.2">
      <c r="B71" s="118" t="s">
        <v>326</v>
      </c>
      <c r="C71" s="117"/>
      <c r="D71" s="105"/>
      <c r="E71" s="94"/>
      <c r="F71" s="105">
        <f t="shared" si="16"/>
        <v>0</v>
      </c>
      <c r="G71" s="94"/>
      <c r="H71" s="94"/>
      <c r="I71" s="94">
        <f t="shared" si="15"/>
        <v>0</v>
      </c>
    </row>
    <row r="72" spans="2:9" x14ac:dyDescent="0.2">
      <c r="B72" s="116" t="s">
        <v>325</v>
      </c>
      <c r="C72" s="115"/>
      <c r="D72" s="105">
        <f>SUM(D73:D75)</f>
        <v>0</v>
      </c>
      <c r="E72" s="105">
        <f>SUM(E73:E75)</f>
        <v>0</v>
      </c>
      <c r="F72" s="105">
        <f>SUM(F73:F75)</f>
        <v>0</v>
      </c>
      <c r="G72" s="105">
        <f>SUM(G73:G75)</f>
        <v>0</v>
      </c>
      <c r="H72" s="105">
        <f>SUM(H73:H75)</f>
        <v>0</v>
      </c>
      <c r="I72" s="94">
        <f t="shared" si="15"/>
        <v>0</v>
      </c>
    </row>
    <row r="73" spans="2:9" x14ac:dyDescent="0.2">
      <c r="B73" s="118" t="s">
        <v>324</v>
      </c>
      <c r="C73" s="117"/>
      <c r="D73" s="105"/>
      <c r="E73" s="94"/>
      <c r="F73" s="105">
        <f>D73+E73</f>
        <v>0</v>
      </c>
      <c r="G73" s="94"/>
      <c r="H73" s="94"/>
      <c r="I73" s="94">
        <f t="shared" si="15"/>
        <v>0</v>
      </c>
    </row>
    <row r="74" spans="2:9" x14ac:dyDescent="0.2">
      <c r="B74" s="118" t="s">
        <v>323</v>
      </c>
      <c r="C74" s="117"/>
      <c r="D74" s="105"/>
      <c r="E74" s="94"/>
      <c r="F74" s="105">
        <f>D74+E74</f>
        <v>0</v>
      </c>
      <c r="G74" s="94"/>
      <c r="H74" s="94"/>
      <c r="I74" s="94">
        <f t="shared" si="15"/>
        <v>0</v>
      </c>
    </row>
    <row r="75" spans="2:9" x14ac:dyDescent="0.2">
      <c r="B75" s="118" t="s">
        <v>322</v>
      </c>
      <c r="C75" s="117"/>
      <c r="D75" s="105"/>
      <c r="E75" s="94"/>
      <c r="F75" s="105">
        <f>D75+E75</f>
        <v>0</v>
      </c>
      <c r="G75" s="94"/>
      <c r="H75" s="94"/>
      <c r="I75" s="94">
        <f t="shared" si="15"/>
        <v>0</v>
      </c>
    </row>
    <row r="76" spans="2:9" x14ac:dyDescent="0.2">
      <c r="B76" s="116" t="s">
        <v>321</v>
      </c>
      <c r="C76" s="115"/>
      <c r="D76" s="105">
        <f>SUM(D77:D83)</f>
        <v>0</v>
      </c>
      <c r="E76" s="105">
        <f>SUM(E77:E83)</f>
        <v>0</v>
      </c>
      <c r="F76" s="105">
        <f>SUM(F77:F83)</f>
        <v>0</v>
      </c>
      <c r="G76" s="105">
        <f>SUM(G77:G83)</f>
        <v>0</v>
      </c>
      <c r="H76" s="105">
        <f>SUM(H77:H83)</f>
        <v>0</v>
      </c>
      <c r="I76" s="94">
        <f t="shared" si="15"/>
        <v>0</v>
      </c>
    </row>
    <row r="77" spans="2:9" x14ac:dyDescent="0.2">
      <c r="B77" s="118" t="s">
        <v>320</v>
      </c>
      <c r="C77" s="117"/>
      <c r="D77" s="105"/>
      <c r="E77" s="94"/>
      <c r="F77" s="105">
        <f t="shared" ref="F77:F83" si="17">D77+E77</f>
        <v>0</v>
      </c>
      <c r="G77" s="94"/>
      <c r="H77" s="94"/>
      <c r="I77" s="94">
        <f t="shared" si="15"/>
        <v>0</v>
      </c>
    </row>
    <row r="78" spans="2:9" x14ac:dyDescent="0.2">
      <c r="B78" s="118" t="s">
        <v>319</v>
      </c>
      <c r="C78" s="117"/>
      <c r="D78" s="105"/>
      <c r="E78" s="94"/>
      <c r="F78" s="105">
        <f t="shared" si="17"/>
        <v>0</v>
      </c>
      <c r="G78" s="94"/>
      <c r="H78" s="94"/>
      <c r="I78" s="94">
        <f t="shared" si="15"/>
        <v>0</v>
      </c>
    </row>
    <row r="79" spans="2:9" x14ac:dyDescent="0.2">
      <c r="B79" s="118" t="s">
        <v>318</v>
      </c>
      <c r="C79" s="117"/>
      <c r="D79" s="105"/>
      <c r="E79" s="94"/>
      <c r="F79" s="105">
        <f t="shared" si="17"/>
        <v>0</v>
      </c>
      <c r="G79" s="94"/>
      <c r="H79" s="94"/>
      <c r="I79" s="94">
        <f t="shared" si="15"/>
        <v>0</v>
      </c>
    </row>
    <row r="80" spans="2:9" x14ac:dyDescent="0.2">
      <c r="B80" s="118" t="s">
        <v>317</v>
      </c>
      <c r="C80" s="117"/>
      <c r="D80" s="105"/>
      <c r="E80" s="94"/>
      <c r="F80" s="105">
        <f t="shared" si="17"/>
        <v>0</v>
      </c>
      <c r="G80" s="94"/>
      <c r="H80" s="94"/>
      <c r="I80" s="94">
        <f t="shared" si="15"/>
        <v>0</v>
      </c>
    </row>
    <row r="81" spans="2:9" x14ac:dyDescent="0.2">
      <c r="B81" s="118" t="s">
        <v>316</v>
      </c>
      <c r="C81" s="117"/>
      <c r="D81" s="105"/>
      <c r="E81" s="94"/>
      <c r="F81" s="105">
        <f t="shared" si="17"/>
        <v>0</v>
      </c>
      <c r="G81" s="94"/>
      <c r="H81" s="94"/>
      <c r="I81" s="94">
        <f t="shared" si="15"/>
        <v>0</v>
      </c>
    </row>
    <row r="82" spans="2:9" x14ac:dyDescent="0.2">
      <c r="B82" s="118" t="s">
        <v>315</v>
      </c>
      <c r="C82" s="117"/>
      <c r="D82" s="105"/>
      <c r="E82" s="94"/>
      <c r="F82" s="105">
        <f t="shared" si="17"/>
        <v>0</v>
      </c>
      <c r="G82" s="94"/>
      <c r="H82" s="94"/>
      <c r="I82" s="94">
        <f t="shared" si="15"/>
        <v>0</v>
      </c>
    </row>
    <row r="83" spans="2:9" x14ac:dyDescent="0.2">
      <c r="B83" s="118" t="s">
        <v>314</v>
      </c>
      <c r="C83" s="117"/>
      <c r="D83" s="105"/>
      <c r="E83" s="94"/>
      <c r="F83" s="105">
        <f t="shared" si="17"/>
        <v>0</v>
      </c>
      <c r="G83" s="94"/>
      <c r="H83" s="94"/>
      <c r="I83" s="94">
        <f t="shared" si="15"/>
        <v>0</v>
      </c>
    </row>
    <row r="84" spans="2:9" x14ac:dyDescent="0.2">
      <c r="B84" s="125"/>
      <c r="C84" s="124"/>
      <c r="D84" s="123"/>
      <c r="E84" s="99"/>
      <c r="F84" s="99"/>
      <c r="G84" s="99"/>
      <c r="H84" s="99"/>
      <c r="I84" s="99"/>
    </row>
    <row r="85" spans="2:9" x14ac:dyDescent="0.2">
      <c r="B85" s="122" t="s">
        <v>387</v>
      </c>
      <c r="C85" s="121"/>
      <c r="D85" s="120">
        <f t="shared" ref="D85:I85" si="18">D86+D104+D94+D114+D124+D134+D138+D147+D151</f>
        <v>16392129</v>
      </c>
      <c r="E85" s="120">
        <f t="shared" si="18"/>
        <v>2600000</v>
      </c>
      <c r="F85" s="120">
        <f t="shared" si="18"/>
        <v>18992129</v>
      </c>
      <c r="G85" s="120">
        <f t="shared" si="18"/>
        <v>7088937.8499999996</v>
      </c>
      <c r="H85" s="120">
        <f t="shared" si="18"/>
        <v>7088937.8499999996</v>
      </c>
      <c r="I85" s="120">
        <f t="shared" si="18"/>
        <v>11903191.15</v>
      </c>
    </row>
    <row r="86" spans="2:9" x14ac:dyDescent="0.2">
      <c r="B86" s="116" t="s">
        <v>386</v>
      </c>
      <c r="C86" s="115"/>
      <c r="D86" s="105">
        <f>SUM(D87:D93)</f>
        <v>15605035</v>
      </c>
      <c r="E86" s="105">
        <f>SUM(E87:E93)</f>
        <v>0</v>
      </c>
      <c r="F86" s="105">
        <f>SUM(F87:F93)</f>
        <v>15605035</v>
      </c>
      <c r="G86" s="105">
        <f>SUM(G87:G93)</f>
        <v>6764465.8799999999</v>
      </c>
      <c r="H86" s="105">
        <f>SUM(H87:H93)</f>
        <v>6764465.8799999999</v>
      </c>
      <c r="I86" s="94">
        <f t="shared" ref="I86:I117" si="19">F86-G86</f>
        <v>8840569.120000001</v>
      </c>
    </row>
    <row r="87" spans="2:9" x14ac:dyDescent="0.2">
      <c r="B87" s="118" t="s">
        <v>385</v>
      </c>
      <c r="C87" s="117"/>
      <c r="D87" s="105">
        <v>9750802</v>
      </c>
      <c r="E87" s="94">
        <v>0</v>
      </c>
      <c r="F87" s="105">
        <f t="shared" ref="F87:F93" si="20">D87+E87</f>
        <v>9750802</v>
      </c>
      <c r="G87" s="94">
        <v>4130990.03</v>
      </c>
      <c r="H87" s="94">
        <v>4130990.03</v>
      </c>
      <c r="I87" s="94">
        <f t="shared" si="19"/>
        <v>5619811.9700000007</v>
      </c>
    </row>
    <row r="88" spans="2:9" x14ac:dyDescent="0.2">
      <c r="B88" s="118" t="s">
        <v>384</v>
      </c>
      <c r="C88" s="117"/>
      <c r="D88" s="105"/>
      <c r="E88" s="94"/>
      <c r="F88" s="105">
        <f t="shared" si="20"/>
        <v>0</v>
      </c>
      <c r="G88" s="94"/>
      <c r="H88" s="94"/>
      <c r="I88" s="94">
        <f t="shared" si="19"/>
        <v>0</v>
      </c>
    </row>
    <row r="89" spans="2:9" x14ac:dyDescent="0.2">
      <c r="B89" s="118" t="s">
        <v>383</v>
      </c>
      <c r="C89" s="117"/>
      <c r="D89" s="105">
        <v>2501163</v>
      </c>
      <c r="E89" s="94">
        <v>0</v>
      </c>
      <c r="F89" s="105">
        <f t="shared" si="20"/>
        <v>2501163</v>
      </c>
      <c r="G89" s="94">
        <v>927613.1</v>
      </c>
      <c r="H89" s="94">
        <v>927613.1</v>
      </c>
      <c r="I89" s="94">
        <f t="shared" si="19"/>
        <v>1573549.9</v>
      </c>
    </row>
    <row r="90" spans="2:9" x14ac:dyDescent="0.2">
      <c r="B90" s="118" t="s">
        <v>382</v>
      </c>
      <c r="C90" s="117"/>
      <c r="D90" s="105">
        <v>2345772</v>
      </c>
      <c r="E90" s="94">
        <v>0</v>
      </c>
      <c r="F90" s="105">
        <f t="shared" si="20"/>
        <v>2345772</v>
      </c>
      <c r="G90" s="94">
        <v>1381799.21</v>
      </c>
      <c r="H90" s="94">
        <v>1381799.21</v>
      </c>
      <c r="I90" s="94">
        <f t="shared" si="19"/>
        <v>963972.79</v>
      </c>
    </row>
    <row r="91" spans="2:9" x14ac:dyDescent="0.2">
      <c r="B91" s="118" t="s">
        <v>381</v>
      </c>
      <c r="C91" s="117"/>
      <c r="D91" s="105">
        <v>1007298</v>
      </c>
      <c r="E91" s="94">
        <v>0</v>
      </c>
      <c r="F91" s="105">
        <f t="shared" si="20"/>
        <v>1007298</v>
      </c>
      <c r="G91" s="94">
        <v>324063.53999999998</v>
      </c>
      <c r="H91" s="94">
        <v>324063.53999999998</v>
      </c>
      <c r="I91" s="94">
        <f t="shared" si="19"/>
        <v>683234.46</v>
      </c>
    </row>
    <row r="92" spans="2:9" x14ac:dyDescent="0.2">
      <c r="B92" s="118" t="s">
        <v>380</v>
      </c>
      <c r="C92" s="117"/>
      <c r="D92" s="105"/>
      <c r="E92" s="94"/>
      <c r="F92" s="105">
        <f t="shared" si="20"/>
        <v>0</v>
      </c>
      <c r="G92" s="94"/>
      <c r="H92" s="94"/>
      <c r="I92" s="94">
        <f t="shared" si="19"/>
        <v>0</v>
      </c>
    </row>
    <row r="93" spans="2:9" x14ac:dyDescent="0.2">
      <c r="B93" s="118" t="s">
        <v>379</v>
      </c>
      <c r="C93" s="117"/>
      <c r="D93" s="105"/>
      <c r="E93" s="94"/>
      <c r="F93" s="105">
        <f t="shared" si="20"/>
        <v>0</v>
      </c>
      <c r="G93" s="94"/>
      <c r="H93" s="94"/>
      <c r="I93" s="94">
        <f t="shared" si="19"/>
        <v>0</v>
      </c>
    </row>
    <row r="94" spans="2:9" x14ac:dyDescent="0.2">
      <c r="B94" s="116" t="s">
        <v>378</v>
      </c>
      <c r="C94" s="115"/>
      <c r="D94" s="105">
        <f>SUM(D95:D103)</f>
        <v>300000</v>
      </c>
      <c r="E94" s="105">
        <f>SUM(E95:E103)</f>
        <v>0</v>
      </c>
      <c r="F94" s="105">
        <f>SUM(F95:F103)</f>
        <v>300000</v>
      </c>
      <c r="G94" s="105">
        <f>SUM(G95:G103)</f>
        <v>102263.01</v>
      </c>
      <c r="H94" s="105">
        <f>SUM(H95:H103)</f>
        <v>102263.01</v>
      </c>
      <c r="I94" s="94">
        <f t="shared" si="19"/>
        <v>197736.99</v>
      </c>
    </row>
    <row r="95" spans="2:9" x14ac:dyDescent="0.2">
      <c r="B95" s="118" t="s">
        <v>377</v>
      </c>
      <c r="C95" s="117"/>
      <c r="D95" s="105"/>
      <c r="E95" s="94"/>
      <c r="F95" s="105">
        <f t="shared" ref="F95:F103" si="21">D95+E95</f>
        <v>0</v>
      </c>
      <c r="G95" s="94"/>
      <c r="H95" s="94"/>
      <c r="I95" s="94">
        <f t="shared" si="19"/>
        <v>0</v>
      </c>
    </row>
    <row r="96" spans="2:9" x14ac:dyDescent="0.2">
      <c r="B96" s="118" t="s">
        <v>376</v>
      </c>
      <c r="C96" s="117"/>
      <c r="D96" s="105"/>
      <c r="E96" s="94"/>
      <c r="F96" s="105">
        <f t="shared" si="21"/>
        <v>0</v>
      </c>
      <c r="G96" s="94"/>
      <c r="H96" s="94"/>
      <c r="I96" s="94">
        <f t="shared" si="19"/>
        <v>0</v>
      </c>
    </row>
    <row r="97" spans="2:9" x14ac:dyDescent="0.2">
      <c r="B97" s="118" t="s">
        <v>375</v>
      </c>
      <c r="C97" s="117"/>
      <c r="D97" s="105"/>
      <c r="E97" s="94"/>
      <c r="F97" s="105">
        <f t="shared" si="21"/>
        <v>0</v>
      </c>
      <c r="G97" s="94"/>
      <c r="H97" s="94"/>
      <c r="I97" s="94">
        <f t="shared" si="19"/>
        <v>0</v>
      </c>
    </row>
    <row r="98" spans="2:9" x14ac:dyDescent="0.2">
      <c r="B98" s="118" t="s">
        <v>374</v>
      </c>
      <c r="C98" s="117"/>
      <c r="D98" s="105"/>
      <c r="E98" s="94"/>
      <c r="F98" s="105">
        <f t="shared" si="21"/>
        <v>0</v>
      </c>
      <c r="G98" s="94"/>
      <c r="H98" s="94"/>
      <c r="I98" s="94">
        <f t="shared" si="19"/>
        <v>0</v>
      </c>
    </row>
    <row r="99" spans="2:9" x14ac:dyDescent="0.2">
      <c r="B99" s="118" t="s">
        <v>373</v>
      </c>
      <c r="C99" s="117"/>
      <c r="D99" s="105"/>
      <c r="E99" s="94"/>
      <c r="F99" s="105">
        <f t="shared" si="21"/>
        <v>0</v>
      </c>
      <c r="G99" s="94"/>
      <c r="H99" s="94"/>
      <c r="I99" s="94">
        <f t="shared" si="19"/>
        <v>0</v>
      </c>
    </row>
    <row r="100" spans="2:9" x14ac:dyDescent="0.2">
      <c r="B100" s="118" t="s">
        <v>372</v>
      </c>
      <c r="C100" s="117"/>
      <c r="D100" s="105">
        <v>300000</v>
      </c>
      <c r="E100" s="94">
        <v>0</v>
      </c>
      <c r="F100" s="105">
        <f t="shared" si="21"/>
        <v>300000</v>
      </c>
      <c r="G100" s="94">
        <v>102263.01</v>
      </c>
      <c r="H100" s="94">
        <v>102263.01</v>
      </c>
      <c r="I100" s="94">
        <f t="shared" si="19"/>
        <v>197736.99</v>
      </c>
    </row>
    <row r="101" spans="2:9" x14ac:dyDescent="0.2">
      <c r="B101" s="118" t="s">
        <v>371</v>
      </c>
      <c r="C101" s="117"/>
      <c r="D101" s="105"/>
      <c r="E101" s="94"/>
      <c r="F101" s="105">
        <f t="shared" si="21"/>
        <v>0</v>
      </c>
      <c r="G101" s="94"/>
      <c r="H101" s="94"/>
      <c r="I101" s="94">
        <f t="shared" si="19"/>
        <v>0</v>
      </c>
    </row>
    <row r="102" spans="2:9" x14ac:dyDescent="0.2">
      <c r="B102" s="118" t="s">
        <v>370</v>
      </c>
      <c r="C102" s="117"/>
      <c r="D102" s="105"/>
      <c r="E102" s="94"/>
      <c r="F102" s="105">
        <f t="shared" si="21"/>
        <v>0</v>
      </c>
      <c r="G102" s="94"/>
      <c r="H102" s="94"/>
      <c r="I102" s="94">
        <f t="shared" si="19"/>
        <v>0</v>
      </c>
    </row>
    <row r="103" spans="2:9" x14ac:dyDescent="0.2">
      <c r="B103" s="118" t="s">
        <v>369</v>
      </c>
      <c r="C103" s="117"/>
      <c r="D103" s="105"/>
      <c r="E103" s="94"/>
      <c r="F103" s="105">
        <f t="shared" si="21"/>
        <v>0</v>
      </c>
      <c r="G103" s="94"/>
      <c r="H103" s="94"/>
      <c r="I103" s="94">
        <f t="shared" si="19"/>
        <v>0</v>
      </c>
    </row>
    <row r="104" spans="2:9" x14ac:dyDescent="0.2">
      <c r="B104" s="116" t="s">
        <v>368</v>
      </c>
      <c r="C104" s="115"/>
      <c r="D104" s="105">
        <f>SUM(D105:D113)</f>
        <v>487094</v>
      </c>
      <c r="E104" s="105">
        <f>SUM(E105:E113)</f>
        <v>0</v>
      </c>
      <c r="F104" s="105">
        <f>SUM(F105:F113)</f>
        <v>487094</v>
      </c>
      <c r="G104" s="105">
        <f>SUM(G105:G113)</f>
        <v>222208.96</v>
      </c>
      <c r="H104" s="105">
        <f>SUM(H105:H113)</f>
        <v>222208.96</v>
      </c>
      <c r="I104" s="94">
        <f t="shared" si="19"/>
        <v>264885.04000000004</v>
      </c>
    </row>
    <row r="105" spans="2:9" x14ac:dyDescent="0.2">
      <c r="B105" s="118" t="s">
        <v>367</v>
      </c>
      <c r="C105" s="117"/>
      <c r="D105" s="105">
        <v>485673</v>
      </c>
      <c r="E105" s="94">
        <v>0</v>
      </c>
      <c r="F105" s="94">
        <f t="shared" ref="F105:F113" si="22">D105+E105</f>
        <v>485673</v>
      </c>
      <c r="G105" s="94">
        <v>221193.96</v>
      </c>
      <c r="H105" s="94">
        <v>221193.96</v>
      </c>
      <c r="I105" s="94">
        <f t="shared" si="19"/>
        <v>264479.04000000004</v>
      </c>
    </row>
    <row r="106" spans="2:9" x14ac:dyDescent="0.2">
      <c r="B106" s="118" t="s">
        <v>366</v>
      </c>
      <c r="C106" s="117"/>
      <c r="D106" s="105"/>
      <c r="E106" s="94"/>
      <c r="F106" s="94">
        <f t="shared" si="22"/>
        <v>0</v>
      </c>
      <c r="G106" s="94"/>
      <c r="H106" s="94"/>
      <c r="I106" s="94">
        <f t="shared" si="19"/>
        <v>0</v>
      </c>
    </row>
    <row r="107" spans="2:9" x14ac:dyDescent="0.2">
      <c r="B107" s="118" t="s">
        <v>365</v>
      </c>
      <c r="C107" s="117"/>
      <c r="D107" s="105"/>
      <c r="E107" s="94"/>
      <c r="F107" s="94">
        <f t="shared" si="22"/>
        <v>0</v>
      </c>
      <c r="G107" s="94"/>
      <c r="H107" s="94"/>
      <c r="I107" s="94">
        <f t="shared" si="19"/>
        <v>0</v>
      </c>
    </row>
    <row r="108" spans="2:9" x14ac:dyDescent="0.2">
      <c r="B108" s="118" t="s">
        <v>364</v>
      </c>
      <c r="C108" s="117"/>
      <c r="D108" s="105">
        <v>1421</v>
      </c>
      <c r="E108" s="94">
        <v>0</v>
      </c>
      <c r="F108" s="94">
        <f t="shared" si="22"/>
        <v>1421</v>
      </c>
      <c r="G108" s="94">
        <v>1015</v>
      </c>
      <c r="H108" s="94">
        <v>1015</v>
      </c>
      <c r="I108" s="94">
        <f t="shared" si="19"/>
        <v>406</v>
      </c>
    </row>
    <row r="109" spans="2:9" x14ac:dyDescent="0.2">
      <c r="B109" s="118" t="s">
        <v>363</v>
      </c>
      <c r="C109" s="117"/>
      <c r="D109" s="105"/>
      <c r="E109" s="94"/>
      <c r="F109" s="94">
        <f t="shared" si="22"/>
        <v>0</v>
      </c>
      <c r="G109" s="94"/>
      <c r="H109" s="94"/>
      <c r="I109" s="94">
        <f t="shared" si="19"/>
        <v>0</v>
      </c>
    </row>
    <row r="110" spans="2:9" x14ac:dyDescent="0.2">
      <c r="B110" s="118" t="s">
        <v>362</v>
      </c>
      <c r="C110" s="117"/>
      <c r="D110" s="105"/>
      <c r="E110" s="94"/>
      <c r="F110" s="94">
        <f t="shared" si="22"/>
        <v>0</v>
      </c>
      <c r="G110" s="94"/>
      <c r="H110" s="94"/>
      <c r="I110" s="94">
        <f t="shared" si="19"/>
        <v>0</v>
      </c>
    </row>
    <row r="111" spans="2:9" x14ac:dyDescent="0.2">
      <c r="B111" s="118" t="s">
        <v>361</v>
      </c>
      <c r="C111" s="117"/>
      <c r="D111" s="105"/>
      <c r="E111" s="94"/>
      <c r="F111" s="94">
        <f t="shared" si="22"/>
        <v>0</v>
      </c>
      <c r="G111" s="94"/>
      <c r="H111" s="94"/>
      <c r="I111" s="94">
        <f t="shared" si="19"/>
        <v>0</v>
      </c>
    </row>
    <row r="112" spans="2:9" x14ac:dyDescent="0.2">
      <c r="B112" s="118" t="s">
        <v>360</v>
      </c>
      <c r="C112" s="117"/>
      <c r="D112" s="105"/>
      <c r="E112" s="94"/>
      <c r="F112" s="94">
        <f t="shared" si="22"/>
        <v>0</v>
      </c>
      <c r="G112" s="94"/>
      <c r="H112" s="94"/>
      <c r="I112" s="94">
        <f t="shared" si="19"/>
        <v>0</v>
      </c>
    </row>
    <row r="113" spans="2:9" x14ac:dyDescent="0.2">
      <c r="B113" s="118" t="s">
        <v>359</v>
      </c>
      <c r="C113" s="117"/>
      <c r="D113" s="105"/>
      <c r="E113" s="94"/>
      <c r="F113" s="94">
        <f t="shared" si="22"/>
        <v>0</v>
      </c>
      <c r="G113" s="94"/>
      <c r="H113" s="94"/>
      <c r="I113" s="94">
        <f t="shared" si="19"/>
        <v>0</v>
      </c>
    </row>
    <row r="114" spans="2:9" ht="25.5" customHeight="1" x14ac:dyDescent="0.2">
      <c r="B114" s="192" t="s">
        <v>358</v>
      </c>
      <c r="C114" s="193"/>
      <c r="D114" s="105">
        <f>SUM(D115:D123)</f>
        <v>0</v>
      </c>
      <c r="E114" s="105">
        <f>SUM(E115:E123)</f>
        <v>0</v>
      </c>
      <c r="F114" s="105">
        <f>SUM(F115:F123)</f>
        <v>0</v>
      </c>
      <c r="G114" s="105">
        <f>SUM(G115:G123)</f>
        <v>0</v>
      </c>
      <c r="H114" s="105">
        <f>SUM(H115:H123)</f>
        <v>0</v>
      </c>
      <c r="I114" s="94">
        <f t="shared" si="19"/>
        <v>0</v>
      </c>
    </row>
    <row r="115" spans="2:9" x14ac:dyDescent="0.2">
      <c r="B115" s="118" t="s">
        <v>357</v>
      </c>
      <c r="C115" s="117"/>
      <c r="D115" s="105"/>
      <c r="E115" s="94"/>
      <c r="F115" s="94">
        <f t="shared" ref="F115:F123" si="23">D115+E115</f>
        <v>0</v>
      </c>
      <c r="G115" s="94"/>
      <c r="H115" s="94"/>
      <c r="I115" s="94">
        <f t="shared" si="19"/>
        <v>0</v>
      </c>
    </row>
    <row r="116" spans="2:9" x14ac:dyDescent="0.2">
      <c r="B116" s="118" t="s">
        <v>356</v>
      </c>
      <c r="C116" s="117"/>
      <c r="D116" s="105"/>
      <c r="E116" s="94"/>
      <c r="F116" s="94">
        <f t="shared" si="23"/>
        <v>0</v>
      </c>
      <c r="G116" s="94"/>
      <c r="H116" s="94"/>
      <c r="I116" s="94">
        <f t="shared" si="19"/>
        <v>0</v>
      </c>
    </row>
    <row r="117" spans="2:9" x14ac:dyDescent="0.2">
      <c r="B117" s="118" t="s">
        <v>355</v>
      </c>
      <c r="C117" s="117"/>
      <c r="D117" s="105"/>
      <c r="E117" s="94"/>
      <c r="F117" s="94">
        <f t="shared" si="23"/>
        <v>0</v>
      </c>
      <c r="G117" s="94"/>
      <c r="H117" s="94"/>
      <c r="I117" s="94">
        <f t="shared" si="19"/>
        <v>0</v>
      </c>
    </row>
    <row r="118" spans="2:9" x14ac:dyDescent="0.2">
      <c r="B118" s="118" t="s">
        <v>354</v>
      </c>
      <c r="C118" s="117"/>
      <c r="D118" s="105"/>
      <c r="E118" s="94"/>
      <c r="F118" s="94">
        <f t="shared" si="23"/>
        <v>0</v>
      </c>
      <c r="G118" s="94"/>
      <c r="H118" s="94"/>
      <c r="I118" s="94">
        <f t="shared" ref="I118:I149" si="24">F118-G118</f>
        <v>0</v>
      </c>
    </row>
    <row r="119" spans="2:9" x14ac:dyDescent="0.2">
      <c r="B119" s="118" t="s">
        <v>353</v>
      </c>
      <c r="C119" s="117"/>
      <c r="D119" s="105"/>
      <c r="E119" s="94"/>
      <c r="F119" s="94">
        <f t="shared" si="23"/>
        <v>0</v>
      </c>
      <c r="G119" s="94"/>
      <c r="H119" s="94"/>
      <c r="I119" s="94">
        <f t="shared" si="24"/>
        <v>0</v>
      </c>
    </row>
    <row r="120" spans="2:9" x14ac:dyDescent="0.2">
      <c r="B120" s="118" t="s">
        <v>352</v>
      </c>
      <c r="C120" s="117"/>
      <c r="D120" s="105"/>
      <c r="E120" s="94"/>
      <c r="F120" s="94">
        <f t="shared" si="23"/>
        <v>0</v>
      </c>
      <c r="G120" s="94"/>
      <c r="H120" s="94"/>
      <c r="I120" s="94">
        <f t="shared" si="24"/>
        <v>0</v>
      </c>
    </row>
    <row r="121" spans="2:9" x14ac:dyDescent="0.2">
      <c r="B121" s="118" t="s">
        <v>351</v>
      </c>
      <c r="C121" s="117"/>
      <c r="D121" s="105"/>
      <c r="E121" s="94"/>
      <c r="F121" s="94">
        <f t="shared" si="23"/>
        <v>0</v>
      </c>
      <c r="G121" s="94"/>
      <c r="H121" s="94"/>
      <c r="I121" s="94">
        <f t="shared" si="24"/>
        <v>0</v>
      </c>
    </row>
    <row r="122" spans="2:9" x14ac:dyDescent="0.2">
      <c r="B122" s="118" t="s">
        <v>350</v>
      </c>
      <c r="C122" s="117"/>
      <c r="D122" s="105"/>
      <c r="E122" s="94"/>
      <c r="F122" s="94">
        <f t="shared" si="23"/>
        <v>0</v>
      </c>
      <c r="G122" s="94"/>
      <c r="H122" s="94"/>
      <c r="I122" s="94">
        <f t="shared" si="24"/>
        <v>0</v>
      </c>
    </row>
    <row r="123" spans="2:9" x14ac:dyDescent="0.2">
      <c r="B123" s="118" t="s">
        <v>349</v>
      </c>
      <c r="C123" s="117"/>
      <c r="D123" s="105"/>
      <c r="E123" s="94"/>
      <c r="F123" s="94">
        <f t="shared" si="23"/>
        <v>0</v>
      </c>
      <c r="G123" s="94"/>
      <c r="H123" s="94"/>
      <c r="I123" s="94">
        <f t="shared" si="24"/>
        <v>0</v>
      </c>
    </row>
    <row r="124" spans="2:9" x14ac:dyDescent="0.2">
      <c r="B124" s="116" t="s">
        <v>348</v>
      </c>
      <c r="C124" s="115"/>
      <c r="D124" s="105">
        <f>SUM(D125:D133)</f>
        <v>0</v>
      </c>
      <c r="E124" s="105">
        <f>SUM(E125:E133)</f>
        <v>2600000</v>
      </c>
      <c r="F124" s="105">
        <f>SUM(F125:F133)</f>
        <v>2600000</v>
      </c>
      <c r="G124" s="105">
        <f>SUM(G125:G133)</f>
        <v>0</v>
      </c>
      <c r="H124" s="105">
        <f>SUM(H125:H133)</f>
        <v>0</v>
      </c>
      <c r="I124" s="94">
        <f t="shared" si="24"/>
        <v>2600000</v>
      </c>
    </row>
    <row r="125" spans="2:9" x14ac:dyDescent="0.2">
      <c r="B125" s="118" t="s">
        <v>347</v>
      </c>
      <c r="C125" s="117"/>
      <c r="D125" s="105">
        <v>0</v>
      </c>
      <c r="E125" s="94">
        <v>800000</v>
      </c>
      <c r="F125" s="94">
        <f t="shared" ref="F125:F133" si="25">D125+E125</f>
        <v>800000</v>
      </c>
      <c r="G125" s="94">
        <v>0</v>
      </c>
      <c r="H125" s="94">
        <v>0</v>
      </c>
      <c r="I125" s="94">
        <f t="shared" si="24"/>
        <v>800000</v>
      </c>
    </row>
    <row r="126" spans="2:9" x14ac:dyDescent="0.2">
      <c r="B126" s="118" t="s">
        <v>346</v>
      </c>
      <c r="C126" s="117"/>
      <c r="D126" s="105"/>
      <c r="E126" s="94"/>
      <c r="F126" s="94">
        <f t="shared" si="25"/>
        <v>0</v>
      </c>
      <c r="G126" s="94"/>
      <c r="H126" s="94"/>
      <c r="I126" s="94">
        <f t="shared" si="24"/>
        <v>0</v>
      </c>
    </row>
    <row r="127" spans="2:9" x14ac:dyDescent="0.2">
      <c r="B127" s="118" t="s">
        <v>345</v>
      </c>
      <c r="C127" s="117"/>
      <c r="D127" s="105"/>
      <c r="E127" s="94"/>
      <c r="F127" s="94">
        <f t="shared" si="25"/>
        <v>0</v>
      </c>
      <c r="G127" s="94"/>
      <c r="H127" s="94"/>
      <c r="I127" s="94">
        <f t="shared" si="24"/>
        <v>0</v>
      </c>
    </row>
    <row r="128" spans="2:9" x14ac:dyDescent="0.2">
      <c r="B128" s="118" t="s">
        <v>344</v>
      </c>
      <c r="C128" s="117"/>
      <c r="D128" s="105"/>
      <c r="E128" s="94"/>
      <c r="F128" s="94">
        <f t="shared" si="25"/>
        <v>0</v>
      </c>
      <c r="G128" s="94"/>
      <c r="H128" s="94"/>
      <c r="I128" s="94">
        <f t="shared" si="24"/>
        <v>0</v>
      </c>
    </row>
    <row r="129" spans="2:9" x14ac:dyDescent="0.2">
      <c r="B129" s="118" t="s">
        <v>343</v>
      </c>
      <c r="C129" s="117"/>
      <c r="D129" s="105"/>
      <c r="E129" s="94"/>
      <c r="F129" s="94">
        <f t="shared" si="25"/>
        <v>0</v>
      </c>
      <c r="G129" s="94"/>
      <c r="H129" s="94"/>
      <c r="I129" s="94">
        <f t="shared" si="24"/>
        <v>0</v>
      </c>
    </row>
    <row r="130" spans="2:9" x14ac:dyDescent="0.2">
      <c r="B130" s="118" t="s">
        <v>342</v>
      </c>
      <c r="C130" s="117"/>
      <c r="D130" s="105">
        <v>0</v>
      </c>
      <c r="E130" s="94">
        <v>1800000</v>
      </c>
      <c r="F130" s="94">
        <f t="shared" si="25"/>
        <v>1800000</v>
      </c>
      <c r="G130" s="94">
        <v>0</v>
      </c>
      <c r="H130" s="94">
        <v>0</v>
      </c>
      <c r="I130" s="94">
        <f t="shared" si="24"/>
        <v>1800000</v>
      </c>
    </row>
    <row r="131" spans="2:9" x14ac:dyDescent="0.2">
      <c r="B131" s="118" t="s">
        <v>341</v>
      </c>
      <c r="C131" s="117"/>
      <c r="D131" s="105"/>
      <c r="E131" s="94"/>
      <c r="F131" s="94">
        <f t="shared" si="25"/>
        <v>0</v>
      </c>
      <c r="G131" s="94"/>
      <c r="H131" s="94"/>
      <c r="I131" s="94">
        <f t="shared" si="24"/>
        <v>0</v>
      </c>
    </row>
    <row r="132" spans="2:9" x14ac:dyDescent="0.2">
      <c r="B132" s="118" t="s">
        <v>340</v>
      </c>
      <c r="C132" s="117"/>
      <c r="D132" s="105"/>
      <c r="E132" s="94"/>
      <c r="F132" s="94">
        <f t="shared" si="25"/>
        <v>0</v>
      </c>
      <c r="G132" s="94"/>
      <c r="H132" s="94"/>
      <c r="I132" s="94">
        <f t="shared" si="24"/>
        <v>0</v>
      </c>
    </row>
    <row r="133" spans="2:9" x14ac:dyDescent="0.2">
      <c r="B133" s="118" t="s">
        <v>339</v>
      </c>
      <c r="C133" s="117"/>
      <c r="D133" s="105"/>
      <c r="E133" s="94"/>
      <c r="F133" s="94">
        <f t="shared" si="25"/>
        <v>0</v>
      </c>
      <c r="G133" s="94"/>
      <c r="H133" s="94"/>
      <c r="I133" s="94">
        <f t="shared" si="24"/>
        <v>0</v>
      </c>
    </row>
    <row r="134" spans="2:9" x14ac:dyDescent="0.2">
      <c r="B134" s="116" t="s">
        <v>338</v>
      </c>
      <c r="C134" s="115"/>
      <c r="D134" s="105">
        <f>SUM(D135:D137)</f>
        <v>0</v>
      </c>
      <c r="E134" s="105">
        <f>SUM(E135:E137)</f>
        <v>0</v>
      </c>
      <c r="F134" s="105">
        <f>SUM(F135:F137)</f>
        <v>0</v>
      </c>
      <c r="G134" s="105">
        <f>SUM(G135:G137)</f>
        <v>0</v>
      </c>
      <c r="H134" s="105">
        <f>SUM(H135:H137)</f>
        <v>0</v>
      </c>
      <c r="I134" s="94">
        <f t="shared" si="24"/>
        <v>0</v>
      </c>
    </row>
    <row r="135" spans="2:9" x14ac:dyDescent="0.2">
      <c r="B135" s="118" t="s">
        <v>337</v>
      </c>
      <c r="C135" s="117"/>
      <c r="D135" s="105"/>
      <c r="E135" s="94"/>
      <c r="F135" s="94">
        <f>D135+E135</f>
        <v>0</v>
      </c>
      <c r="G135" s="94"/>
      <c r="H135" s="94"/>
      <c r="I135" s="94">
        <f t="shared" si="24"/>
        <v>0</v>
      </c>
    </row>
    <row r="136" spans="2:9" x14ac:dyDescent="0.2">
      <c r="B136" s="118" t="s">
        <v>336</v>
      </c>
      <c r="C136" s="117"/>
      <c r="D136" s="105"/>
      <c r="E136" s="94"/>
      <c r="F136" s="94">
        <f>D136+E136</f>
        <v>0</v>
      </c>
      <c r="G136" s="94"/>
      <c r="H136" s="94"/>
      <c r="I136" s="94">
        <f t="shared" si="24"/>
        <v>0</v>
      </c>
    </row>
    <row r="137" spans="2:9" x14ac:dyDescent="0.2">
      <c r="B137" s="118" t="s">
        <v>335</v>
      </c>
      <c r="C137" s="117"/>
      <c r="D137" s="105"/>
      <c r="E137" s="94"/>
      <c r="F137" s="94">
        <f>D137+E137</f>
        <v>0</v>
      </c>
      <c r="G137" s="94"/>
      <c r="H137" s="94"/>
      <c r="I137" s="94">
        <f t="shared" si="24"/>
        <v>0</v>
      </c>
    </row>
    <row r="138" spans="2:9" x14ac:dyDescent="0.2">
      <c r="B138" s="116" t="s">
        <v>334</v>
      </c>
      <c r="C138" s="115"/>
      <c r="D138" s="105">
        <f>SUM(D139:D146)</f>
        <v>0</v>
      </c>
      <c r="E138" s="105">
        <f>SUM(E139:E146)</f>
        <v>0</v>
      </c>
      <c r="F138" s="105">
        <f>F139+F140+F141+F142+F143+F145+F146</f>
        <v>0</v>
      </c>
      <c r="G138" s="105">
        <f>SUM(G139:G146)</f>
        <v>0</v>
      </c>
      <c r="H138" s="105">
        <f>SUM(H139:H146)</f>
        <v>0</v>
      </c>
      <c r="I138" s="94">
        <f t="shared" si="24"/>
        <v>0</v>
      </c>
    </row>
    <row r="139" spans="2:9" x14ac:dyDescent="0.2">
      <c r="B139" s="118" t="s">
        <v>333</v>
      </c>
      <c r="C139" s="117"/>
      <c r="D139" s="105"/>
      <c r="E139" s="94"/>
      <c r="F139" s="94">
        <f t="shared" ref="F139:F146" si="26">D139+E139</f>
        <v>0</v>
      </c>
      <c r="G139" s="94"/>
      <c r="H139" s="94"/>
      <c r="I139" s="94">
        <f t="shared" si="24"/>
        <v>0</v>
      </c>
    </row>
    <row r="140" spans="2:9" x14ac:dyDescent="0.2">
      <c r="B140" s="118" t="s">
        <v>332</v>
      </c>
      <c r="C140" s="117"/>
      <c r="D140" s="105"/>
      <c r="E140" s="94"/>
      <c r="F140" s="94">
        <f t="shared" si="26"/>
        <v>0</v>
      </c>
      <c r="G140" s="94"/>
      <c r="H140" s="94"/>
      <c r="I140" s="94">
        <f t="shared" si="24"/>
        <v>0</v>
      </c>
    </row>
    <row r="141" spans="2:9" x14ac:dyDescent="0.2">
      <c r="B141" s="118" t="s">
        <v>331</v>
      </c>
      <c r="C141" s="117"/>
      <c r="D141" s="105"/>
      <c r="E141" s="94"/>
      <c r="F141" s="94">
        <f t="shared" si="26"/>
        <v>0</v>
      </c>
      <c r="G141" s="94"/>
      <c r="H141" s="94"/>
      <c r="I141" s="94">
        <f t="shared" si="24"/>
        <v>0</v>
      </c>
    </row>
    <row r="142" spans="2:9" x14ac:dyDescent="0.2">
      <c r="B142" s="118" t="s">
        <v>330</v>
      </c>
      <c r="C142" s="117"/>
      <c r="D142" s="105"/>
      <c r="E142" s="94"/>
      <c r="F142" s="94">
        <f t="shared" si="26"/>
        <v>0</v>
      </c>
      <c r="G142" s="94"/>
      <c r="H142" s="94"/>
      <c r="I142" s="94">
        <f t="shared" si="24"/>
        <v>0</v>
      </c>
    </row>
    <row r="143" spans="2:9" x14ac:dyDescent="0.2">
      <c r="B143" s="118" t="s">
        <v>329</v>
      </c>
      <c r="C143" s="117"/>
      <c r="D143" s="105"/>
      <c r="E143" s="94"/>
      <c r="F143" s="94">
        <f t="shared" si="26"/>
        <v>0</v>
      </c>
      <c r="G143" s="94"/>
      <c r="H143" s="94"/>
      <c r="I143" s="94">
        <f t="shared" si="24"/>
        <v>0</v>
      </c>
    </row>
    <row r="144" spans="2:9" x14ac:dyDescent="0.2">
      <c r="B144" s="118" t="s">
        <v>328</v>
      </c>
      <c r="C144" s="117"/>
      <c r="D144" s="105"/>
      <c r="E144" s="94"/>
      <c r="F144" s="94">
        <f t="shared" si="26"/>
        <v>0</v>
      </c>
      <c r="G144" s="94"/>
      <c r="H144" s="94"/>
      <c r="I144" s="94">
        <f t="shared" si="24"/>
        <v>0</v>
      </c>
    </row>
    <row r="145" spans="2:9" x14ac:dyDescent="0.2">
      <c r="B145" s="118" t="s">
        <v>327</v>
      </c>
      <c r="C145" s="117"/>
      <c r="D145" s="105"/>
      <c r="E145" s="94"/>
      <c r="F145" s="94">
        <f t="shared" si="26"/>
        <v>0</v>
      </c>
      <c r="G145" s="94"/>
      <c r="H145" s="94"/>
      <c r="I145" s="94">
        <f t="shared" si="24"/>
        <v>0</v>
      </c>
    </row>
    <row r="146" spans="2:9" x14ac:dyDescent="0.2">
      <c r="B146" s="118" t="s">
        <v>326</v>
      </c>
      <c r="C146" s="117"/>
      <c r="D146" s="105"/>
      <c r="E146" s="94"/>
      <c r="F146" s="94">
        <f t="shared" si="26"/>
        <v>0</v>
      </c>
      <c r="G146" s="94"/>
      <c r="H146" s="94"/>
      <c r="I146" s="94">
        <f t="shared" si="24"/>
        <v>0</v>
      </c>
    </row>
    <row r="147" spans="2:9" x14ac:dyDescent="0.2">
      <c r="B147" s="116" t="s">
        <v>325</v>
      </c>
      <c r="C147" s="115"/>
      <c r="D147" s="105">
        <f>SUM(D148:D150)</f>
        <v>0</v>
      </c>
      <c r="E147" s="105">
        <f>SUM(E148:E150)</f>
        <v>0</v>
      </c>
      <c r="F147" s="105">
        <f>SUM(F148:F150)</f>
        <v>0</v>
      </c>
      <c r="G147" s="105">
        <f>SUM(G148:G150)</f>
        <v>0</v>
      </c>
      <c r="H147" s="105">
        <f>SUM(H148:H150)</f>
        <v>0</v>
      </c>
      <c r="I147" s="94">
        <f t="shared" si="24"/>
        <v>0</v>
      </c>
    </row>
    <row r="148" spans="2:9" x14ac:dyDescent="0.2">
      <c r="B148" s="118" t="s">
        <v>324</v>
      </c>
      <c r="C148" s="117"/>
      <c r="D148" s="105"/>
      <c r="E148" s="94"/>
      <c r="F148" s="94">
        <f>D148+E148</f>
        <v>0</v>
      </c>
      <c r="G148" s="94"/>
      <c r="H148" s="94"/>
      <c r="I148" s="94">
        <f t="shared" si="24"/>
        <v>0</v>
      </c>
    </row>
    <row r="149" spans="2:9" x14ac:dyDescent="0.2">
      <c r="B149" s="118" t="s">
        <v>323</v>
      </c>
      <c r="C149" s="117"/>
      <c r="D149" s="105"/>
      <c r="E149" s="94"/>
      <c r="F149" s="94">
        <f>D149+E149</f>
        <v>0</v>
      </c>
      <c r="G149" s="94"/>
      <c r="H149" s="94"/>
      <c r="I149" s="94">
        <f t="shared" si="24"/>
        <v>0</v>
      </c>
    </row>
    <row r="150" spans="2:9" x14ac:dyDescent="0.2">
      <c r="B150" s="118" t="s">
        <v>322</v>
      </c>
      <c r="C150" s="117"/>
      <c r="D150" s="105"/>
      <c r="E150" s="94"/>
      <c r="F150" s="94">
        <f>D150+E150</f>
        <v>0</v>
      </c>
      <c r="G150" s="94"/>
      <c r="H150" s="94"/>
      <c r="I150" s="94">
        <f t="shared" ref="I150:I158" si="27">F150-G150</f>
        <v>0</v>
      </c>
    </row>
    <row r="151" spans="2:9" x14ac:dyDescent="0.2">
      <c r="B151" s="116" t="s">
        <v>321</v>
      </c>
      <c r="C151" s="115"/>
      <c r="D151" s="105">
        <f>SUM(D152:D158)</f>
        <v>0</v>
      </c>
      <c r="E151" s="105">
        <f>SUM(E152:E158)</f>
        <v>0</v>
      </c>
      <c r="F151" s="105">
        <f>SUM(F152:F158)</f>
        <v>0</v>
      </c>
      <c r="G151" s="105">
        <f>SUM(G152:G158)</f>
        <v>0</v>
      </c>
      <c r="H151" s="105">
        <f>SUM(H152:H158)</f>
        <v>0</v>
      </c>
      <c r="I151" s="94">
        <f t="shared" si="27"/>
        <v>0</v>
      </c>
    </row>
    <row r="152" spans="2:9" x14ac:dyDescent="0.2">
      <c r="B152" s="118" t="s">
        <v>320</v>
      </c>
      <c r="C152" s="117"/>
      <c r="D152" s="105"/>
      <c r="E152" s="94"/>
      <c r="F152" s="94">
        <f t="shared" ref="F152:F158" si="28">D152+E152</f>
        <v>0</v>
      </c>
      <c r="G152" s="94"/>
      <c r="H152" s="94"/>
      <c r="I152" s="94">
        <f t="shared" si="27"/>
        <v>0</v>
      </c>
    </row>
    <row r="153" spans="2:9" x14ac:dyDescent="0.2">
      <c r="B153" s="118" t="s">
        <v>319</v>
      </c>
      <c r="C153" s="117"/>
      <c r="D153" s="105"/>
      <c r="E153" s="94"/>
      <c r="F153" s="94">
        <f t="shared" si="28"/>
        <v>0</v>
      </c>
      <c r="G153" s="94"/>
      <c r="H153" s="94"/>
      <c r="I153" s="94">
        <f t="shared" si="27"/>
        <v>0</v>
      </c>
    </row>
    <row r="154" spans="2:9" x14ac:dyDescent="0.2">
      <c r="B154" s="118" t="s">
        <v>318</v>
      </c>
      <c r="C154" s="117"/>
      <c r="D154" s="105"/>
      <c r="E154" s="94"/>
      <c r="F154" s="94">
        <f t="shared" si="28"/>
        <v>0</v>
      </c>
      <c r="G154" s="94"/>
      <c r="H154" s="94"/>
      <c r="I154" s="94">
        <f t="shared" si="27"/>
        <v>0</v>
      </c>
    </row>
    <row r="155" spans="2:9" x14ac:dyDescent="0.2">
      <c r="B155" s="118" t="s">
        <v>317</v>
      </c>
      <c r="C155" s="117"/>
      <c r="D155" s="105"/>
      <c r="E155" s="94"/>
      <c r="F155" s="94">
        <f t="shared" si="28"/>
        <v>0</v>
      </c>
      <c r="G155" s="94"/>
      <c r="H155" s="94"/>
      <c r="I155" s="94">
        <f t="shared" si="27"/>
        <v>0</v>
      </c>
    </row>
    <row r="156" spans="2:9" x14ac:dyDescent="0.2">
      <c r="B156" s="118" t="s">
        <v>316</v>
      </c>
      <c r="C156" s="117"/>
      <c r="D156" s="105"/>
      <c r="E156" s="94"/>
      <c r="F156" s="94">
        <f t="shared" si="28"/>
        <v>0</v>
      </c>
      <c r="G156" s="94"/>
      <c r="H156" s="94"/>
      <c r="I156" s="94">
        <f t="shared" si="27"/>
        <v>0</v>
      </c>
    </row>
    <row r="157" spans="2:9" x14ac:dyDescent="0.2">
      <c r="B157" s="118" t="s">
        <v>315</v>
      </c>
      <c r="C157" s="117"/>
      <c r="D157" s="105"/>
      <c r="E157" s="94"/>
      <c r="F157" s="94">
        <f t="shared" si="28"/>
        <v>0</v>
      </c>
      <c r="G157" s="94"/>
      <c r="H157" s="94"/>
      <c r="I157" s="94">
        <f t="shared" si="27"/>
        <v>0</v>
      </c>
    </row>
    <row r="158" spans="2:9" x14ac:dyDescent="0.2">
      <c r="B158" s="118" t="s">
        <v>314</v>
      </c>
      <c r="C158" s="117"/>
      <c r="D158" s="105"/>
      <c r="E158" s="94"/>
      <c r="F158" s="94">
        <f t="shared" si="28"/>
        <v>0</v>
      </c>
      <c r="G158" s="94"/>
      <c r="H158" s="94"/>
      <c r="I158" s="94">
        <f t="shared" si="27"/>
        <v>0</v>
      </c>
    </row>
    <row r="159" spans="2:9" x14ac:dyDescent="0.2">
      <c r="B159" s="116"/>
      <c r="C159" s="115"/>
      <c r="D159" s="105"/>
      <c r="E159" s="94"/>
      <c r="F159" s="94"/>
      <c r="G159" s="94"/>
      <c r="H159" s="94"/>
      <c r="I159" s="94"/>
    </row>
    <row r="160" spans="2:9" x14ac:dyDescent="0.2">
      <c r="B160" s="114" t="s">
        <v>313</v>
      </c>
      <c r="C160" s="113"/>
      <c r="D160" s="112">
        <f t="shared" ref="D160:I160" si="29">D10+D85</f>
        <v>32048453</v>
      </c>
      <c r="E160" s="112">
        <f t="shared" si="29"/>
        <v>2600000</v>
      </c>
      <c r="F160" s="112">
        <f t="shared" si="29"/>
        <v>34648453</v>
      </c>
      <c r="G160" s="112">
        <f t="shared" si="29"/>
        <v>13998451.289999999</v>
      </c>
      <c r="H160" s="112">
        <f t="shared" si="29"/>
        <v>13998451.289999999</v>
      </c>
      <c r="I160" s="112">
        <f t="shared" si="29"/>
        <v>20650001.710000001</v>
      </c>
    </row>
    <row r="161" spans="2:9" ht="13.5" thickBot="1" x14ac:dyDescent="0.25">
      <c r="B161" s="111"/>
      <c r="C161" s="110"/>
      <c r="D161" s="109"/>
      <c r="E161" s="90"/>
      <c r="F161" s="90"/>
      <c r="G161" s="90"/>
      <c r="H161" s="90"/>
      <c r="I161" s="90"/>
    </row>
  </sheetData>
  <mergeCells count="12">
    <mergeCell ref="B114:C114"/>
    <mergeCell ref="B7:C9"/>
    <mergeCell ref="B2:I2"/>
    <mergeCell ref="B3:I3"/>
    <mergeCell ref="B4:I4"/>
    <mergeCell ref="B5:I5"/>
    <mergeCell ref="B6:I6"/>
    <mergeCell ref="I7:I9"/>
    <mergeCell ref="D7:H8"/>
    <mergeCell ref="B39:C39"/>
    <mergeCell ref="B49:C49"/>
    <mergeCell ref="B63:C6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0"/>
  <sheetViews>
    <sheetView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00" t="s">
        <v>120</v>
      </c>
      <c r="C2" s="201"/>
      <c r="D2" s="201"/>
      <c r="E2" s="201"/>
      <c r="F2" s="201"/>
      <c r="G2" s="201"/>
      <c r="H2" s="202"/>
    </row>
    <row r="3" spans="2:8" x14ac:dyDescent="0.2">
      <c r="B3" s="154" t="s">
        <v>394</v>
      </c>
      <c r="C3" s="155"/>
      <c r="D3" s="155"/>
      <c r="E3" s="155"/>
      <c r="F3" s="155"/>
      <c r="G3" s="155"/>
      <c r="H3" s="156"/>
    </row>
    <row r="4" spans="2:8" x14ac:dyDescent="0.2">
      <c r="B4" s="154" t="s">
        <v>402</v>
      </c>
      <c r="C4" s="155"/>
      <c r="D4" s="155"/>
      <c r="E4" s="155"/>
      <c r="F4" s="155"/>
      <c r="G4" s="155"/>
      <c r="H4" s="156"/>
    </row>
    <row r="5" spans="2:8" x14ac:dyDescent="0.2">
      <c r="B5" s="154" t="s">
        <v>173</v>
      </c>
      <c r="C5" s="155"/>
      <c r="D5" s="155"/>
      <c r="E5" s="155"/>
      <c r="F5" s="155"/>
      <c r="G5" s="155"/>
      <c r="H5" s="156"/>
    </row>
    <row r="6" spans="2:8" ht="13.5" thickBot="1" x14ac:dyDescent="0.25">
      <c r="B6" s="157" t="s">
        <v>1</v>
      </c>
      <c r="C6" s="158"/>
      <c r="D6" s="158"/>
      <c r="E6" s="158"/>
      <c r="F6" s="158"/>
      <c r="G6" s="158"/>
      <c r="H6" s="159"/>
    </row>
    <row r="7" spans="2:8" ht="13.5" thickBot="1" x14ac:dyDescent="0.25">
      <c r="B7" s="177" t="s">
        <v>2</v>
      </c>
      <c r="C7" s="197" t="s">
        <v>392</v>
      </c>
      <c r="D7" s="198"/>
      <c r="E7" s="198"/>
      <c r="F7" s="198"/>
      <c r="G7" s="199"/>
      <c r="H7" s="177" t="s">
        <v>391</v>
      </c>
    </row>
    <row r="8" spans="2:8" ht="26.25" thickBot="1" x14ac:dyDescent="0.25">
      <c r="B8" s="178"/>
      <c r="C8" s="22" t="s">
        <v>242</v>
      </c>
      <c r="D8" s="22" t="s">
        <v>308</v>
      </c>
      <c r="E8" s="22" t="s">
        <v>307</v>
      </c>
      <c r="F8" s="22" t="s">
        <v>212</v>
      </c>
      <c r="G8" s="22" t="s">
        <v>210</v>
      </c>
      <c r="H8" s="178"/>
    </row>
    <row r="9" spans="2:8" x14ac:dyDescent="0.2">
      <c r="B9" s="129" t="s">
        <v>401</v>
      </c>
      <c r="C9" s="135">
        <f t="shared" ref="C9:H9" si="0">SUM(C10:C17)</f>
        <v>15656324</v>
      </c>
      <c r="D9" s="135">
        <f t="shared" si="0"/>
        <v>0</v>
      </c>
      <c r="E9" s="135">
        <f t="shared" si="0"/>
        <v>15656324</v>
      </c>
      <c r="F9" s="135">
        <f t="shared" si="0"/>
        <v>6909513.4400000004</v>
      </c>
      <c r="G9" s="135">
        <f t="shared" si="0"/>
        <v>6909513.4400000004</v>
      </c>
      <c r="H9" s="135">
        <f t="shared" si="0"/>
        <v>8746810.5599999987</v>
      </c>
    </row>
    <row r="10" spans="2:8" ht="12.75" customHeight="1" x14ac:dyDescent="0.2">
      <c r="B10" s="131" t="s">
        <v>399</v>
      </c>
      <c r="C10" s="132">
        <v>0</v>
      </c>
      <c r="D10" s="132">
        <v>0</v>
      </c>
      <c r="E10" s="132">
        <f>C10+D10</f>
        <v>0</v>
      </c>
      <c r="F10" s="132">
        <v>0</v>
      </c>
      <c r="G10" s="132">
        <v>0</v>
      </c>
      <c r="H10" s="94">
        <f t="shared" ref="H10:H17" si="1">E10-F10</f>
        <v>0</v>
      </c>
    </row>
    <row r="11" spans="2:8" x14ac:dyDescent="0.2">
      <c r="B11" s="131" t="s">
        <v>398</v>
      </c>
      <c r="C11" s="9">
        <v>0</v>
      </c>
      <c r="D11" s="9">
        <v>0</v>
      </c>
      <c r="E11" s="9">
        <f>C11+D11</f>
        <v>0</v>
      </c>
      <c r="F11" s="9">
        <v>0</v>
      </c>
      <c r="G11" s="9">
        <v>0</v>
      </c>
      <c r="H11" s="94">
        <f t="shared" si="1"/>
        <v>0</v>
      </c>
    </row>
    <row r="12" spans="2:8" x14ac:dyDescent="0.2">
      <c r="B12" s="131" t="s">
        <v>397</v>
      </c>
      <c r="C12" s="9">
        <v>0</v>
      </c>
      <c r="D12" s="9">
        <v>0</v>
      </c>
      <c r="E12" s="9">
        <f>C12+D12</f>
        <v>0</v>
      </c>
      <c r="F12" s="9">
        <v>0</v>
      </c>
      <c r="G12" s="9">
        <v>0</v>
      </c>
      <c r="H12" s="94">
        <f t="shared" si="1"/>
        <v>0</v>
      </c>
    </row>
    <row r="13" spans="2:8" x14ac:dyDescent="0.2">
      <c r="B13" s="131" t="s">
        <v>396</v>
      </c>
      <c r="C13" s="9">
        <v>15656324</v>
      </c>
      <c r="D13" s="9">
        <v>0</v>
      </c>
      <c r="E13" s="9">
        <f>C13+D13</f>
        <v>15656324</v>
      </c>
      <c r="F13" s="9">
        <v>6909513.4400000004</v>
      </c>
      <c r="G13" s="9">
        <v>6909513.4400000004</v>
      </c>
      <c r="H13" s="94">
        <f t="shared" si="1"/>
        <v>8746810.5599999987</v>
      </c>
    </row>
    <row r="14" spans="2:8" x14ac:dyDescent="0.2">
      <c r="B14" s="131" t="s">
        <v>395</v>
      </c>
      <c r="C14" s="9">
        <v>0</v>
      </c>
      <c r="D14" s="9">
        <v>0</v>
      </c>
      <c r="E14" s="9">
        <f>C14+D14</f>
        <v>0</v>
      </c>
      <c r="F14" s="9">
        <v>0</v>
      </c>
      <c r="G14" s="9">
        <v>0</v>
      </c>
      <c r="H14" s="94">
        <f t="shared" si="1"/>
        <v>0</v>
      </c>
    </row>
    <row r="15" spans="2:8" x14ac:dyDescent="0.2">
      <c r="B15" s="131"/>
      <c r="C15" s="9"/>
      <c r="D15" s="9"/>
      <c r="E15" s="9"/>
      <c r="F15" s="9"/>
      <c r="G15" s="9"/>
      <c r="H15" s="94">
        <f t="shared" si="1"/>
        <v>0</v>
      </c>
    </row>
    <row r="16" spans="2:8" x14ac:dyDescent="0.2">
      <c r="B16" s="131"/>
      <c r="C16" s="9"/>
      <c r="D16" s="9"/>
      <c r="E16" s="9"/>
      <c r="F16" s="9"/>
      <c r="G16" s="9"/>
      <c r="H16" s="94">
        <f t="shared" si="1"/>
        <v>0</v>
      </c>
    </row>
    <row r="17" spans="2:8" x14ac:dyDescent="0.2">
      <c r="B17" s="131"/>
      <c r="C17" s="9"/>
      <c r="D17" s="9"/>
      <c r="E17" s="9"/>
      <c r="F17" s="9"/>
      <c r="G17" s="9"/>
      <c r="H17" s="94">
        <f t="shared" si="1"/>
        <v>0</v>
      </c>
    </row>
    <row r="18" spans="2:8" x14ac:dyDescent="0.2">
      <c r="B18" s="130"/>
      <c r="C18" s="9"/>
      <c r="D18" s="9"/>
      <c r="E18" s="9"/>
      <c r="F18" s="9"/>
      <c r="G18" s="9"/>
      <c r="H18" s="9"/>
    </row>
    <row r="19" spans="2:8" x14ac:dyDescent="0.2">
      <c r="B19" s="134" t="s">
        <v>400</v>
      </c>
      <c r="C19" s="133">
        <f t="shared" ref="C19:H19" si="2">SUM(C20:C27)</f>
        <v>16392129</v>
      </c>
      <c r="D19" s="133">
        <f t="shared" si="2"/>
        <v>2600000</v>
      </c>
      <c r="E19" s="133">
        <f t="shared" si="2"/>
        <v>18992129</v>
      </c>
      <c r="F19" s="133">
        <f t="shared" si="2"/>
        <v>7088937.8499999996</v>
      </c>
      <c r="G19" s="133">
        <f t="shared" si="2"/>
        <v>7088937.8499999996</v>
      </c>
      <c r="H19" s="133">
        <f t="shared" si="2"/>
        <v>11903191.15</v>
      </c>
    </row>
    <row r="20" spans="2:8" x14ac:dyDescent="0.2">
      <c r="B20" s="131" t="s">
        <v>399</v>
      </c>
      <c r="C20" s="132">
        <v>0</v>
      </c>
      <c r="D20" s="132">
        <v>0</v>
      </c>
      <c r="E20" s="132">
        <f>C20+D20</f>
        <v>0</v>
      </c>
      <c r="F20" s="132">
        <v>0</v>
      </c>
      <c r="G20" s="132">
        <v>0</v>
      </c>
      <c r="H20" s="94">
        <f t="shared" ref="H20:H28" si="3">E20-F20</f>
        <v>0</v>
      </c>
    </row>
    <row r="21" spans="2:8" x14ac:dyDescent="0.2">
      <c r="B21" s="131" t="s">
        <v>398</v>
      </c>
      <c r="C21" s="132">
        <v>0</v>
      </c>
      <c r="D21" s="132">
        <v>0</v>
      </c>
      <c r="E21" s="132">
        <f>C21+D21</f>
        <v>0</v>
      </c>
      <c r="F21" s="132">
        <v>0</v>
      </c>
      <c r="G21" s="132">
        <v>0</v>
      </c>
      <c r="H21" s="94">
        <f t="shared" si="3"/>
        <v>0</v>
      </c>
    </row>
    <row r="22" spans="2:8" x14ac:dyDescent="0.2">
      <c r="B22" s="131" t="s">
        <v>397</v>
      </c>
      <c r="C22" s="132">
        <v>0</v>
      </c>
      <c r="D22" s="132">
        <v>0</v>
      </c>
      <c r="E22" s="132">
        <f>C22+D22</f>
        <v>0</v>
      </c>
      <c r="F22" s="132">
        <v>0</v>
      </c>
      <c r="G22" s="132">
        <v>0</v>
      </c>
      <c r="H22" s="94">
        <f t="shared" si="3"/>
        <v>0</v>
      </c>
    </row>
    <row r="23" spans="2:8" x14ac:dyDescent="0.2">
      <c r="B23" s="131" t="s">
        <v>396</v>
      </c>
      <c r="C23" s="132">
        <v>16392129</v>
      </c>
      <c r="D23" s="132">
        <v>2600000</v>
      </c>
      <c r="E23" s="132">
        <f>C23+D23</f>
        <v>18992129</v>
      </c>
      <c r="F23" s="132">
        <v>7088937.8499999996</v>
      </c>
      <c r="G23" s="132">
        <v>7088937.8499999996</v>
      </c>
      <c r="H23" s="94">
        <f t="shared" si="3"/>
        <v>11903191.15</v>
      </c>
    </row>
    <row r="24" spans="2:8" x14ac:dyDescent="0.2">
      <c r="B24" s="131" t="s">
        <v>395</v>
      </c>
      <c r="C24" s="9">
        <v>0</v>
      </c>
      <c r="D24" s="9">
        <v>0</v>
      </c>
      <c r="E24" s="9">
        <f>C24+D24</f>
        <v>0</v>
      </c>
      <c r="F24" s="9">
        <v>0</v>
      </c>
      <c r="G24" s="9">
        <v>0</v>
      </c>
      <c r="H24" s="94">
        <f t="shared" si="3"/>
        <v>0</v>
      </c>
    </row>
    <row r="25" spans="2:8" x14ac:dyDescent="0.2">
      <c r="B25" s="131"/>
      <c r="C25" s="9"/>
      <c r="D25" s="9"/>
      <c r="E25" s="9"/>
      <c r="F25" s="9"/>
      <c r="G25" s="9"/>
      <c r="H25" s="94">
        <f t="shared" si="3"/>
        <v>0</v>
      </c>
    </row>
    <row r="26" spans="2:8" x14ac:dyDescent="0.2">
      <c r="B26" s="131"/>
      <c r="C26" s="9"/>
      <c r="D26" s="9"/>
      <c r="E26" s="9"/>
      <c r="F26" s="9"/>
      <c r="G26" s="9"/>
      <c r="H26" s="94">
        <f t="shared" si="3"/>
        <v>0</v>
      </c>
    </row>
    <row r="27" spans="2:8" x14ac:dyDescent="0.2">
      <c r="B27" s="131"/>
      <c r="C27" s="9"/>
      <c r="D27" s="9"/>
      <c r="E27" s="9"/>
      <c r="F27" s="9"/>
      <c r="G27" s="9"/>
      <c r="H27" s="94">
        <f t="shared" si="3"/>
        <v>0</v>
      </c>
    </row>
    <row r="28" spans="2:8" x14ac:dyDescent="0.2">
      <c r="B28" s="130"/>
      <c r="C28" s="9"/>
      <c r="D28" s="9"/>
      <c r="E28" s="9"/>
      <c r="F28" s="9"/>
      <c r="G28" s="9"/>
      <c r="H28" s="94">
        <f t="shared" si="3"/>
        <v>0</v>
      </c>
    </row>
    <row r="29" spans="2:8" x14ac:dyDescent="0.2">
      <c r="B29" s="129" t="s">
        <v>313</v>
      </c>
      <c r="C29" s="7">
        <f t="shared" ref="C29:H29" si="4">C9+C19</f>
        <v>32048453</v>
      </c>
      <c r="D29" s="7">
        <f t="shared" si="4"/>
        <v>2600000</v>
      </c>
      <c r="E29" s="7">
        <f t="shared" si="4"/>
        <v>34648453</v>
      </c>
      <c r="F29" s="7">
        <f t="shared" si="4"/>
        <v>13998451.289999999</v>
      </c>
      <c r="G29" s="7">
        <f t="shared" si="4"/>
        <v>13998451.289999999</v>
      </c>
      <c r="H29" s="7">
        <f t="shared" si="4"/>
        <v>20650001.710000001</v>
      </c>
    </row>
    <row r="30" spans="2:8" ht="13.5" thickBot="1" x14ac:dyDescent="0.25">
      <c r="B30" s="128"/>
      <c r="C30" s="19"/>
      <c r="D30" s="19"/>
      <c r="E30" s="19"/>
      <c r="F30" s="19"/>
      <c r="G30" s="19"/>
      <c r="H30" s="1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16384" width="11" style="1"/>
  </cols>
  <sheetData>
    <row r="1" spans="1:7" ht="13.5" thickBot="1" x14ac:dyDescent="0.25"/>
    <row r="2" spans="1:7" x14ac:dyDescent="0.2">
      <c r="A2" s="151" t="s">
        <v>120</v>
      </c>
      <c r="B2" s="152"/>
      <c r="C2" s="152"/>
      <c r="D2" s="152"/>
      <c r="E2" s="152"/>
      <c r="F2" s="152"/>
      <c r="G2" s="194"/>
    </row>
    <row r="3" spans="1:7" x14ac:dyDescent="0.2">
      <c r="A3" s="169" t="s">
        <v>394</v>
      </c>
      <c r="B3" s="170"/>
      <c r="C3" s="170"/>
      <c r="D3" s="170"/>
      <c r="E3" s="170"/>
      <c r="F3" s="170"/>
      <c r="G3" s="195"/>
    </row>
    <row r="4" spans="1:7" x14ac:dyDescent="0.2">
      <c r="A4" s="169" t="s">
        <v>437</v>
      </c>
      <c r="B4" s="170"/>
      <c r="C4" s="170"/>
      <c r="D4" s="170"/>
      <c r="E4" s="170"/>
      <c r="F4" s="170"/>
      <c r="G4" s="195"/>
    </row>
    <row r="5" spans="1:7" x14ac:dyDescent="0.2">
      <c r="A5" s="169" t="s">
        <v>173</v>
      </c>
      <c r="B5" s="170"/>
      <c r="C5" s="170"/>
      <c r="D5" s="170"/>
      <c r="E5" s="170"/>
      <c r="F5" s="170"/>
      <c r="G5" s="195"/>
    </row>
    <row r="6" spans="1:7" ht="13.5" thickBot="1" x14ac:dyDescent="0.25">
      <c r="A6" s="172" t="s">
        <v>1</v>
      </c>
      <c r="B6" s="173"/>
      <c r="C6" s="173"/>
      <c r="D6" s="173"/>
      <c r="E6" s="173"/>
      <c r="F6" s="173"/>
      <c r="G6" s="196"/>
    </row>
    <row r="7" spans="1:7" ht="15.75" customHeight="1" x14ac:dyDescent="0.2">
      <c r="A7" s="151" t="s">
        <v>2</v>
      </c>
      <c r="B7" s="200" t="s">
        <v>392</v>
      </c>
      <c r="C7" s="201"/>
      <c r="D7" s="201"/>
      <c r="E7" s="201"/>
      <c r="F7" s="202"/>
      <c r="G7" s="177" t="s">
        <v>391</v>
      </c>
    </row>
    <row r="8" spans="1:7" ht="15.75" customHeight="1" thickBot="1" x14ac:dyDescent="0.25">
      <c r="A8" s="169"/>
      <c r="B8" s="157"/>
      <c r="C8" s="158"/>
      <c r="D8" s="158"/>
      <c r="E8" s="158"/>
      <c r="F8" s="159"/>
      <c r="G8" s="203"/>
    </row>
    <row r="9" spans="1:7" ht="26.25" thickBot="1" x14ac:dyDescent="0.25">
      <c r="A9" s="172"/>
      <c r="B9" s="145" t="s">
        <v>242</v>
      </c>
      <c r="C9" s="22" t="s">
        <v>390</v>
      </c>
      <c r="D9" s="22" t="s">
        <v>389</v>
      </c>
      <c r="E9" s="22" t="s">
        <v>212</v>
      </c>
      <c r="F9" s="22" t="s">
        <v>210</v>
      </c>
      <c r="G9" s="178"/>
    </row>
    <row r="10" spans="1:7" x14ac:dyDescent="0.2">
      <c r="A10" s="144"/>
      <c r="B10" s="143"/>
      <c r="C10" s="143"/>
      <c r="D10" s="143"/>
      <c r="E10" s="143"/>
      <c r="F10" s="143"/>
      <c r="G10" s="143"/>
    </row>
    <row r="11" spans="1:7" x14ac:dyDescent="0.2">
      <c r="A11" s="138" t="s">
        <v>436</v>
      </c>
      <c r="B11" s="58">
        <f t="shared" ref="B11:G11" si="0">B12+B22+B31+B42</f>
        <v>15656324</v>
      </c>
      <c r="C11" s="58">
        <f t="shared" si="0"/>
        <v>0</v>
      </c>
      <c r="D11" s="58">
        <f t="shared" si="0"/>
        <v>15656324</v>
      </c>
      <c r="E11" s="58">
        <f t="shared" si="0"/>
        <v>6909513.4400000004</v>
      </c>
      <c r="F11" s="58">
        <f t="shared" si="0"/>
        <v>6909513.4400000004</v>
      </c>
      <c r="G11" s="58">
        <f t="shared" si="0"/>
        <v>8746810.5599999987</v>
      </c>
    </row>
    <row r="12" spans="1:7" x14ac:dyDescent="0.2">
      <c r="A12" s="138" t="s">
        <v>434</v>
      </c>
      <c r="B12" s="58">
        <f>SUM(B13:B20)</f>
        <v>0</v>
      </c>
      <c r="C12" s="58">
        <f>SUM(C13:C20)</f>
        <v>0</v>
      </c>
      <c r="D12" s="58">
        <f>SUM(D13:D20)</f>
        <v>0</v>
      </c>
      <c r="E12" s="58">
        <f>SUM(E13:E20)</f>
        <v>0</v>
      </c>
      <c r="F12" s="58">
        <f>SUM(F13:F20)</f>
        <v>0</v>
      </c>
      <c r="G12" s="58">
        <f t="shared" ref="G12:G20" si="1">D12-E12</f>
        <v>0</v>
      </c>
    </row>
    <row r="13" spans="1:7" x14ac:dyDescent="0.2">
      <c r="A13" s="140" t="s">
        <v>433</v>
      </c>
      <c r="B13" s="61"/>
      <c r="C13" s="61"/>
      <c r="D13" s="61">
        <f t="shared" ref="D13:D20" si="2">B13+C13</f>
        <v>0</v>
      </c>
      <c r="E13" s="61"/>
      <c r="F13" s="61"/>
      <c r="G13" s="61">
        <f t="shared" si="1"/>
        <v>0</v>
      </c>
    </row>
    <row r="14" spans="1:7" x14ac:dyDescent="0.2">
      <c r="A14" s="140" t="s">
        <v>432</v>
      </c>
      <c r="B14" s="61"/>
      <c r="C14" s="61"/>
      <c r="D14" s="61">
        <f t="shared" si="2"/>
        <v>0</v>
      </c>
      <c r="E14" s="61"/>
      <c r="F14" s="61"/>
      <c r="G14" s="61">
        <f t="shared" si="1"/>
        <v>0</v>
      </c>
    </row>
    <row r="15" spans="1:7" x14ac:dyDescent="0.2">
      <c r="A15" s="140" t="s">
        <v>431</v>
      </c>
      <c r="B15" s="61"/>
      <c r="C15" s="61"/>
      <c r="D15" s="61">
        <f t="shared" si="2"/>
        <v>0</v>
      </c>
      <c r="E15" s="61"/>
      <c r="F15" s="61"/>
      <c r="G15" s="61">
        <f t="shared" si="1"/>
        <v>0</v>
      </c>
    </row>
    <row r="16" spans="1:7" x14ac:dyDescent="0.2">
      <c r="A16" s="140" t="s">
        <v>430</v>
      </c>
      <c r="B16" s="61"/>
      <c r="C16" s="61"/>
      <c r="D16" s="61">
        <f t="shared" si="2"/>
        <v>0</v>
      </c>
      <c r="E16" s="61"/>
      <c r="F16" s="61"/>
      <c r="G16" s="61">
        <f t="shared" si="1"/>
        <v>0</v>
      </c>
    </row>
    <row r="17" spans="1:7" x14ac:dyDescent="0.2">
      <c r="A17" s="140" t="s">
        <v>429</v>
      </c>
      <c r="B17" s="61"/>
      <c r="C17" s="61"/>
      <c r="D17" s="61">
        <f t="shared" si="2"/>
        <v>0</v>
      </c>
      <c r="E17" s="61"/>
      <c r="F17" s="61"/>
      <c r="G17" s="61">
        <f t="shared" si="1"/>
        <v>0</v>
      </c>
    </row>
    <row r="18" spans="1:7" x14ac:dyDescent="0.2">
      <c r="A18" s="140" t="s">
        <v>428</v>
      </c>
      <c r="B18" s="61"/>
      <c r="C18" s="61"/>
      <c r="D18" s="61">
        <f t="shared" si="2"/>
        <v>0</v>
      </c>
      <c r="E18" s="61"/>
      <c r="F18" s="61"/>
      <c r="G18" s="61">
        <f t="shared" si="1"/>
        <v>0</v>
      </c>
    </row>
    <row r="19" spans="1:7" x14ac:dyDescent="0.2">
      <c r="A19" s="140" t="s">
        <v>427</v>
      </c>
      <c r="B19" s="61"/>
      <c r="C19" s="61"/>
      <c r="D19" s="61">
        <f t="shared" si="2"/>
        <v>0</v>
      </c>
      <c r="E19" s="61"/>
      <c r="F19" s="61"/>
      <c r="G19" s="61">
        <f t="shared" si="1"/>
        <v>0</v>
      </c>
    </row>
    <row r="20" spans="1:7" x14ac:dyDescent="0.2">
      <c r="A20" s="140" t="s">
        <v>426</v>
      </c>
      <c r="B20" s="61"/>
      <c r="C20" s="61"/>
      <c r="D20" s="61">
        <f t="shared" si="2"/>
        <v>0</v>
      </c>
      <c r="E20" s="61"/>
      <c r="F20" s="61"/>
      <c r="G20" s="61">
        <f t="shared" si="1"/>
        <v>0</v>
      </c>
    </row>
    <row r="21" spans="1:7" x14ac:dyDescent="0.2">
      <c r="A21" s="139"/>
      <c r="B21" s="61"/>
      <c r="C21" s="61"/>
      <c r="D21" s="61"/>
      <c r="E21" s="61"/>
      <c r="F21" s="61"/>
      <c r="G21" s="61"/>
    </row>
    <row r="22" spans="1:7" x14ac:dyDescent="0.2">
      <c r="A22" s="138" t="s">
        <v>425</v>
      </c>
      <c r="B22" s="58">
        <f>SUM(B23:B29)</f>
        <v>15656324</v>
      </c>
      <c r="C22" s="58">
        <f>SUM(C23:C29)</f>
        <v>0</v>
      </c>
      <c r="D22" s="58">
        <f>SUM(D23:D29)</f>
        <v>15656324</v>
      </c>
      <c r="E22" s="58">
        <f>SUM(E23:E29)</f>
        <v>6909513.4400000004</v>
      </c>
      <c r="F22" s="58">
        <f>SUM(F23:F29)</f>
        <v>6909513.4400000004</v>
      </c>
      <c r="G22" s="58">
        <f t="shared" ref="G22:G29" si="3">D22-E22</f>
        <v>8746810.5599999987</v>
      </c>
    </row>
    <row r="23" spans="1:7" x14ac:dyDescent="0.2">
      <c r="A23" s="140" t="s">
        <v>424</v>
      </c>
      <c r="B23" s="61"/>
      <c r="C23" s="61"/>
      <c r="D23" s="61">
        <f t="shared" ref="D23:D29" si="4">B23+C23</f>
        <v>0</v>
      </c>
      <c r="E23" s="61"/>
      <c r="F23" s="61"/>
      <c r="G23" s="61">
        <f t="shared" si="3"/>
        <v>0</v>
      </c>
    </row>
    <row r="24" spans="1:7" x14ac:dyDescent="0.2">
      <c r="A24" s="140" t="s">
        <v>423</v>
      </c>
      <c r="B24" s="61"/>
      <c r="C24" s="61"/>
      <c r="D24" s="61">
        <f t="shared" si="4"/>
        <v>0</v>
      </c>
      <c r="E24" s="61"/>
      <c r="F24" s="61"/>
      <c r="G24" s="61">
        <f t="shared" si="3"/>
        <v>0</v>
      </c>
    </row>
    <row r="25" spans="1:7" x14ac:dyDescent="0.2">
      <c r="A25" s="140" t="s">
        <v>422</v>
      </c>
      <c r="B25" s="61"/>
      <c r="C25" s="61"/>
      <c r="D25" s="61">
        <f t="shared" si="4"/>
        <v>0</v>
      </c>
      <c r="E25" s="61"/>
      <c r="F25" s="61"/>
      <c r="G25" s="61">
        <f t="shared" si="3"/>
        <v>0</v>
      </c>
    </row>
    <row r="26" spans="1:7" x14ac:dyDescent="0.2">
      <c r="A26" s="140" t="s">
        <v>421</v>
      </c>
      <c r="B26" s="61"/>
      <c r="C26" s="61"/>
      <c r="D26" s="61">
        <f t="shared" si="4"/>
        <v>0</v>
      </c>
      <c r="E26" s="61"/>
      <c r="F26" s="61"/>
      <c r="G26" s="61">
        <f t="shared" si="3"/>
        <v>0</v>
      </c>
    </row>
    <row r="27" spans="1:7" x14ac:dyDescent="0.2">
      <c r="A27" s="140" t="s">
        <v>420</v>
      </c>
      <c r="B27" s="61">
        <v>15656324</v>
      </c>
      <c r="C27" s="61">
        <v>0</v>
      </c>
      <c r="D27" s="61">
        <f t="shared" si="4"/>
        <v>15656324</v>
      </c>
      <c r="E27" s="61">
        <v>6909513.4400000004</v>
      </c>
      <c r="F27" s="61">
        <v>6909513.4400000004</v>
      </c>
      <c r="G27" s="61">
        <f t="shared" si="3"/>
        <v>8746810.5599999987</v>
      </c>
    </row>
    <row r="28" spans="1:7" x14ac:dyDescent="0.2">
      <c r="A28" s="140" t="s">
        <v>419</v>
      </c>
      <c r="B28" s="61"/>
      <c r="C28" s="61"/>
      <c r="D28" s="61">
        <f t="shared" si="4"/>
        <v>0</v>
      </c>
      <c r="E28" s="61"/>
      <c r="F28" s="61"/>
      <c r="G28" s="61">
        <f t="shared" si="3"/>
        <v>0</v>
      </c>
    </row>
    <row r="29" spans="1:7" x14ac:dyDescent="0.2">
      <c r="A29" s="140" t="s">
        <v>418</v>
      </c>
      <c r="B29" s="61"/>
      <c r="C29" s="61"/>
      <c r="D29" s="61">
        <f t="shared" si="4"/>
        <v>0</v>
      </c>
      <c r="E29" s="61"/>
      <c r="F29" s="61"/>
      <c r="G29" s="61">
        <f t="shared" si="3"/>
        <v>0</v>
      </c>
    </row>
    <row r="30" spans="1:7" x14ac:dyDescent="0.2">
      <c r="A30" s="139"/>
      <c r="B30" s="61"/>
      <c r="C30" s="61"/>
      <c r="D30" s="61"/>
      <c r="E30" s="61"/>
      <c r="F30" s="61"/>
      <c r="G30" s="61"/>
    </row>
    <row r="31" spans="1:7" x14ac:dyDescent="0.2">
      <c r="A31" s="138" t="s">
        <v>417</v>
      </c>
      <c r="B31" s="58">
        <f>SUM(B32:B40)</f>
        <v>0</v>
      </c>
      <c r="C31" s="58">
        <f>SUM(C32:C40)</f>
        <v>0</v>
      </c>
      <c r="D31" s="58">
        <f>SUM(D32:D40)</f>
        <v>0</v>
      </c>
      <c r="E31" s="58">
        <f>SUM(E32:E40)</f>
        <v>0</v>
      </c>
      <c r="F31" s="58">
        <f>SUM(F32:F40)</f>
        <v>0</v>
      </c>
      <c r="G31" s="58">
        <f t="shared" ref="G31:G40" si="5">D31-E31</f>
        <v>0</v>
      </c>
    </row>
    <row r="32" spans="1:7" x14ac:dyDescent="0.2">
      <c r="A32" s="140" t="s">
        <v>416</v>
      </c>
      <c r="B32" s="61"/>
      <c r="C32" s="61"/>
      <c r="D32" s="61">
        <f t="shared" ref="D32:D40" si="6">B32+C32</f>
        <v>0</v>
      </c>
      <c r="E32" s="61"/>
      <c r="F32" s="61"/>
      <c r="G32" s="61">
        <f t="shared" si="5"/>
        <v>0</v>
      </c>
    </row>
    <row r="33" spans="1:7" x14ac:dyDescent="0.2">
      <c r="A33" s="140" t="s">
        <v>415</v>
      </c>
      <c r="B33" s="61"/>
      <c r="C33" s="61"/>
      <c r="D33" s="61">
        <f t="shared" si="6"/>
        <v>0</v>
      </c>
      <c r="E33" s="61"/>
      <c r="F33" s="61"/>
      <c r="G33" s="61">
        <f t="shared" si="5"/>
        <v>0</v>
      </c>
    </row>
    <row r="34" spans="1:7" x14ac:dyDescent="0.2">
      <c r="A34" s="140" t="s">
        <v>414</v>
      </c>
      <c r="B34" s="61"/>
      <c r="C34" s="61"/>
      <c r="D34" s="61">
        <f t="shared" si="6"/>
        <v>0</v>
      </c>
      <c r="E34" s="61"/>
      <c r="F34" s="61"/>
      <c r="G34" s="61">
        <f t="shared" si="5"/>
        <v>0</v>
      </c>
    </row>
    <row r="35" spans="1:7" x14ac:dyDescent="0.2">
      <c r="A35" s="140" t="s">
        <v>413</v>
      </c>
      <c r="B35" s="61"/>
      <c r="C35" s="61"/>
      <c r="D35" s="61">
        <f t="shared" si="6"/>
        <v>0</v>
      </c>
      <c r="E35" s="61"/>
      <c r="F35" s="61"/>
      <c r="G35" s="61">
        <f t="shared" si="5"/>
        <v>0</v>
      </c>
    </row>
    <row r="36" spans="1:7" x14ac:dyDescent="0.2">
      <c r="A36" s="140" t="s">
        <v>412</v>
      </c>
      <c r="B36" s="61"/>
      <c r="C36" s="61"/>
      <c r="D36" s="61">
        <f t="shared" si="6"/>
        <v>0</v>
      </c>
      <c r="E36" s="61"/>
      <c r="F36" s="61"/>
      <c r="G36" s="61">
        <f t="shared" si="5"/>
        <v>0</v>
      </c>
    </row>
    <row r="37" spans="1:7" x14ac:dyDescent="0.2">
      <c r="A37" s="140" t="s">
        <v>411</v>
      </c>
      <c r="B37" s="61"/>
      <c r="C37" s="61"/>
      <c r="D37" s="61">
        <f t="shared" si="6"/>
        <v>0</v>
      </c>
      <c r="E37" s="61"/>
      <c r="F37" s="61"/>
      <c r="G37" s="61">
        <f t="shared" si="5"/>
        <v>0</v>
      </c>
    </row>
    <row r="38" spans="1:7" x14ac:dyDescent="0.2">
      <c r="A38" s="140" t="s">
        <v>410</v>
      </c>
      <c r="B38" s="61"/>
      <c r="C38" s="61"/>
      <c r="D38" s="61">
        <f t="shared" si="6"/>
        <v>0</v>
      </c>
      <c r="E38" s="61"/>
      <c r="F38" s="61"/>
      <c r="G38" s="61">
        <f t="shared" si="5"/>
        <v>0</v>
      </c>
    </row>
    <row r="39" spans="1:7" x14ac:dyDescent="0.2">
      <c r="A39" s="140" t="s">
        <v>409</v>
      </c>
      <c r="B39" s="61"/>
      <c r="C39" s="61"/>
      <c r="D39" s="61">
        <f t="shared" si="6"/>
        <v>0</v>
      </c>
      <c r="E39" s="61"/>
      <c r="F39" s="61"/>
      <c r="G39" s="61">
        <f t="shared" si="5"/>
        <v>0</v>
      </c>
    </row>
    <row r="40" spans="1:7" x14ac:dyDescent="0.2">
      <c r="A40" s="140" t="s">
        <v>408</v>
      </c>
      <c r="B40" s="61"/>
      <c r="C40" s="61"/>
      <c r="D40" s="61">
        <f t="shared" si="6"/>
        <v>0</v>
      </c>
      <c r="E40" s="61"/>
      <c r="F40" s="61"/>
      <c r="G40" s="61">
        <f t="shared" si="5"/>
        <v>0</v>
      </c>
    </row>
    <row r="41" spans="1:7" x14ac:dyDescent="0.2">
      <c r="A41" s="139"/>
      <c r="B41" s="61"/>
      <c r="C41" s="61"/>
      <c r="D41" s="61"/>
      <c r="E41" s="61"/>
      <c r="F41" s="61"/>
      <c r="G41" s="61"/>
    </row>
    <row r="42" spans="1:7" x14ac:dyDescent="0.2">
      <c r="A42" s="138" t="s">
        <v>407</v>
      </c>
      <c r="B42" s="58">
        <f>SUM(B43:B46)</f>
        <v>0</v>
      </c>
      <c r="C42" s="58">
        <f>SUM(C43:C46)</f>
        <v>0</v>
      </c>
      <c r="D42" s="58">
        <f>SUM(D43:D46)</f>
        <v>0</v>
      </c>
      <c r="E42" s="58">
        <f>SUM(E43:E46)</f>
        <v>0</v>
      </c>
      <c r="F42" s="58">
        <f>SUM(F43:F46)</f>
        <v>0</v>
      </c>
      <c r="G42" s="58">
        <f>D42-E42</f>
        <v>0</v>
      </c>
    </row>
    <row r="43" spans="1:7" x14ac:dyDescent="0.2">
      <c r="A43" s="140" t="s">
        <v>406</v>
      </c>
      <c r="B43" s="61"/>
      <c r="C43" s="61"/>
      <c r="D43" s="61">
        <f>B43+C43</f>
        <v>0</v>
      </c>
      <c r="E43" s="61"/>
      <c r="F43" s="61"/>
      <c r="G43" s="61">
        <f>D43-E43</f>
        <v>0</v>
      </c>
    </row>
    <row r="44" spans="1:7" ht="25.5" x14ac:dyDescent="0.2">
      <c r="A44" s="10" t="s">
        <v>405</v>
      </c>
      <c r="B44" s="61"/>
      <c r="C44" s="61"/>
      <c r="D44" s="61">
        <f>B44+C44</f>
        <v>0</v>
      </c>
      <c r="E44" s="61"/>
      <c r="F44" s="61"/>
      <c r="G44" s="61">
        <f>D44-E44</f>
        <v>0</v>
      </c>
    </row>
    <row r="45" spans="1:7" x14ac:dyDescent="0.2">
      <c r="A45" s="140" t="s">
        <v>404</v>
      </c>
      <c r="B45" s="61"/>
      <c r="C45" s="61"/>
      <c r="D45" s="61">
        <f>B45+C45</f>
        <v>0</v>
      </c>
      <c r="E45" s="61"/>
      <c r="F45" s="61"/>
      <c r="G45" s="61">
        <f>D45-E45</f>
        <v>0</v>
      </c>
    </row>
    <row r="46" spans="1:7" x14ac:dyDescent="0.2">
      <c r="A46" s="140" t="s">
        <v>403</v>
      </c>
      <c r="B46" s="61"/>
      <c r="C46" s="61"/>
      <c r="D46" s="61">
        <f>B46+C46</f>
        <v>0</v>
      </c>
      <c r="E46" s="61"/>
      <c r="F46" s="61"/>
      <c r="G46" s="61">
        <f>D46-E46</f>
        <v>0</v>
      </c>
    </row>
    <row r="47" spans="1:7" x14ac:dyDescent="0.2">
      <c r="A47" s="139"/>
      <c r="B47" s="61"/>
      <c r="C47" s="61"/>
      <c r="D47" s="61"/>
      <c r="E47" s="61"/>
      <c r="F47" s="61"/>
      <c r="G47" s="61"/>
    </row>
    <row r="48" spans="1:7" x14ac:dyDescent="0.2">
      <c r="A48" s="138" t="s">
        <v>435</v>
      </c>
      <c r="B48" s="58">
        <f>B49+B59+B68+B79</f>
        <v>16392129</v>
      </c>
      <c r="C48" s="58">
        <f>C49+C59+C68+C79</f>
        <v>2600000</v>
      </c>
      <c r="D48" s="58">
        <f>D49+D59+D68+D79</f>
        <v>18992129</v>
      </c>
      <c r="E48" s="58">
        <f>E49+E59+E68+E79</f>
        <v>7088937.8499999996</v>
      </c>
      <c r="F48" s="58">
        <f>F49+F59+F68+F79</f>
        <v>7088937.8499999996</v>
      </c>
      <c r="G48" s="58">
        <f t="shared" ref="G48:G57" si="7">D48-E48</f>
        <v>11903191.15</v>
      </c>
    </row>
    <row r="49" spans="1:7" x14ac:dyDescent="0.2">
      <c r="A49" s="138" t="s">
        <v>434</v>
      </c>
      <c r="B49" s="58">
        <f>SUM(B50:B57)</f>
        <v>0</v>
      </c>
      <c r="C49" s="58">
        <f>SUM(C50:C57)</f>
        <v>0</v>
      </c>
      <c r="D49" s="58">
        <f>SUM(D50:D57)</f>
        <v>0</v>
      </c>
      <c r="E49" s="58">
        <f>SUM(E50:E57)</f>
        <v>0</v>
      </c>
      <c r="F49" s="58">
        <f>SUM(F50:F57)</f>
        <v>0</v>
      </c>
      <c r="G49" s="58">
        <f t="shared" si="7"/>
        <v>0</v>
      </c>
    </row>
    <row r="50" spans="1:7" x14ac:dyDescent="0.2">
      <c r="A50" s="140" t="s">
        <v>433</v>
      </c>
      <c r="B50" s="61"/>
      <c r="C50" s="61"/>
      <c r="D50" s="61">
        <f t="shared" ref="D50:D57" si="8">B50+C50</f>
        <v>0</v>
      </c>
      <c r="E50" s="61"/>
      <c r="F50" s="61"/>
      <c r="G50" s="61">
        <f t="shared" si="7"/>
        <v>0</v>
      </c>
    </row>
    <row r="51" spans="1:7" x14ac:dyDescent="0.2">
      <c r="A51" s="140" t="s">
        <v>432</v>
      </c>
      <c r="B51" s="61"/>
      <c r="C51" s="61"/>
      <c r="D51" s="61">
        <f t="shared" si="8"/>
        <v>0</v>
      </c>
      <c r="E51" s="61"/>
      <c r="F51" s="61"/>
      <c r="G51" s="61">
        <f t="shared" si="7"/>
        <v>0</v>
      </c>
    </row>
    <row r="52" spans="1:7" x14ac:dyDescent="0.2">
      <c r="A52" s="140" t="s">
        <v>431</v>
      </c>
      <c r="B52" s="61"/>
      <c r="C52" s="61"/>
      <c r="D52" s="61">
        <f t="shared" si="8"/>
        <v>0</v>
      </c>
      <c r="E52" s="61"/>
      <c r="F52" s="61"/>
      <c r="G52" s="61">
        <f t="shared" si="7"/>
        <v>0</v>
      </c>
    </row>
    <row r="53" spans="1:7" x14ac:dyDescent="0.2">
      <c r="A53" s="140" t="s">
        <v>430</v>
      </c>
      <c r="B53" s="61"/>
      <c r="C53" s="61"/>
      <c r="D53" s="61">
        <f t="shared" si="8"/>
        <v>0</v>
      </c>
      <c r="E53" s="61"/>
      <c r="F53" s="61"/>
      <c r="G53" s="61">
        <f t="shared" si="7"/>
        <v>0</v>
      </c>
    </row>
    <row r="54" spans="1:7" x14ac:dyDescent="0.2">
      <c r="A54" s="140" t="s">
        <v>429</v>
      </c>
      <c r="B54" s="61"/>
      <c r="C54" s="61"/>
      <c r="D54" s="61">
        <f t="shared" si="8"/>
        <v>0</v>
      </c>
      <c r="E54" s="61"/>
      <c r="F54" s="61"/>
      <c r="G54" s="61">
        <f t="shared" si="7"/>
        <v>0</v>
      </c>
    </row>
    <row r="55" spans="1:7" x14ac:dyDescent="0.2">
      <c r="A55" s="140" t="s">
        <v>428</v>
      </c>
      <c r="B55" s="61"/>
      <c r="C55" s="61"/>
      <c r="D55" s="61">
        <f t="shared" si="8"/>
        <v>0</v>
      </c>
      <c r="E55" s="61"/>
      <c r="F55" s="61"/>
      <c r="G55" s="61">
        <f t="shared" si="7"/>
        <v>0</v>
      </c>
    </row>
    <row r="56" spans="1:7" x14ac:dyDescent="0.2">
      <c r="A56" s="140" t="s">
        <v>427</v>
      </c>
      <c r="B56" s="61"/>
      <c r="C56" s="61"/>
      <c r="D56" s="61">
        <f t="shared" si="8"/>
        <v>0</v>
      </c>
      <c r="E56" s="61"/>
      <c r="F56" s="61"/>
      <c r="G56" s="61">
        <f t="shared" si="7"/>
        <v>0</v>
      </c>
    </row>
    <row r="57" spans="1:7" x14ac:dyDescent="0.2">
      <c r="A57" s="140" t="s">
        <v>426</v>
      </c>
      <c r="B57" s="61"/>
      <c r="C57" s="61"/>
      <c r="D57" s="61">
        <f t="shared" si="8"/>
        <v>0</v>
      </c>
      <c r="E57" s="61"/>
      <c r="F57" s="61"/>
      <c r="G57" s="61">
        <f t="shared" si="7"/>
        <v>0</v>
      </c>
    </row>
    <row r="58" spans="1:7" x14ac:dyDescent="0.2">
      <c r="A58" s="139"/>
      <c r="B58" s="61"/>
      <c r="C58" s="61"/>
      <c r="D58" s="61"/>
      <c r="E58" s="61"/>
      <c r="F58" s="61"/>
      <c r="G58" s="61"/>
    </row>
    <row r="59" spans="1:7" x14ac:dyDescent="0.2">
      <c r="A59" s="138" t="s">
        <v>425</v>
      </c>
      <c r="B59" s="58">
        <f>SUM(B60:B66)</f>
        <v>16392129</v>
      </c>
      <c r="C59" s="58">
        <f>SUM(C60:C66)</f>
        <v>2600000</v>
      </c>
      <c r="D59" s="58">
        <f>SUM(D60:D66)</f>
        <v>18992129</v>
      </c>
      <c r="E59" s="58">
        <f>SUM(E60:E66)</f>
        <v>7088937.8499999996</v>
      </c>
      <c r="F59" s="58">
        <f>SUM(F60:F66)</f>
        <v>7088937.8499999996</v>
      </c>
      <c r="G59" s="58">
        <f t="shared" ref="G59:G66" si="9">D59-E59</f>
        <v>11903191.15</v>
      </c>
    </row>
    <row r="60" spans="1:7" x14ac:dyDescent="0.2">
      <c r="A60" s="140" t="s">
        <v>424</v>
      </c>
      <c r="B60" s="61"/>
      <c r="C60" s="61"/>
      <c r="D60" s="61">
        <f t="shared" ref="D60:D66" si="10">B60+C60</f>
        <v>0</v>
      </c>
      <c r="E60" s="61"/>
      <c r="F60" s="61"/>
      <c r="G60" s="61">
        <f t="shared" si="9"/>
        <v>0</v>
      </c>
    </row>
    <row r="61" spans="1:7" x14ac:dyDescent="0.2">
      <c r="A61" s="140" t="s">
        <v>423</v>
      </c>
      <c r="B61" s="61"/>
      <c r="C61" s="61"/>
      <c r="D61" s="61">
        <f t="shared" si="10"/>
        <v>0</v>
      </c>
      <c r="E61" s="61"/>
      <c r="F61" s="61"/>
      <c r="G61" s="61">
        <f t="shared" si="9"/>
        <v>0</v>
      </c>
    </row>
    <row r="62" spans="1:7" x14ac:dyDescent="0.2">
      <c r="A62" s="140" t="s">
        <v>422</v>
      </c>
      <c r="B62" s="61"/>
      <c r="C62" s="61"/>
      <c r="D62" s="61">
        <f t="shared" si="10"/>
        <v>0</v>
      </c>
      <c r="E62" s="61"/>
      <c r="F62" s="61"/>
      <c r="G62" s="61">
        <f t="shared" si="9"/>
        <v>0</v>
      </c>
    </row>
    <row r="63" spans="1:7" x14ac:dyDescent="0.2">
      <c r="A63" s="140" t="s">
        <v>421</v>
      </c>
      <c r="B63" s="61"/>
      <c r="C63" s="61"/>
      <c r="D63" s="61">
        <f t="shared" si="10"/>
        <v>0</v>
      </c>
      <c r="E63" s="61"/>
      <c r="F63" s="61"/>
      <c r="G63" s="61">
        <f t="shared" si="9"/>
        <v>0</v>
      </c>
    </row>
    <row r="64" spans="1:7" x14ac:dyDescent="0.2">
      <c r="A64" s="140" t="s">
        <v>420</v>
      </c>
      <c r="B64" s="61">
        <v>16392129</v>
      </c>
      <c r="C64" s="61">
        <v>2600000</v>
      </c>
      <c r="D64" s="61">
        <f t="shared" si="10"/>
        <v>18992129</v>
      </c>
      <c r="E64" s="61">
        <v>7088937.8499999996</v>
      </c>
      <c r="F64" s="61">
        <v>7088937.8499999996</v>
      </c>
      <c r="G64" s="61">
        <f t="shared" si="9"/>
        <v>11903191.15</v>
      </c>
    </row>
    <row r="65" spans="1:7" x14ac:dyDescent="0.2">
      <c r="A65" s="140" t="s">
        <v>419</v>
      </c>
      <c r="B65" s="61"/>
      <c r="C65" s="61"/>
      <c r="D65" s="61">
        <f t="shared" si="10"/>
        <v>0</v>
      </c>
      <c r="E65" s="61"/>
      <c r="F65" s="61"/>
      <c r="G65" s="61">
        <f t="shared" si="9"/>
        <v>0</v>
      </c>
    </row>
    <row r="66" spans="1:7" x14ac:dyDescent="0.2">
      <c r="A66" s="140" t="s">
        <v>418</v>
      </c>
      <c r="B66" s="61"/>
      <c r="C66" s="61"/>
      <c r="D66" s="61">
        <f t="shared" si="10"/>
        <v>0</v>
      </c>
      <c r="E66" s="61"/>
      <c r="F66" s="61"/>
      <c r="G66" s="61">
        <f t="shared" si="9"/>
        <v>0</v>
      </c>
    </row>
    <row r="67" spans="1:7" x14ac:dyDescent="0.2">
      <c r="A67" s="139"/>
      <c r="B67" s="61"/>
      <c r="C67" s="61"/>
      <c r="D67" s="61"/>
      <c r="E67" s="61"/>
      <c r="F67" s="61"/>
      <c r="G67" s="61"/>
    </row>
    <row r="68" spans="1:7" x14ac:dyDescent="0.2">
      <c r="A68" s="138" t="s">
        <v>417</v>
      </c>
      <c r="B68" s="58">
        <f>SUM(B69:B77)</f>
        <v>0</v>
      </c>
      <c r="C68" s="58">
        <f>SUM(C69:C77)</f>
        <v>0</v>
      </c>
      <c r="D68" s="58">
        <f>SUM(D69:D77)</f>
        <v>0</v>
      </c>
      <c r="E68" s="58">
        <f>SUM(E69:E77)</f>
        <v>0</v>
      </c>
      <c r="F68" s="58">
        <f>SUM(F69:F77)</f>
        <v>0</v>
      </c>
      <c r="G68" s="58">
        <f t="shared" ref="G68:G77" si="11">D68-E68</f>
        <v>0</v>
      </c>
    </row>
    <row r="69" spans="1:7" x14ac:dyDescent="0.2">
      <c r="A69" s="140" t="s">
        <v>416</v>
      </c>
      <c r="B69" s="61"/>
      <c r="C69" s="61"/>
      <c r="D69" s="61">
        <f t="shared" ref="D69:D77" si="12">B69+C69</f>
        <v>0</v>
      </c>
      <c r="E69" s="61"/>
      <c r="F69" s="61"/>
      <c r="G69" s="61">
        <f t="shared" si="11"/>
        <v>0</v>
      </c>
    </row>
    <row r="70" spans="1:7" x14ac:dyDescent="0.2">
      <c r="A70" s="140" t="s">
        <v>415</v>
      </c>
      <c r="B70" s="61"/>
      <c r="C70" s="61"/>
      <c r="D70" s="61">
        <f t="shared" si="12"/>
        <v>0</v>
      </c>
      <c r="E70" s="61"/>
      <c r="F70" s="61"/>
      <c r="G70" s="61">
        <f t="shared" si="11"/>
        <v>0</v>
      </c>
    </row>
    <row r="71" spans="1:7" x14ac:dyDescent="0.2">
      <c r="A71" s="140" t="s">
        <v>414</v>
      </c>
      <c r="B71" s="61"/>
      <c r="C71" s="61"/>
      <c r="D71" s="61">
        <f t="shared" si="12"/>
        <v>0</v>
      </c>
      <c r="E71" s="61"/>
      <c r="F71" s="61"/>
      <c r="G71" s="61">
        <f t="shared" si="11"/>
        <v>0</v>
      </c>
    </row>
    <row r="72" spans="1:7" x14ac:dyDescent="0.2">
      <c r="A72" s="140" t="s">
        <v>413</v>
      </c>
      <c r="B72" s="61"/>
      <c r="C72" s="61"/>
      <c r="D72" s="61">
        <f t="shared" si="12"/>
        <v>0</v>
      </c>
      <c r="E72" s="61"/>
      <c r="F72" s="61"/>
      <c r="G72" s="61">
        <f t="shared" si="11"/>
        <v>0</v>
      </c>
    </row>
    <row r="73" spans="1:7" x14ac:dyDescent="0.2">
      <c r="A73" s="140" t="s">
        <v>412</v>
      </c>
      <c r="B73" s="61"/>
      <c r="C73" s="61"/>
      <c r="D73" s="61">
        <f t="shared" si="12"/>
        <v>0</v>
      </c>
      <c r="E73" s="61"/>
      <c r="F73" s="61"/>
      <c r="G73" s="61">
        <f t="shared" si="11"/>
        <v>0</v>
      </c>
    </row>
    <row r="74" spans="1:7" x14ac:dyDescent="0.2">
      <c r="A74" s="140" t="s">
        <v>411</v>
      </c>
      <c r="B74" s="61"/>
      <c r="C74" s="61"/>
      <c r="D74" s="61">
        <f t="shared" si="12"/>
        <v>0</v>
      </c>
      <c r="E74" s="61"/>
      <c r="F74" s="61"/>
      <c r="G74" s="61">
        <f t="shared" si="11"/>
        <v>0</v>
      </c>
    </row>
    <row r="75" spans="1:7" x14ac:dyDescent="0.2">
      <c r="A75" s="140" t="s">
        <v>410</v>
      </c>
      <c r="B75" s="61"/>
      <c r="C75" s="61"/>
      <c r="D75" s="61">
        <f t="shared" si="12"/>
        <v>0</v>
      </c>
      <c r="E75" s="61"/>
      <c r="F75" s="61"/>
      <c r="G75" s="61">
        <f t="shared" si="11"/>
        <v>0</v>
      </c>
    </row>
    <row r="76" spans="1:7" x14ac:dyDescent="0.2">
      <c r="A76" s="140" t="s">
        <v>409</v>
      </c>
      <c r="B76" s="61"/>
      <c r="C76" s="61"/>
      <c r="D76" s="61">
        <f t="shared" si="12"/>
        <v>0</v>
      </c>
      <c r="E76" s="61"/>
      <c r="F76" s="61"/>
      <c r="G76" s="61">
        <f t="shared" si="11"/>
        <v>0</v>
      </c>
    </row>
    <row r="77" spans="1:7" x14ac:dyDescent="0.2">
      <c r="A77" s="142" t="s">
        <v>408</v>
      </c>
      <c r="B77" s="141"/>
      <c r="C77" s="141"/>
      <c r="D77" s="141">
        <f t="shared" si="12"/>
        <v>0</v>
      </c>
      <c r="E77" s="141"/>
      <c r="F77" s="141"/>
      <c r="G77" s="141">
        <f t="shared" si="11"/>
        <v>0</v>
      </c>
    </row>
    <row r="78" spans="1:7" x14ac:dyDescent="0.2">
      <c r="A78" s="139"/>
      <c r="B78" s="61"/>
      <c r="C78" s="61"/>
      <c r="D78" s="61"/>
      <c r="E78" s="61"/>
      <c r="F78" s="61"/>
      <c r="G78" s="61"/>
    </row>
    <row r="79" spans="1:7" x14ac:dyDescent="0.2">
      <c r="A79" s="138" t="s">
        <v>407</v>
      </c>
      <c r="B79" s="58">
        <f>SUM(B80:B83)</f>
        <v>0</v>
      </c>
      <c r="C79" s="58">
        <f>SUM(C80:C83)</f>
        <v>0</v>
      </c>
      <c r="D79" s="58">
        <f>SUM(D80:D83)</f>
        <v>0</v>
      </c>
      <c r="E79" s="58">
        <f>SUM(E80:E83)</f>
        <v>0</v>
      </c>
      <c r="F79" s="58">
        <f>SUM(F80:F83)</f>
        <v>0</v>
      </c>
      <c r="G79" s="58">
        <f>D79-E79</f>
        <v>0</v>
      </c>
    </row>
    <row r="80" spans="1:7" x14ac:dyDescent="0.2">
      <c r="A80" s="140" t="s">
        <v>406</v>
      </c>
      <c r="B80" s="61"/>
      <c r="C80" s="61"/>
      <c r="D80" s="61">
        <f>B80+C80</f>
        <v>0</v>
      </c>
      <c r="E80" s="61"/>
      <c r="F80" s="61"/>
      <c r="G80" s="61">
        <f>D80-E80</f>
        <v>0</v>
      </c>
    </row>
    <row r="81" spans="1:7" ht="25.5" x14ac:dyDescent="0.2">
      <c r="A81" s="10" t="s">
        <v>405</v>
      </c>
      <c r="B81" s="61"/>
      <c r="C81" s="61"/>
      <c r="D81" s="61">
        <f>B81+C81</f>
        <v>0</v>
      </c>
      <c r="E81" s="61"/>
      <c r="F81" s="61"/>
      <c r="G81" s="61">
        <f>D81-E81</f>
        <v>0</v>
      </c>
    </row>
    <row r="82" spans="1:7" x14ac:dyDescent="0.2">
      <c r="A82" s="140" t="s">
        <v>404</v>
      </c>
      <c r="B82" s="61"/>
      <c r="C82" s="61"/>
      <c r="D82" s="61">
        <f>B82+C82</f>
        <v>0</v>
      </c>
      <c r="E82" s="61"/>
      <c r="F82" s="61"/>
      <c r="G82" s="61">
        <f>D82-E82</f>
        <v>0</v>
      </c>
    </row>
    <row r="83" spans="1:7" x14ac:dyDescent="0.2">
      <c r="A83" s="140" t="s">
        <v>403</v>
      </c>
      <c r="B83" s="61"/>
      <c r="C83" s="61"/>
      <c r="D83" s="61">
        <f>B83+C83</f>
        <v>0</v>
      </c>
      <c r="E83" s="61"/>
      <c r="F83" s="61"/>
      <c r="G83" s="61">
        <f>D83-E83</f>
        <v>0</v>
      </c>
    </row>
    <row r="84" spans="1:7" x14ac:dyDescent="0.2">
      <c r="A84" s="139"/>
      <c r="B84" s="61"/>
      <c r="C84" s="61"/>
      <c r="D84" s="61"/>
      <c r="E84" s="61"/>
      <c r="F84" s="61"/>
      <c r="G84" s="61"/>
    </row>
    <row r="85" spans="1:7" x14ac:dyDescent="0.2">
      <c r="A85" s="138" t="s">
        <v>313</v>
      </c>
      <c r="B85" s="58">
        <f t="shared" ref="B85:G85" si="13">B11+B48</f>
        <v>32048453</v>
      </c>
      <c r="C85" s="58">
        <f t="shared" si="13"/>
        <v>2600000</v>
      </c>
      <c r="D85" s="58">
        <f t="shared" si="13"/>
        <v>34648453</v>
      </c>
      <c r="E85" s="58">
        <f t="shared" si="13"/>
        <v>13998451.289999999</v>
      </c>
      <c r="F85" s="58">
        <f t="shared" si="13"/>
        <v>13998451.289999999</v>
      </c>
      <c r="G85" s="58">
        <f t="shared" si="13"/>
        <v>20650001.710000001</v>
      </c>
    </row>
    <row r="86" spans="1:7" ht="13.5" thickBot="1" x14ac:dyDescent="0.25">
      <c r="A86" s="137"/>
      <c r="B86" s="136"/>
      <c r="C86" s="136"/>
      <c r="D86" s="136"/>
      <c r="E86" s="136"/>
      <c r="F86" s="136"/>
      <c r="G86" s="13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workbookViewId="0">
      <pane ySplit="8" topLeftCell="A9" activePane="bottomLeft" state="frozen"/>
      <selection pane="bottomLeft" activeCell="F35" sqref="F35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16384" width="11" style="1"/>
  </cols>
  <sheetData>
    <row r="1" spans="2:8" ht="13.5" thickBot="1" x14ac:dyDescent="0.25"/>
    <row r="2" spans="2:8" x14ac:dyDescent="0.2">
      <c r="B2" s="151" t="s">
        <v>120</v>
      </c>
      <c r="C2" s="152"/>
      <c r="D2" s="152"/>
      <c r="E2" s="152"/>
      <c r="F2" s="152"/>
      <c r="G2" s="152"/>
      <c r="H2" s="194"/>
    </row>
    <row r="3" spans="2:8" x14ac:dyDescent="0.2">
      <c r="B3" s="169" t="s">
        <v>394</v>
      </c>
      <c r="C3" s="170"/>
      <c r="D3" s="170"/>
      <c r="E3" s="170"/>
      <c r="F3" s="170"/>
      <c r="G3" s="170"/>
      <c r="H3" s="195"/>
    </row>
    <row r="4" spans="2:8" x14ac:dyDescent="0.2">
      <c r="B4" s="169" t="s">
        <v>452</v>
      </c>
      <c r="C4" s="170"/>
      <c r="D4" s="170"/>
      <c r="E4" s="170"/>
      <c r="F4" s="170"/>
      <c r="G4" s="170"/>
      <c r="H4" s="195"/>
    </row>
    <row r="5" spans="2:8" x14ac:dyDescent="0.2">
      <c r="B5" s="169" t="s">
        <v>173</v>
      </c>
      <c r="C5" s="170"/>
      <c r="D5" s="170"/>
      <c r="E5" s="170"/>
      <c r="F5" s="170"/>
      <c r="G5" s="170"/>
      <c r="H5" s="195"/>
    </row>
    <row r="6" spans="2:8" ht="13.5" thickBot="1" x14ac:dyDescent="0.25">
      <c r="B6" s="172" t="s">
        <v>1</v>
      </c>
      <c r="C6" s="173"/>
      <c r="D6" s="173"/>
      <c r="E6" s="173"/>
      <c r="F6" s="173"/>
      <c r="G6" s="173"/>
      <c r="H6" s="196"/>
    </row>
    <row r="7" spans="2:8" ht="13.5" thickBot="1" x14ac:dyDescent="0.25">
      <c r="B7" s="186" t="s">
        <v>2</v>
      </c>
      <c r="C7" s="197" t="s">
        <v>392</v>
      </c>
      <c r="D7" s="198"/>
      <c r="E7" s="198"/>
      <c r="F7" s="198"/>
      <c r="G7" s="199"/>
      <c r="H7" s="177" t="s">
        <v>391</v>
      </c>
    </row>
    <row r="8" spans="2:8" ht="26.25" thickBot="1" x14ac:dyDescent="0.25">
      <c r="B8" s="187"/>
      <c r="C8" s="22" t="s">
        <v>242</v>
      </c>
      <c r="D8" s="22" t="s">
        <v>390</v>
      </c>
      <c r="E8" s="22" t="s">
        <v>389</v>
      </c>
      <c r="F8" s="22" t="s">
        <v>451</v>
      </c>
      <c r="G8" s="22" t="s">
        <v>210</v>
      </c>
      <c r="H8" s="178"/>
    </row>
    <row r="9" spans="2:8" x14ac:dyDescent="0.2">
      <c r="B9" s="149" t="s">
        <v>450</v>
      </c>
      <c r="C9" s="133">
        <f>C10+C11+C12+C15+C16+C19</f>
        <v>13374656</v>
      </c>
      <c r="D9" s="133">
        <f>D10+D11+D12+D15+D16+D19</f>
        <v>0</v>
      </c>
      <c r="E9" s="133">
        <f>E10+E11+E12+E15+E16+E19</f>
        <v>13374656</v>
      </c>
      <c r="F9" s="133">
        <f>F10+F11+F12+F15+F16+F19</f>
        <v>5306105.3899999997</v>
      </c>
      <c r="G9" s="133">
        <f>G10+G11+G12+G15+G16+G19</f>
        <v>5306105.3899999997</v>
      </c>
      <c r="H9" s="7">
        <f t="shared" ref="H9:H19" si="0">E9-F9</f>
        <v>8068550.6100000003</v>
      </c>
    </row>
    <row r="10" spans="2:8" ht="20.25" customHeight="1" x14ac:dyDescent="0.2">
      <c r="B10" s="119" t="s">
        <v>448</v>
      </c>
      <c r="C10" s="133">
        <v>13374656</v>
      </c>
      <c r="D10" s="7">
        <v>0</v>
      </c>
      <c r="E10" s="9">
        <f>C10+D10</f>
        <v>13374656</v>
      </c>
      <c r="F10" s="7">
        <v>5306105.3899999997</v>
      </c>
      <c r="G10" s="7">
        <v>5306105.3899999997</v>
      </c>
      <c r="H10" s="9">
        <f t="shared" si="0"/>
        <v>8068550.6100000003</v>
      </c>
    </row>
    <row r="11" spans="2:8" x14ac:dyDescent="0.2">
      <c r="B11" s="119" t="s">
        <v>447</v>
      </c>
      <c r="C11" s="133"/>
      <c r="D11" s="7"/>
      <c r="E11" s="9">
        <f>C11+D11</f>
        <v>0</v>
      </c>
      <c r="F11" s="7"/>
      <c r="G11" s="7"/>
      <c r="H11" s="9">
        <f t="shared" si="0"/>
        <v>0</v>
      </c>
    </row>
    <row r="12" spans="2:8" x14ac:dyDescent="0.2">
      <c r="B12" s="119" t="s">
        <v>446</v>
      </c>
      <c r="C12" s="132">
        <f>SUM(C13:C14)</f>
        <v>0</v>
      </c>
      <c r="D12" s="132">
        <f>SUM(D13:D14)</f>
        <v>0</v>
      </c>
      <c r="E12" s="132">
        <f>SUM(E13:E14)</f>
        <v>0</v>
      </c>
      <c r="F12" s="132">
        <f>SUM(F13:F14)</f>
        <v>0</v>
      </c>
      <c r="G12" s="132">
        <f>SUM(G13:G14)</f>
        <v>0</v>
      </c>
      <c r="H12" s="9">
        <f t="shared" si="0"/>
        <v>0</v>
      </c>
    </row>
    <row r="13" spans="2:8" x14ac:dyDescent="0.2">
      <c r="B13" s="150" t="s">
        <v>445</v>
      </c>
      <c r="C13" s="133"/>
      <c r="D13" s="7"/>
      <c r="E13" s="9">
        <f>C13+D13</f>
        <v>0</v>
      </c>
      <c r="F13" s="7"/>
      <c r="G13" s="7"/>
      <c r="H13" s="9">
        <f t="shared" si="0"/>
        <v>0</v>
      </c>
    </row>
    <row r="14" spans="2:8" x14ac:dyDescent="0.2">
      <c r="B14" s="150" t="s">
        <v>444</v>
      </c>
      <c r="C14" s="133"/>
      <c r="D14" s="7"/>
      <c r="E14" s="9">
        <f>C14+D14</f>
        <v>0</v>
      </c>
      <c r="F14" s="7"/>
      <c r="G14" s="7"/>
      <c r="H14" s="9">
        <f t="shared" si="0"/>
        <v>0</v>
      </c>
    </row>
    <row r="15" spans="2:8" x14ac:dyDescent="0.2">
      <c r="B15" s="119" t="s">
        <v>443</v>
      </c>
      <c r="C15" s="133"/>
      <c r="D15" s="7"/>
      <c r="E15" s="9">
        <f>C15+D15</f>
        <v>0</v>
      </c>
      <c r="F15" s="7"/>
      <c r="G15" s="7"/>
      <c r="H15" s="9">
        <f t="shared" si="0"/>
        <v>0</v>
      </c>
    </row>
    <row r="16" spans="2:8" ht="25.5" x14ac:dyDescent="0.2">
      <c r="B16" s="119" t="s">
        <v>442</v>
      </c>
      <c r="C16" s="132">
        <f>C17+C18</f>
        <v>0</v>
      </c>
      <c r="D16" s="132">
        <f>D17+D18</f>
        <v>0</v>
      </c>
      <c r="E16" s="132">
        <f>E17+E18</f>
        <v>0</v>
      </c>
      <c r="F16" s="132">
        <f>F17+F18</f>
        <v>0</v>
      </c>
      <c r="G16" s="132">
        <f>G17+G18</f>
        <v>0</v>
      </c>
      <c r="H16" s="9">
        <f t="shared" si="0"/>
        <v>0</v>
      </c>
    </row>
    <row r="17" spans="2:8" x14ac:dyDescent="0.2">
      <c r="B17" s="150" t="s">
        <v>441</v>
      </c>
      <c r="C17" s="133"/>
      <c r="D17" s="7"/>
      <c r="E17" s="9">
        <f>C17+D17</f>
        <v>0</v>
      </c>
      <c r="F17" s="7"/>
      <c r="G17" s="7"/>
      <c r="H17" s="9">
        <f t="shared" si="0"/>
        <v>0</v>
      </c>
    </row>
    <row r="18" spans="2:8" x14ac:dyDescent="0.2">
      <c r="B18" s="150" t="s">
        <v>440</v>
      </c>
      <c r="C18" s="133"/>
      <c r="D18" s="7"/>
      <c r="E18" s="9">
        <f>C18+D18</f>
        <v>0</v>
      </c>
      <c r="F18" s="7"/>
      <c r="G18" s="7"/>
      <c r="H18" s="9">
        <f t="shared" si="0"/>
        <v>0</v>
      </c>
    </row>
    <row r="19" spans="2:8" x14ac:dyDescent="0.2">
      <c r="B19" s="119" t="s">
        <v>439</v>
      </c>
      <c r="C19" s="133"/>
      <c r="D19" s="7"/>
      <c r="E19" s="9">
        <f>C19+D19</f>
        <v>0</v>
      </c>
      <c r="F19" s="7"/>
      <c r="G19" s="7"/>
      <c r="H19" s="9">
        <f t="shared" si="0"/>
        <v>0</v>
      </c>
    </row>
    <row r="20" spans="2:8" x14ac:dyDescent="0.2">
      <c r="B20" s="119"/>
      <c r="C20" s="133"/>
      <c r="D20" s="7"/>
      <c r="E20" s="7"/>
      <c r="F20" s="7"/>
      <c r="G20" s="7"/>
      <c r="H20" s="9"/>
    </row>
    <row r="21" spans="2:8" x14ac:dyDescent="0.2">
      <c r="B21" s="149" t="s">
        <v>449</v>
      </c>
      <c r="C21" s="133">
        <f>C22+C23+C24+C27+C28+C31</f>
        <v>15605035</v>
      </c>
      <c r="D21" s="133">
        <f>D22+D23+D24+D27+D28+D31</f>
        <v>0</v>
      </c>
      <c r="E21" s="133">
        <f>E22+E23+E24+E27+E28+E31</f>
        <v>15605035</v>
      </c>
      <c r="F21" s="133">
        <f>F22+F23+F24+F27+F28+F31</f>
        <v>6764465.8799999999</v>
      </c>
      <c r="G21" s="133">
        <f>G22+G23+G24+G27+G28+G31</f>
        <v>6764465.8799999999</v>
      </c>
      <c r="H21" s="7">
        <f t="shared" ref="H21:H31" si="1">E21-F21</f>
        <v>8840569.120000001</v>
      </c>
    </row>
    <row r="22" spans="2:8" ht="18.75" customHeight="1" x14ac:dyDescent="0.2">
      <c r="B22" s="119" t="s">
        <v>448</v>
      </c>
      <c r="C22" s="133">
        <v>15605035</v>
      </c>
      <c r="D22" s="7">
        <v>0</v>
      </c>
      <c r="E22" s="9">
        <f>C22+D22</f>
        <v>15605035</v>
      </c>
      <c r="F22" s="7">
        <v>6764465.8799999999</v>
      </c>
      <c r="G22" s="7">
        <v>6764465.8799999999</v>
      </c>
      <c r="H22" s="9">
        <f t="shared" si="1"/>
        <v>8840569.120000001</v>
      </c>
    </row>
    <row r="23" spans="2:8" x14ac:dyDescent="0.2">
      <c r="B23" s="119" t="s">
        <v>447</v>
      </c>
      <c r="C23" s="133"/>
      <c r="D23" s="7"/>
      <c r="E23" s="9">
        <f>C23+D23</f>
        <v>0</v>
      </c>
      <c r="F23" s="7"/>
      <c r="G23" s="7"/>
      <c r="H23" s="9">
        <f t="shared" si="1"/>
        <v>0</v>
      </c>
    </row>
    <row r="24" spans="2:8" x14ac:dyDescent="0.2">
      <c r="B24" s="119" t="s">
        <v>446</v>
      </c>
      <c r="C24" s="132">
        <f>SUM(C25:C26)</f>
        <v>0</v>
      </c>
      <c r="D24" s="132">
        <f>SUM(D25:D26)</f>
        <v>0</v>
      </c>
      <c r="E24" s="132">
        <f>SUM(E25:E26)</f>
        <v>0</v>
      </c>
      <c r="F24" s="132">
        <f>SUM(F25:F26)</f>
        <v>0</v>
      </c>
      <c r="G24" s="132">
        <f>SUM(G25:G26)</f>
        <v>0</v>
      </c>
      <c r="H24" s="9">
        <f t="shared" si="1"/>
        <v>0</v>
      </c>
    </row>
    <row r="25" spans="2:8" x14ac:dyDescent="0.2">
      <c r="B25" s="150" t="s">
        <v>445</v>
      </c>
      <c r="C25" s="133"/>
      <c r="D25" s="7"/>
      <c r="E25" s="9">
        <f>C25+D25</f>
        <v>0</v>
      </c>
      <c r="F25" s="7"/>
      <c r="G25" s="7"/>
      <c r="H25" s="9">
        <f t="shared" si="1"/>
        <v>0</v>
      </c>
    </row>
    <row r="26" spans="2:8" x14ac:dyDescent="0.2">
      <c r="B26" s="150" t="s">
        <v>444</v>
      </c>
      <c r="C26" s="133"/>
      <c r="D26" s="7"/>
      <c r="E26" s="9">
        <f>C26+D26</f>
        <v>0</v>
      </c>
      <c r="F26" s="7"/>
      <c r="G26" s="7"/>
      <c r="H26" s="9">
        <f t="shared" si="1"/>
        <v>0</v>
      </c>
    </row>
    <row r="27" spans="2:8" x14ac:dyDescent="0.2">
      <c r="B27" s="119" t="s">
        <v>443</v>
      </c>
      <c r="C27" s="133"/>
      <c r="D27" s="7"/>
      <c r="E27" s="9">
        <f>C27+D27</f>
        <v>0</v>
      </c>
      <c r="F27" s="7"/>
      <c r="G27" s="7"/>
      <c r="H27" s="9">
        <f t="shared" si="1"/>
        <v>0</v>
      </c>
    </row>
    <row r="28" spans="2:8" ht="25.5" x14ac:dyDescent="0.2">
      <c r="B28" s="119" t="s">
        <v>442</v>
      </c>
      <c r="C28" s="132">
        <f>C29+C30</f>
        <v>0</v>
      </c>
      <c r="D28" s="132">
        <f>D29+D30</f>
        <v>0</v>
      </c>
      <c r="E28" s="132">
        <f>E29+E30</f>
        <v>0</v>
      </c>
      <c r="F28" s="132">
        <f>F29+F30</f>
        <v>0</v>
      </c>
      <c r="G28" s="132">
        <f>G29+G30</f>
        <v>0</v>
      </c>
      <c r="H28" s="9">
        <f t="shared" si="1"/>
        <v>0</v>
      </c>
    </row>
    <row r="29" spans="2:8" x14ac:dyDescent="0.2">
      <c r="B29" s="150" t="s">
        <v>441</v>
      </c>
      <c r="C29" s="133"/>
      <c r="D29" s="7"/>
      <c r="E29" s="9">
        <f>C29+D29</f>
        <v>0</v>
      </c>
      <c r="F29" s="7"/>
      <c r="G29" s="7"/>
      <c r="H29" s="9">
        <f t="shared" si="1"/>
        <v>0</v>
      </c>
    </row>
    <row r="30" spans="2:8" x14ac:dyDescent="0.2">
      <c r="B30" s="150" t="s">
        <v>440</v>
      </c>
      <c r="C30" s="133"/>
      <c r="D30" s="7"/>
      <c r="E30" s="9">
        <f>C30+D30</f>
        <v>0</v>
      </c>
      <c r="F30" s="7"/>
      <c r="G30" s="7"/>
      <c r="H30" s="9">
        <f t="shared" si="1"/>
        <v>0</v>
      </c>
    </row>
    <row r="31" spans="2:8" x14ac:dyDescent="0.2">
      <c r="B31" s="119" t="s">
        <v>439</v>
      </c>
      <c r="C31" s="133"/>
      <c r="D31" s="7"/>
      <c r="E31" s="9">
        <f>C31+D31</f>
        <v>0</v>
      </c>
      <c r="F31" s="7"/>
      <c r="G31" s="7"/>
      <c r="H31" s="9">
        <f t="shared" si="1"/>
        <v>0</v>
      </c>
    </row>
    <row r="32" spans="2:8" x14ac:dyDescent="0.2">
      <c r="B32" s="149" t="s">
        <v>438</v>
      </c>
      <c r="C32" s="133">
        <f t="shared" ref="C32:H32" si="2">C9+C21</f>
        <v>28979691</v>
      </c>
      <c r="D32" s="133">
        <f t="shared" si="2"/>
        <v>0</v>
      </c>
      <c r="E32" s="133">
        <f t="shared" si="2"/>
        <v>28979691</v>
      </c>
      <c r="F32" s="133">
        <f t="shared" si="2"/>
        <v>12070571.27</v>
      </c>
      <c r="G32" s="133">
        <f t="shared" si="2"/>
        <v>12070571.27</v>
      </c>
      <c r="H32" s="133">
        <f t="shared" si="2"/>
        <v>16909119.73</v>
      </c>
    </row>
    <row r="33" spans="2:8" ht="13.5" thickBot="1" x14ac:dyDescent="0.25">
      <c r="B33" s="148"/>
      <c r="C33" s="147"/>
      <c r="D33" s="146"/>
      <c r="E33" s="146"/>
      <c r="F33" s="146"/>
      <c r="G33" s="146"/>
      <c r="H33" s="14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4 D A A B Q S w M E F A A C A A g A M m / e W s F w g a K k A A A A 9 g A A A B I A H A B D b 2 5 m a W c v U G F j a 2 F n Z S 5 4 b W w g o h g A K K A U A A A A A A A A A A A A A A A A A A A A A A A A A A A A h Y 9 N D o I w G E S v Q r q n P 2 D U k I + y c C u J i Y l h 2 5 Q K j V A M L Z a 7 u f B I X k G M o u 5 c z p u 3 m L l f b 5 C N b R N c V G 9 1 Z 1 L E M E W B M r I r t a l S N L h j u E Y Z h 5 2 Q J 1 G p Y J K N T U Z b p q h 2 7 p w Q 4 r 3 H P s Z d X 5 G I U k a K f L u X t W o F + s j 6 v x x q Y 5 0 w U i E O h 9 c Y H m G 2 i D F b L T E F M k P I t f k K 0 b T 3 2 f 5 A 2 A y N G 3 r F l Q 3 z A s g c g b w / 8 A d Q S w M E F A A C A A g A M m / e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J v 3 l p a b 5 e c e A A A A K U A A A A T A B w A R m 9 y b X V s Y X M v U 2 V j d G l v b j E u b S C i G A A o o B Q A A A A A A A A A A A A A A A A A A A A A A A A A A A B 9 j D E L A j E M R v d C / 0 O o i y 6 C q 4 e T e q v g c V u X 0 k Q N h F S S A / H f W 3 B x 8 g 3 f g 2 9 4 T n X h p j B 9 v R t i i M E f x Q h h l Y T e g A T I X v k p r A V u f b Q y W U l w A K E l B u h c j O + k / R m b I N l 2 Z C F f p + M + z 0 7 m e Z 7 O 1 3 x q L 5 V W 0 P P f 7 i Y G 1 t / s 8 A F Q S w E C L Q A U A A I A C A A y b 9 5 a w X C B o q Q A A A D 2 A A A A E g A A A A A A A A A A A A A A A A A A A A A A Q 2 9 u Z m l n L 1 B h Y 2 t h Z 2 U u e G 1 s U E s B A i 0 A F A A C A A g A M m / e W g / K 6 a u k A A A A 6 Q A A A B M A A A A A A A A A A A A A A A A A 8 A A A A F t D b 2 5 0 Z W 5 0 X 1 R 5 c G V z X S 5 4 b W x Q S w E C L Q A U A A I A C A A y b 9 5 a W m + X n H g A A A C l A A A A E w A A A A A A A A A A A A A A A A D h A Q A A R m 9 y b X V s Y X M v U 2 V j d G l v b j E u b V B L B Q Y A A A A A A w A D A M I A A A C m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C w A A A A A A A G M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V 5 J T I w Z G U l M j B k a X N j a X B s a W 5 h J T I w Z m l u Y W 5 j a W V y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U x N j Z k O D Q w L W F k N T A t N D A 1 M y 0 4 N j l k L T V i Z W R i Y j g 4 N D g 1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i 0 z M F Q x O T o 1 N z o z M S 4 2 N T Q 5 N j Y w W i I g L z 4 8 R W 5 0 c n k g V H l w Z T 0 i R m l s b E N v b H V t b l R 5 c G V z I i B W Y W x 1 Z T 0 i c 0 J n W U h C d 2 N H I i A v P j x F b n R y e S B U e X B l P S J G a W x s Q 2 9 s d W 1 u T m F t Z X M i I F Z h b H V l P S J z W y Z x d W 9 0 O 0 5 h b W U m c X V v d D s s J n F 1 b 3 Q 7 R X h 0 Z W 5 z a W 9 u J n F 1 b 3 Q 7 L C Z x d W 9 0 O 0 R h d G U g Y W N j Z X N z Z W Q m c X V v d D s s J n F 1 b 3 Q 7 R G F 0 Z S B t b 2 R p Z m l l Z C Z x d W 9 0 O y w m c X V v d D t E Y X R l I G N y Z W F 0 Z W Q m c X V v d D s s J n F 1 b 3 Q 7 R m 9 s Z G V y I F B h d G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X k g Z G U g Z G l z Y 2 l w b G l u Y S B m a W 5 h b m N p Z X J h L 0 F 1 d G 9 S Z W 1 v d m V k Q 2 9 s d W 1 u c z E u e 0 5 h b W U s M H 0 m c X V v d D s s J n F 1 b 3 Q 7 U 2 V j d G l v b j E v b G V 5 I G R l I G R p c 2 N p c G x p b m E g Z m l u Y W 5 j a W V y Y S 9 B d X R v U m V t b 3 Z l Z E N v b H V t b n M x L n t F e H R l b n N p b 2 4 s M X 0 m c X V v d D s s J n F 1 b 3 Q 7 U 2 V j d G l v b j E v b G V 5 I G R l I G R p c 2 N p c G x p b m E g Z m l u Y W 5 j a W V y Y S 9 B d X R v U m V t b 3 Z l Z E N v b H V t b n M x L n t E Y X R l I G F j Y 2 V z c 2 V k L D J 9 J n F 1 b 3 Q 7 L C Z x d W 9 0 O 1 N l Y 3 R p b 2 4 x L 2 x l e S B k Z S B k a X N j a X B s a W 5 h I G Z p b m F u Y 2 l l c m E v Q X V 0 b 1 J l b W 9 2 Z W R D b 2 x 1 b W 5 z M S 5 7 R G F 0 Z S B t b 2 R p Z m l l Z C w z f S Z x d W 9 0 O y w m c X V v d D t T Z W N 0 a W 9 u M S 9 s Z X k g Z G U g Z G l z Y 2 l w b G l u Y S B m a W 5 h b m N p Z X J h L 0 F 1 d G 9 S Z W 1 v d m V k Q 2 9 s d W 1 u c z E u e 0 R h d G U g Y 3 J l Y X R l Z C w 0 f S Z x d W 9 0 O y w m c X V v d D t T Z W N 0 a W 9 u M S 9 s Z X k g Z G U g Z G l z Y 2 l w b G l u Y S B m a W 5 h b m N p Z X J h L 0 F 1 d G 9 S Z W 1 v d m V k Q 2 9 s d W 1 u c z E u e 0 Z v b G R l c i B Q Y X R o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x l e S B k Z S B k a X N j a X B s a W 5 h I G Z p b m F u Y 2 l l c m E v Q X V 0 b 1 J l b W 9 2 Z W R D b 2 x 1 b W 5 z M S 5 7 T m F t Z S w w f S Z x d W 9 0 O y w m c X V v d D t T Z W N 0 a W 9 u M S 9 s Z X k g Z G U g Z G l z Y 2 l w b G l u Y S B m a W 5 h b m N p Z X J h L 0 F 1 d G 9 S Z W 1 v d m V k Q 2 9 s d W 1 u c z E u e 0 V 4 d G V u c 2 l v b i w x f S Z x d W 9 0 O y w m c X V v d D t T Z W N 0 a W 9 u M S 9 s Z X k g Z G U g Z G l z Y 2 l w b G l u Y S B m a W 5 h b m N p Z X J h L 0 F 1 d G 9 S Z W 1 v d m V k Q 2 9 s d W 1 u c z E u e 0 R h d G U g Y W N j Z X N z Z W Q s M n 0 m c X V v d D s s J n F 1 b 3 Q 7 U 2 V j d G l v b j E v b G V 5 I G R l I G R p c 2 N p c G x p b m E g Z m l u Y W 5 j a W V y Y S 9 B d X R v U m V t b 3 Z l Z E N v b H V t b n M x L n t E Y X R l I G 1 v Z G l m a W V k L D N 9 J n F 1 b 3 Q 7 L C Z x d W 9 0 O 1 N l Y 3 R p b 2 4 x L 2 x l e S B k Z S B k a X N j a X B s a W 5 h I G Z p b m F u Y 2 l l c m E v Q X V 0 b 1 J l b W 9 2 Z W R D b 2 x 1 b W 5 z M S 5 7 R G F 0 Z S B j c m V h d G V k L D R 9 J n F 1 b 3 Q 7 L C Z x d W 9 0 O 1 N l Y 3 R p b 2 4 x L 2 x l e S B k Z S B k a X N j a X B s a W 5 h I G Z p b m F u Y 2 l l c m E v Q X V 0 b 1 J l b W 9 2 Z W R D b 2 x 1 b W 5 z M S 5 7 R m 9 s Z G V y I F B h d G g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x l e S U y M G R l J T I w Z G l z Y 2 l w b G l u Y S U y M G Z p b m F u Y 2 l l c m E v T 3 J p Z 2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d d 0 T A i T e l A q c 0 t L / t O + J 0 A A A A A A g A A A A A A E G Y A A A A B A A A g A A A A m H m S r L r h q t 0 f 6 V W 6 q 6 z J e J J Z h T S z Q R c q Q 7 y D U L n Y N 7 c A A A A A D o A A A A A C A A A g A A A A V / 6 r e + 2 i G B b T a k u a 1 B 5 D L v j 6 1 p 2 1 7 0 1 J u b y + E n N P U f x Q A A A A m w i S u M a K 9 + X p m 6 x m x I 0 S / C t 1 n v / T 2 A F e / w C f g k / X l 4 9 R h h T M 2 e + 5 t 0 k g s e 6 z C 8 3 + A s z k f V 2 S G e 8 E t g D C p v A G f + T N E d a J 6 w 1 B 0 e w d h B G h h 7 l A A A A A d r M n E Z L P 5 9 K g t H a A G 0 B g T N / Y b T g 1 K q v F F 3 n L w x p 4 c e f p 2 T 4 q n D m K s S T 1 I y z N m O j E d 9 v Q 3 + d C Q w 3 y r G B p + t 7 9 / A = = < / D a t a M a s h u p > 
</file>

<file path=customXml/itemProps1.xml><?xml version="1.0" encoding="utf-8"?>
<ds:datastoreItem xmlns:ds="http://schemas.openxmlformats.org/officeDocument/2006/customXml" ds:itemID="{A312E28C-1DE2-4856-9F6B-A2552E1785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Marlen O</cp:lastModifiedBy>
  <cp:lastPrinted>2016-12-20T19:33:34Z</cp:lastPrinted>
  <dcterms:created xsi:type="dcterms:W3CDTF">2016-10-11T18:36:49Z</dcterms:created>
  <dcterms:modified xsi:type="dcterms:W3CDTF">2025-07-23T00:21:03Z</dcterms:modified>
</cp:coreProperties>
</file>