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600" yWindow="750" windowWidth="19440" windowHeight="10920" tabRatio="750" firstSheet="2" activeTab="19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E" sheetId="24" r:id="rId18"/>
    <sheet name="BIN" sheetId="26" r:id="rId19"/>
    <sheet name="Rel Cta Banc" sheetId="23" r:id="rId20"/>
    <sheet name="Hoja2" sheetId="25" r:id="rId21"/>
  </sheets>
  <externalReferences>
    <externalReference r:id="rId22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H26" i="15"/>
  <c r="H21"/>
  <c r="H17"/>
  <c r="H16"/>
  <c r="J22" i="12"/>
  <c r="P48" i="10"/>
  <c r="K40" i="7"/>
  <c r="E22" i="5" l="1"/>
  <c r="D22"/>
  <c r="C4" i="26"/>
  <c r="IV146" i="24"/>
  <c r="IV139"/>
  <c r="IV125"/>
  <c r="IV64"/>
  <c r="IV59"/>
  <c r="IV149" s="1"/>
  <c r="I48" i="5" l="1"/>
  <c r="G40" i="7"/>
  <c r="G26" i="15"/>
  <c r="G21"/>
  <c r="H28"/>
  <c r="G28"/>
  <c r="H74"/>
  <c r="H70"/>
  <c r="H62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8" s="1"/>
  <c r="H10"/>
  <c r="G74"/>
  <c r="G70"/>
  <c r="G62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8" s="1"/>
  <c r="G18"/>
  <c r="G17"/>
  <c r="G16"/>
  <c r="G10"/>
  <c r="H18" l="1"/>
  <c r="D74" l="1"/>
  <c r="D70"/>
  <c r="D62"/>
  <c r="D58"/>
  <c r="D48"/>
  <c r="D38"/>
  <c r="D28"/>
  <c r="D18"/>
  <c r="D10"/>
  <c r="F81"/>
  <c r="F80"/>
  <c r="F79"/>
  <c r="F78"/>
  <c r="F77"/>
  <c r="F76"/>
  <c r="F75"/>
  <c r="F74" s="1"/>
  <c r="E74"/>
  <c r="F73"/>
  <c r="F72"/>
  <c r="F71"/>
  <c r="F70"/>
  <c r="E70"/>
  <c r="F69"/>
  <c r="F68"/>
  <c r="F67"/>
  <c r="F66"/>
  <c r="F65"/>
  <c r="F64"/>
  <c r="F63"/>
  <c r="F62" s="1"/>
  <c r="E62"/>
  <c r="F61"/>
  <c r="F60"/>
  <c r="E58"/>
  <c r="F59"/>
  <c r="F58" s="1"/>
  <c r="F57"/>
  <c r="F56"/>
  <c r="F55"/>
  <c r="F54"/>
  <c r="F53"/>
  <c r="F52"/>
  <c r="F51"/>
  <c r="F50"/>
  <c r="F49"/>
  <c r="F48"/>
  <c r="E48"/>
  <c r="F47"/>
  <c r="F46"/>
  <c r="F45"/>
  <c r="F44"/>
  <c r="F43"/>
  <c r="F42"/>
  <c r="F41"/>
  <c r="F40"/>
  <c r="E38"/>
  <c r="F39"/>
  <c r="F37"/>
  <c r="F36"/>
  <c r="F35"/>
  <c r="F34"/>
  <c r="F33"/>
  <c r="F32"/>
  <c r="F31"/>
  <c r="F30"/>
  <c r="F29"/>
  <c r="E28"/>
  <c r="F27"/>
  <c r="F26"/>
  <c r="F25"/>
  <c r="F24"/>
  <c r="F23"/>
  <c r="F22"/>
  <c r="F21"/>
  <c r="F20"/>
  <c r="F19"/>
  <c r="E18"/>
  <c r="F17"/>
  <c r="F16"/>
  <c r="F15"/>
  <c r="F14"/>
  <c r="F13"/>
  <c r="F12"/>
  <c r="F11"/>
  <c r="E10"/>
  <c r="I43" i="12"/>
  <c r="I38"/>
  <c r="I36"/>
  <c r="H43"/>
  <c r="H38"/>
  <c r="H36"/>
  <c r="F43"/>
  <c r="E43"/>
  <c r="F38"/>
  <c r="F36"/>
  <c r="H28" i="10"/>
  <c r="H29"/>
  <c r="H30"/>
  <c r="G29"/>
  <c r="G30"/>
  <c r="G28"/>
  <c r="H23"/>
  <c r="G23"/>
  <c r="H18"/>
  <c r="H19"/>
  <c r="G19"/>
  <c r="G18"/>
  <c r="D82" i="15" l="1"/>
  <c r="D23" i="16" s="1"/>
  <c r="F38" i="15"/>
  <c r="F10"/>
  <c r="F18"/>
  <c r="F28"/>
  <c r="J12" i="5" l="1"/>
  <c r="C27" i="20" l="1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J13"/>
  <c r="G13"/>
  <c r="G12"/>
  <c r="J12" s="1"/>
  <c r="G11"/>
  <c r="I11"/>
  <c r="H11"/>
  <c r="F11"/>
  <c r="E11"/>
  <c r="C33" i="18"/>
  <c r="C35" s="1"/>
  <c r="B33"/>
  <c r="B35" s="1"/>
  <c r="C18"/>
  <c r="B18"/>
  <c r="F31" i="17"/>
  <c r="F33" s="1"/>
  <c r="D31"/>
  <c r="H31" s="1"/>
  <c r="F19"/>
  <c r="D19"/>
  <c r="H19" s="1"/>
  <c r="H33" s="1"/>
  <c r="F46" i="16"/>
  <c r="I46" s="1"/>
  <c r="F45"/>
  <c r="I45" s="1"/>
  <c r="F44"/>
  <c r="I44" s="1"/>
  <c r="F43"/>
  <c r="I43" s="1"/>
  <c r="H42"/>
  <c r="G42"/>
  <c r="E42"/>
  <c r="D4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D31"/>
  <c r="F29"/>
  <c r="I29" s="1"/>
  <c r="F28"/>
  <c r="I28" s="1"/>
  <c r="F27"/>
  <c r="I27" s="1"/>
  <c r="F26"/>
  <c r="I26" s="1"/>
  <c r="F25"/>
  <c r="I25" s="1"/>
  <c r="F24"/>
  <c r="I24" s="1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E12"/>
  <c r="D12"/>
  <c r="I62" i="15"/>
  <c r="I48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I81"/>
  <c r="I80"/>
  <c r="I79"/>
  <c r="I78"/>
  <c r="I76"/>
  <c r="I75"/>
  <c r="I73"/>
  <c r="I71"/>
  <c r="I69"/>
  <c r="I68"/>
  <c r="I66"/>
  <c r="I65"/>
  <c r="I64"/>
  <c r="I61"/>
  <c r="I60"/>
  <c r="I57"/>
  <c r="I56"/>
  <c r="I55"/>
  <c r="I52"/>
  <c r="I51"/>
  <c r="I49"/>
  <c r="I47"/>
  <c r="I43"/>
  <c r="I42"/>
  <c r="I41"/>
  <c r="I40"/>
  <c r="I39"/>
  <c r="I34"/>
  <c r="I33"/>
  <c r="I32"/>
  <c r="I31"/>
  <c r="I30"/>
  <c r="I25"/>
  <c r="I24"/>
  <c r="I23"/>
  <c r="I22"/>
  <c r="G82"/>
  <c r="G23" i="16" s="1"/>
  <c r="G22" s="1"/>
  <c r="E82" i="15"/>
  <c r="E23" i="16" s="1"/>
  <c r="F23" s="1"/>
  <c r="I18" i="15"/>
  <c r="I15"/>
  <c r="I11"/>
  <c r="H82"/>
  <c r="H23" i="16" s="1"/>
  <c r="H22" s="1"/>
  <c r="I17" i="15"/>
  <c r="I16"/>
  <c r="I14"/>
  <c r="I13"/>
  <c r="I12"/>
  <c r="I10"/>
  <c r="F16" i="14"/>
  <c r="I16" s="1"/>
  <c r="F14"/>
  <c r="I14" s="1"/>
  <c r="F12"/>
  <c r="H18"/>
  <c r="G18"/>
  <c r="E18"/>
  <c r="D18"/>
  <c r="F12" i="13"/>
  <c r="I12" s="1"/>
  <c r="H14"/>
  <c r="G14"/>
  <c r="E14"/>
  <c r="D14"/>
  <c r="J52" i="1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46"/>
  <c r="E9" i="20" s="1"/>
  <c r="I40" i="12"/>
  <c r="I37"/>
  <c r="I33" s="1"/>
  <c r="E15" i="20" s="1"/>
  <c r="E19" s="1"/>
  <c r="E23" s="1"/>
  <c r="H51" i="12"/>
  <c r="D27" i="20" s="1"/>
  <c r="D31" s="1"/>
  <c r="H46" i="12"/>
  <c r="H40"/>
  <c r="H37"/>
  <c r="H54" s="1"/>
  <c r="F51"/>
  <c r="F46"/>
  <c r="F40"/>
  <c r="F37"/>
  <c r="F33" s="1"/>
  <c r="E51"/>
  <c r="E46"/>
  <c r="E40"/>
  <c r="J40" s="1"/>
  <c r="E37"/>
  <c r="E33" s="1"/>
  <c r="C15" i="20" s="1"/>
  <c r="C19" s="1"/>
  <c r="C23" s="1"/>
  <c r="J24" i="12"/>
  <c r="J23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26"/>
  <c r="E18"/>
  <c r="G18" s="1"/>
  <c r="E15"/>
  <c r="I23" i="16" l="1"/>
  <c r="G48"/>
  <c r="H15" i="19" s="1"/>
  <c r="H14" s="1"/>
  <c r="H41" s="1"/>
  <c r="E22" i="16"/>
  <c r="E48" s="1"/>
  <c r="H21" i="14"/>
  <c r="F42" i="16"/>
  <c r="F31"/>
  <c r="I31" s="1"/>
  <c r="D48"/>
  <c r="E15" i="19" s="1"/>
  <c r="H48" i="16"/>
  <c r="I15" i="19" s="1"/>
  <c r="I14" s="1"/>
  <c r="I41" s="1"/>
  <c r="F18" i="14"/>
  <c r="E21"/>
  <c r="D21"/>
  <c r="H84" i="15"/>
  <c r="G21" i="14"/>
  <c r="I54" i="12"/>
  <c r="E31" i="20" s="1"/>
  <c r="F54" i="12"/>
  <c r="E84" i="15"/>
  <c r="G84"/>
  <c r="I14" i="13"/>
  <c r="J37" i="12"/>
  <c r="J33" s="1"/>
  <c r="J54" s="1"/>
  <c r="F12" i="16"/>
  <c r="J11" i="19"/>
  <c r="H33" i="12"/>
  <c r="D15" i="20" s="1"/>
  <c r="D19" s="1"/>
  <c r="D23" s="1"/>
  <c r="D33" i="17"/>
  <c r="G37" i="12"/>
  <c r="G33" s="1"/>
  <c r="J23" i="19"/>
  <c r="J51" i="12"/>
  <c r="I12" i="14"/>
  <c r="I18" s="1"/>
  <c r="I26" i="12"/>
  <c r="D84" i="15"/>
  <c r="E54" i="12"/>
  <c r="I16" i="16"/>
  <c r="I12" s="1"/>
  <c r="F14" i="13"/>
  <c r="F21" i="14" s="1"/>
  <c r="J18" i="12"/>
  <c r="J30" i="19"/>
  <c r="J27"/>
  <c r="I42" i="16"/>
  <c r="I70" i="15"/>
  <c r="I58"/>
  <c r="I38"/>
  <c r="I28"/>
  <c r="J15" i="12"/>
  <c r="J26" s="1"/>
  <c r="G26"/>
  <c r="E26"/>
  <c r="I29" i="2"/>
  <c r="E148" i="3" s="1"/>
  <c r="K20" i="8"/>
  <c r="D36"/>
  <c r="G36" s="1"/>
  <c r="H36" s="1"/>
  <c r="D35"/>
  <c r="G35" s="1"/>
  <c r="H35" s="1"/>
  <c r="D34"/>
  <c r="G34" s="1"/>
  <c r="H34" s="1"/>
  <c r="D33"/>
  <c r="G33" s="1"/>
  <c r="D32"/>
  <c r="G32" s="1"/>
  <c r="D31"/>
  <c r="G31" s="1"/>
  <c r="H31" s="1"/>
  <c r="D30"/>
  <c r="G30" s="1"/>
  <c r="H30" s="1"/>
  <c r="D29"/>
  <c r="G29" s="1"/>
  <c r="D28"/>
  <c r="G28" s="1"/>
  <c r="H28" s="1"/>
  <c r="D24"/>
  <c r="D19"/>
  <c r="G19" s="1"/>
  <c r="D20"/>
  <c r="G20" s="1"/>
  <c r="H20" s="1"/>
  <c r="D21"/>
  <c r="D22"/>
  <c r="G22" s="1"/>
  <c r="H22" s="1"/>
  <c r="D23"/>
  <c r="G23" s="1"/>
  <c r="D18"/>
  <c r="G18" s="1"/>
  <c r="H18" s="1"/>
  <c r="P35" i="10"/>
  <c r="P34" s="1"/>
  <c r="O35"/>
  <c r="O34" s="1"/>
  <c r="P29"/>
  <c r="P28" s="1"/>
  <c r="O29"/>
  <c r="O28" s="1"/>
  <c r="H27"/>
  <c r="P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E16"/>
  <c r="H38" i="7"/>
  <c r="H37"/>
  <c r="G34"/>
  <c r="D34"/>
  <c r="H31"/>
  <c r="H30"/>
  <c r="G29"/>
  <c r="E29"/>
  <c r="D29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J40"/>
  <c r="I40"/>
  <c r="J33"/>
  <c r="I33"/>
  <c r="J28"/>
  <c r="I28"/>
  <c r="E26"/>
  <c r="D26"/>
  <c r="J17"/>
  <c r="I17"/>
  <c r="G32" i="10" s="1"/>
  <c r="G27" s="1"/>
  <c r="G48" s="1"/>
  <c r="O43" s="1"/>
  <c r="I12" i="5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E164" i="3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I25"/>
  <c r="E146" i="3"/>
  <c r="J21" i="2"/>
  <c r="E192" i="3" s="1"/>
  <c r="E144"/>
  <c r="E163"/>
  <c r="J48" i="2"/>
  <c r="E212" i="3" s="1"/>
  <c r="J24" i="2"/>
  <c r="E195" i="3"/>
  <c r="E145"/>
  <c r="J22" i="2"/>
  <c r="E193" i="3" s="1"/>
  <c r="E143"/>
  <c r="J40" i="2"/>
  <c r="E206" i="3" s="1"/>
  <c r="J32" i="2"/>
  <c r="E201" i="3"/>
  <c r="E151"/>
  <c r="J25" i="2"/>
  <c r="E196" i="3" s="1"/>
  <c r="E140"/>
  <c r="J34" i="2"/>
  <c r="E203" i="3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D35"/>
  <c r="E135" i="3" s="1"/>
  <c r="D36" i="2"/>
  <c r="E36" s="1"/>
  <c r="E186" i="3" s="1"/>
  <c r="D28" i="2"/>
  <c r="E28" s="1"/>
  <c r="E178" i="3" s="1"/>
  <c r="D19" i="2"/>
  <c r="E121" i="3" s="1"/>
  <c r="D20" i="2"/>
  <c r="D21"/>
  <c r="D22"/>
  <c r="E124" i="3" s="1"/>
  <c r="D23" i="2"/>
  <c r="D24"/>
  <c r="E24" s="1"/>
  <c r="E176" i="3" s="1"/>
  <c r="E21" i="2"/>
  <c r="E173" i="3"/>
  <c r="E123"/>
  <c r="E132"/>
  <c r="E20" i="2"/>
  <c r="E172" i="3" s="1"/>
  <c r="E122"/>
  <c r="E126"/>
  <c r="E35" i="2"/>
  <c r="E185" i="3" s="1"/>
  <c r="E34" i="2"/>
  <c r="E184" i="3"/>
  <c r="E134"/>
  <c r="E30" i="2"/>
  <c r="E180" i="3" s="1"/>
  <c r="E23" i="2"/>
  <c r="E175" i="3"/>
  <c r="E125"/>
  <c r="J58" i="1"/>
  <c r="E105" i="3"/>
  <c r="I58" i="1"/>
  <c r="E53" i="3" s="1"/>
  <c r="J44" i="1"/>
  <c r="I44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G50" i="16" l="1"/>
  <c r="H50"/>
  <c r="F15" i="19"/>
  <c r="F14" s="1"/>
  <c r="F41" s="1"/>
  <c r="E50" i="16"/>
  <c r="F22"/>
  <c r="I22" s="1"/>
  <c r="I48" s="1"/>
  <c r="I50" s="1"/>
  <c r="G15" i="19"/>
  <c r="J15" s="1"/>
  <c r="F14" i="8"/>
  <c r="E139" i="3"/>
  <c r="I51" i="5"/>
  <c r="H48" i="10"/>
  <c r="J50" i="2"/>
  <c r="E214" i="3" s="1"/>
  <c r="E14" i="8"/>
  <c r="H32"/>
  <c r="K32"/>
  <c r="D50" i="16"/>
  <c r="E14" i="19"/>
  <c r="I21" i="14"/>
  <c r="E95" i="3"/>
  <c r="E19" i="2"/>
  <c r="E171" i="3" s="1"/>
  <c r="H29" i="8"/>
  <c r="K29"/>
  <c r="E34" i="7"/>
  <c r="E40" s="1"/>
  <c r="H36"/>
  <c r="J38" i="2"/>
  <c r="E205" i="3" s="1"/>
  <c r="E136"/>
  <c r="J29" i="2"/>
  <c r="J51" i="5"/>
  <c r="J53" s="1"/>
  <c r="J52" i="1" s="1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E158"/>
  <c r="I28" i="9"/>
  <c r="I46" s="1"/>
  <c r="J54" i="2"/>
  <c r="D33" i="5"/>
  <c r="I53" s="1"/>
  <c r="I52" i="1" s="1"/>
  <c r="D27" i="7"/>
  <c r="D40" s="1"/>
  <c r="G54" i="12"/>
  <c r="I74" i="15"/>
  <c r="I82" s="1"/>
  <c r="I84" s="1"/>
  <c r="F82"/>
  <c r="F84" s="1"/>
  <c r="P23" i="10"/>
  <c r="H19" i="8"/>
  <c r="K19"/>
  <c r="K23"/>
  <c r="H23"/>
  <c r="K31"/>
  <c r="K24"/>
  <c r="K34"/>
  <c r="K21"/>
  <c r="K30"/>
  <c r="K36"/>
  <c r="O40" i="10"/>
  <c r="I40" i="1"/>
  <c r="E43"/>
  <c r="E77" i="3" s="1"/>
  <c r="J40" i="1"/>
  <c r="E94" i="3" s="1"/>
  <c r="E189"/>
  <c r="K18" i="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E211"/>
  <c r="E41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H50" s="1"/>
  <c r="F48" i="16" l="1"/>
  <c r="F50" s="1"/>
  <c r="G14" i="19"/>
  <c r="G41" s="1"/>
  <c r="E41"/>
  <c r="P43" i="10"/>
  <c r="F29" i="7"/>
  <c r="H29" s="1"/>
  <c r="H32"/>
  <c r="F35"/>
  <c r="H35" s="1"/>
  <c r="I50" i="1"/>
  <c r="I63" s="1"/>
  <c r="I65" s="1"/>
  <c r="I50" i="9"/>
  <c r="H22" i="7"/>
  <c r="E100" i="3"/>
  <c r="J52" i="2"/>
  <c r="E215" i="3" s="1"/>
  <c r="E216"/>
  <c r="G16" i="8"/>
  <c r="G14" s="1"/>
  <c r="D14"/>
  <c r="F34" i="7"/>
  <c r="J50" i="1"/>
  <c r="J6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E48"/>
  <c r="J14" i="19" l="1"/>
  <c r="J41" s="1"/>
  <c r="F40" i="7"/>
  <c r="H40" s="1"/>
  <c r="O19" i="10"/>
  <c r="O23" s="1"/>
  <c r="F21" i="7"/>
  <c r="O47" i="10"/>
  <c r="O48" s="1"/>
  <c r="E99" i="3"/>
  <c r="E108"/>
  <c r="H34" i="7"/>
  <c r="H16" i="8"/>
  <c r="H14" s="1"/>
  <c r="E197" i="3"/>
  <c r="E169"/>
  <c r="E14" i="2"/>
  <c r="E168" i="3" s="1"/>
  <c r="E160"/>
  <c r="I44" i="2"/>
  <c r="J46"/>
  <c r="E47" i="3"/>
  <c r="O53" i="10" l="1"/>
  <c r="O54"/>
  <c r="H21" i="7"/>
  <c r="F27"/>
  <c r="H27" s="1"/>
  <c r="K27" s="1"/>
  <c r="J65" i="1"/>
  <c r="E109" i="3" s="1"/>
  <c r="E210"/>
  <c r="J44" i="2"/>
  <c r="E159" i="3"/>
  <c r="I36" i="2"/>
  <c r="E154" i="3" s="1"/>
  <c r="E56"/>
  <c r="E57" l="1"/>
  <c r="J36" i="2"/>
  <c r="E204" i="3" s="1"/>
  <c r="E209"/>
</calcChain>
</file>

<file path=xl/sharedStrings.xml><?xml version="1.0" encoding="utf-8"?>
<sst xmlns="http://schemas.openxmlformats.org/spreadsheetml/2006/main" count="1350" uniqueCount="653">
  <si>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</si>
  <si>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</si>
  <si>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</si>
  <si>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</si>
  <si>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</si>
  <si>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</si>
  <si>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</si>
  <si>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</si>
  <si>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</si>
  <si>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</si>
  <si>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</si>
  <si>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</si>
  <si>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</si>
  <si>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</si>
  <si>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</si>
  <si>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</si>
  <si>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</si>
  <si>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</si>
  <si>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</si>
  <si>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</si>
  <si>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</si>
  <si>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</si>
  <si>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</si>
  <si>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</si>
  <si>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</si>
  <si>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</si>
  <si>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</si>
  <si>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</si>
  <si>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</si>
  <si>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</si>
  <si>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</si>
  <si>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</si>
  <si>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</si>
  <si>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</si>
  <si>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</si>
  <si>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</si>
  <si>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</si>
  <si>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</si>
  <si>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</si>
  <si>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</si>
  <si>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</si>
  <si>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</si>
  <si>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</si>
  <si>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</si>
  <si>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</si>
  <si>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</si>
  <si>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</si>
  <si>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</si>
  <si>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</si>
  <si>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</si>
  <si>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</si>
  <si>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</si>
  <si>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</si>
  <si>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</si>
  <si>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</si>
  <si>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</si>
  <si>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</si>
  <si>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</si>
  <si>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</si>
  <si>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</si>
  <si>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</si>
  <si>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</si>
  <si>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</si>
  <si>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</si>
  <si>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</si>
  <si>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</si>
  <si>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</si>
  <si>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</si>
  <si>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</si>
  <si>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</si>
  <si>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</si>
  <si>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</si>
  <si>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</si>
  <si>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</si>
  <si>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</si>
  <si>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</si>
  <si>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</si>
  <si>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</si>
  <si>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</si>
  <si>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</si>
  <si>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</si>
  <si>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</si>
  <si>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</si>
  <si>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</si>
  <si>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</si>
  <si>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</si>
  <si>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</si>
  <si>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</si>
  <si>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</si>
  <si>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</si>
  <si>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</si>
  <si>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</si>
  <si>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</si>
  <si>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</si>
  <si>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</si>
  <si>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</si>
  <si>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</si>
  <si>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</si>
  <si>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</si>
  <si>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</si>
  <si>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</si>
  <si>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</si>
  <si>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</si>
  <si>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</si>
  <si>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</si>
  <si>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</si>
  <si>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</si>
  <si>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</si>
  <si>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</si>
  <si>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</si>
  <si>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</si>
  <si>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</si>
  <si>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</si>
  <si>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</si>
  <si>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</si>
  <si>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</si>
  <si>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</si>
  <si>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</si>
  <si>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</si>
  <si>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</si>
  <si>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</si>
  <si>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</si>
  <si>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</si>
  <si>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</si>
  <si>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</si>
  <si>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</si>
  <si>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</si>
  <si>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</si>
  <si>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</si>
  <si>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</si>
  <si>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</si>
  <si>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</si>
  <si>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</si>
  <si>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</si>
  <si>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</si>
  <si>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</si>
  <si>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</si>
  <si>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</si>
  <si>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</si>
  <si>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</si>
  <si>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</si>
  <si>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</si>
  <si>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</si>
  <si>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</si>
  <si>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</si>
  <si>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</si>
  <si>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</si>
  <si>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</si>
  <si>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</si>
  <si>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</si>
  <si>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</si>
  <si>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</si>
  <si>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</si>
  <si>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</si>
  <si>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</si>
  <si>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</si>
  <si>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</si>
  <si>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</si>
  <si>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</si>
  <si>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</si>
  <si>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</si>
  <si>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</si>
  <si>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</si>
  <si>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</si>
  <si>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</si>
  <si>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</si>
  <si>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</si>
  <si>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</si>
  <si>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</si>
  <si>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</si>
  <si>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</si>
  <si>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</si>
  <si>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</si>
  <si>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</si>
  <si>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</si>
  <si>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</si>
  <si>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</si>
  <si>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</si>
  <si>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</si>
  <si>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</si>
  <si>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</si>
  <si>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</si>
  <si>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</si>
  <si>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</si>
  <si>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</si>
  <si>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</si>
  <si>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</si>
  <si>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</si>
  <si>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</si>
  <si>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</si>
  <si>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</si>
  <si>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</si>
  <si>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</si>
  <si>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</si>
  <si>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</si>
  <si>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</si>
  <si>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</si>
  <si>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</si>
  <si>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</si>
  <si>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</si>
  <si>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</si>
  <si>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</si>
  <si>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</si>
  <si>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</si>
  <si>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</si>
  <si>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</si>
  <si>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</si>
  <si>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</si>
  <si>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</si>
  <si>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</si>
  <si>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</si>
  <si>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</si>
  <si>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</si>
  <si>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</si>
  <si>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</si>
  <si>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</si>
  <si>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</si>
  <si>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</si>
  <si>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</si>
  <si>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</si>
  <si>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</si>
  <si>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</si>
  <si>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</si>
  <si>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</si>
  <si>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</si>
  <si>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</si>
  <si>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</si>
  <si>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</si>
  <si>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</si>
  <si>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</si>
  <si>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</si>
  <si>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</si>
  <si>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</si>
  <si>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</si>
  <si>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</si>
  <si>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</si>
  <si>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</si>
  <si>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</si>
  <si>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</si>
  <si>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</si>
  <si>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</si>
  <si>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</si>
  <si>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</si>
  <si>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</si>
  <si>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</si>
  <si>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</si>
  <si>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</si>
  <si>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</si>
  <si>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</si>
  <si>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</si>
  <si>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</si>
  <si>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</si>
  <si>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</si>
  <si>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</si>
  <si>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</si>
  <si>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</si>
  <si>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</si>
  <si>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</si>
  <si>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</si>
  <si>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</si>
  <si>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</si>
  <si>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</si>
  <si>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</si>
  <si>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</si>
  <si>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</si>
  <si>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</si>
  <si>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</si>
  <si>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</si>
  <si>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</si>
  <si>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</si>
  <si>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</si>
  <si>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</si>
  <si>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</si>
  <si>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</si>
  <si>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</si>
  <si>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</si>
  <si>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</si>
  <si>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</si>
  <si>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</si>
  <si>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</si>
  <si>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</si>
  <si>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</si>
  <si>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</si>
  <si>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</si>
  <si>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</si>
  <si>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</si>
  <si>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</si>
  <si>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</si>
  <si>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</si>
  <si>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</si>
  <si>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</si>
  <si>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</si>
  <si>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</si>
  <si>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</si>
  <si>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</si>
  <si>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</si>
  <si>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</si>
  <si>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</si>
  <si>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</si>
  <si>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</si>
  <si>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</si>
  <si>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</si>
  <si>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</si>
  <si>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</si>
  <si>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</si>
  <si>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</si>
  <si>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</si>
  <si>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</si>
  <si>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</si>
  <si>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</si>
  <si>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</si>
  <si>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</si>
  <si>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</si>
  <si>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</si>
  <si>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</si>
  <si>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</si>
  <si>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</si>
  <si>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</si>
  <si>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</si>
  <si>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</si>
  <si>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</si>
  <si>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</si>
  <si>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</si>
  <si>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</si>
  <si>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</si>
  <si>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</si>
  <si>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</si>
  <si>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</si>
  <si>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</si>
  <si>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</si>
  <si>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</si>
  <si>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</si>
  <si>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</si>
  <si>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</si>
  <si>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</si>
  <si>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</si>
  <si>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</si>
  <si>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</si>
  <si>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</si>
  <si>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</si>
  <si>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</si>
  <si>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</si>
  <si>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</si>
  <si>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</si>
  <si>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</si>
  <si>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</si>
  <si>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</si>
  <si>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</si>
  <si>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</si>
  <si>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</si>
  <si>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</si>
  <si>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</si>
  <si>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</si>
  <si>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</si>
  <si>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</si>
  <si>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</si>
  <si>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</si>
  <si>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</si>
  <si>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</si>
  <si>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</si>
  <si>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</si>
  <si>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</si>
  <si>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</si>
  <si>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</si>
  <si>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</si>
  <si>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</si>
  <si>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</si>
  <si>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</si>
  <si>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</si>
  <si>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</si>
  <si>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</si>
  <si>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</si>
  <si>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</si>
  <si>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</si>
  <si>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</si>
  <si>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</si>
  <si>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</si>
  <si>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</si>
  <si>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</si>
  <si>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</si>
  <si>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</si>
  <si>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</si>
  <si>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</si>
  <si>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</si>
  <si>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</si>
  <si>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</si>
  <si>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</si>
  <si>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</si>
  <si>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</si>
  <si>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</si>
  <si>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</si>
  <si>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</si>
  <si>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</si>
  <si>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</si>
  <si>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</si>
  <si>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</si>
  <si>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</si>
  <si>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</si>
  <si>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</si>
  <si>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</si>
  <si>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</si>
  <si>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</si>
  <si>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</si>
  <si>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</si>
  <si>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</si>
  <si>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</si>
  <si>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</si>
  <si>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</si>
  <si>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</si>
  <si>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</si>
  <si>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</si>
  <si>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</si>
  <si>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</si>
  <si>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</si>
  <si>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Sector Paraestatal</t>
  </si>
  <si>
    <t xml:space="preserve"> Sector Paraestatal</t>
  </si>
  <si>
    <t>Dirección General</t>
  </si>
  <si>
    <t>Comisión Estatal de Agua de Tlaxcala</t>
  </si>
  <si>
    <t xml:space="preserve">Poder Ejecutivo </t>
  </si>
  <si>
    <t>BIENES MUEBLES</t>
  </si>
  <si>
    <t>1241-1</t>
  </si>
  <si>
    <t>MUEBLES DE OFICINA Y ESTANTERIA</t>
  </si>
  <si>
    <t>1241-1-000-00-00-0-41101</t>
  </si>
  <si>
    <t>MOBILIARIO Y EQUIPO DE ADMINISTRACION</t>
  </si>
  <si>
    <t>41101-1-E000100001</t>
  </si>
  <si>
    <t>CAMARA DIGITAL CANON POWER SHOT A1200  serie 252060002292 COLOR PLATA</t>
  </si>
  <si>
    <t>41101-1-E000100002</t>
  </si>
  <si>
    <t>CAMARA DIGITAL CANON POWER SHOT A1226  S/serie  COLOR PLATA NEGRO</t>
  </si>
  <si>
    <t>41101-1-E000100003</t>
  </si>
  <si>
    <t>CAMARA DIGITAL CANON PC-1586 serie 252060002296 COLOR PLATA NEGRO</t>
  </si>
  <si>
    <t>41101-1-E000100004</t>
  </si>
  <si>
    <t>CAMARA DIGITAL CANON POWER SHOT A1200  serie 252060002293 COLOR PLATA NEGRO</t>
  </si>
  <si>
    <t>41101-1-E000100005</t>
  </si>
  <si>
    <t>CAMARA DIGITAL BENQ DC-E1460 ID5AA02473002 C/NEGRO PLATA. MEM. BAT. Y CABLE USB</t>
  </si>
  <si>
    <t>41101-1-E000100006</t>
  </si>
  <si>
    <t>CAMARA DIGITAL BENQ DC-E1460 ID5AA02473002  COLOR NEGRO PLATA</t>
  </si>
  <si>
    <t>41101-1-E000200001</t>
  </si>
  <si>
    <t>ESCRITORIO DE FORMAICA SIN MARCA JUVENIL  SIN NUMERO  VINO METAL 2 CAJONES</t>
  </si>
  <si>
    <t>41101-1-E000200002</t>
  </si>
  <si>
    <t>41101-1-E000200003</t>
  </si>
  <si>
    <t>41101-1-E000200004</t>
  </si>
  <si>
    <t>41101-1-E000200005</t>
  </si>
  <si>
    <t>41101-1-E000200006</t>
  </si>
  <si>
    <t>41101-1-E000200007</t>
  </si>
  <si>
    <t>41101-1-E000200008</t>
  </si>
  <si>
    <t>41101-1-E000300001</t>
  </si>
  <si>
    <t>SILLA GIRATORIA SIN MARCA  SECRETARIAL   SIN NUMERO  DE SERIE COLOR NEGRA EN PLIANA</t>
  </si>
  <si>
    <t>41101-1-E000300002</t>
  </si>
  <si>
    <t>41101-1-E000300003</t>
  </si>
  <si>
    <t>41101-1-E000300004</t>
  </si>
  <si>
    <t>SILLA GIRATORIA SIN MARCA  SIN MODELO SIN NUMERO  DE SERIE COLOR NEGRA EN PLIANA</t>
  </si>
  <si>
    <t>41101-1-E000300005</t>
  </si>
  <si>
    <t>41101-1-E000300006</t>
  </si>
  <si>
    <t>41101-1-E000300007</t>
  </si>
  <si>
    <t>41101-1-E000400001</t>
  </si>
  <si>
    <t>CERRADORA  GBC  MINI WIRE 130  SERIE 130 RM31110209  METAL OBSC. C/BLANCO.</t>
  </si>
  <si>
    <t>41101-1-E000500001</t>
  </si>
  <si>
    <t>GUILLOTINA MARCA SWINGLINE  MODELO CLASSICCUT9115  SERIE P110691   METAL CON MELAMINA</t>
  </si>
  <si>
    <t>41101-1-E000600002</t>
  </si>
  <si>
    <t>SUMADORA MARCA CASIO MODELO  FR-2650T SERIE 356AL0YDA007893 COLOR BLANCA</t>
  </si>
  <si>
    <t>41101-1-E000700001</t>
  </si>
  <si>
    <t>SACAPUNTAS MARCA AZOR MODELO305A SIN NUMERO DE SERIE PLASTICO AZUL/AMARILLO</t>
  </si>
  <si>
    <t>41101-1-E000800001</t>
  </si>
  <si>
    <t>SILLA C/CODERAS SIN MARCA SIN MODELO Y SIN SERIE NEGRO EN PLIANA</t>
  </si>
  <si>
    <t>41101-1-E000800002</t>
  </si>
  <si>
    <t>41101-1-E000800003</t>
  </si>
  <si>
    <t>41101-1-E000800004</t>
  </si>
  <si>
    <t>41101-1-E000800005</t>
  </si>
  <si>
    <t>SILLA C/CODERAS SIN MARCA SIN MODELO Y SIN SERIE TAPIZADA EN NEGRO EN PLIANA</t>
  </si>
  <si>
    <t>41101-1-E000800006</t>
  </si>
  <si>
    <t>41101-1-E000800007</t>
  </si>
  <si>
    <t>41101-1-E000800008</t>
  </si>
  <si>
    <t>41101-1-E000800009</t>
  </si>
  <si>
    <t>41101-1-E000800010</t>
  </si>
  <si>
    <t>41101-1-E000800011</t>
  </si>
  <si>
    <t>SILLA C/CODERAS SIN MARCA SIN MODELO Y SIN SERIETAPIZADA EN EGRO EN PLIANA</t>
  </si>
  <si>
    <t>41101-1-E000800012</t>
  </si>
  <si>
    <t>41101-1-E000800013</t>
  </si>
  <si>
    <t>41101-1-E000800014</t>
  </si>
  <si>
    <t>SILLA C/CODERAS SIN MARCA SIN MODELO Y SIN SERIE  TAPIZADA EN NEGRO EN PLIANA</t>
  </si>
  <si>
    <t>41101-1-E000800015</t>
  </si>
  <si>
    <t>41101-1-E000900001</t>
  </si>
  <si>
    <t xml:space="preserve">SILLA  EN PLIANA SIN MARCA SIN MODELO Y SIN SERIE  COLOR NEGRO </t>
  </si>
  <si>
    <t>41101-1-E000900002</t>
  </si>
  <si>
    <t>41101-1-E000900003</t>
  </si>
  <si>
    <t>41101-1-E000900004</t>
  </si>
  <si>
    <t>41101-1-E001000001</t>
  </si>
  <si>
    <t>LIBRERO SIN MARCA Mod: 1.80x 80 x 40cm SIN NUMERO DE SERIE MADERA, COLOR NEGRO CAOBA</t>
  </si>
  <si>
    <t>41101-1-E001000002</t>
  </si>
  <si>
    <t>41101-1-E001100001</t>
  </si>
  <si>
    <t>SILLA SECRETARIAL SIN MARCA MODELO  20055 SIN SERIE ERGONOMIZADA TAPIZADA EN TELA</t>
  </si>
  <si>
    <t>41101-1-E001100002</t>
  </si>
  <si>
    <t>1241-1-000-00-00-0-41102</t>
  </si>
  <si>
    <t>EQUIPO TELEFÓNICO</t>
  </si>
  <si>
    <t>41102-2-T000100001</t>
  </si>
  <si>
    <t>TELEFONO IP DE INTERNET MARCA GENERICO MODELO SIP-PHONE REV: A1 SERIE K5I00801 COLOR NEGRO P/INTERNET</t>
  </si>
  <si>
    <t>41102-2-T000100002</t>
  </si>
  <si>
    <t>TELEFONO IP DE INTERNET MARCA GENERICO MODELO SIP-PHONE  SERIE K5100690 C/ CARGADOR Y ELIMINADOR</t>
  </si>
  <si>
    <t>41102-2-T000100003</t>
  </si>
  <si>
    <t xml:space="preserve">TELEFONO IP DE INTERNET MARCA GENERICO MODELO SIP-PHONE  SERIE K5100802  COLOR NEGRO </t>
  </si>
  <si>
    <t>41102-2-T000100004</t>
  </si>
  <si>
    <t xml:space="preserve">TELEFONO IP DE INTERNET MARCA GENERICO SIN  MODELO  A1 SERIE K5100683 COLOR NEGRO </t>
  </si>
  <si>
    <t>1241-3-000-00-00-0-41301</t>
  </si>
  <si>
    <t>Equipo de Cómputo y de Tecnologías de la Información</t>
  </si>
  <si>
    <t>41301-3-C000100001</t>
  </si>
  <si>
    <t>COMPUTADORA (CPU, MONITOR, TECLADO Y MOUSE) MARCA HP PAVILION MODELO S5710LA SERIE MXX1110QJ5 COLOR NEGRO</t>
  </si>
  <si>
    <t>41301-3-C000100002</t>
  </si>
  <si>
    <t>COMPUTADORA (CPU, MONITOR, TECLADO Y MOUSE) MARCA HP PAVILION MODELO S5710L SERIE MXX1110QJL  COLOR NEGRO</t>
  </si>
  <si>
    <t>41301-3-C000100003</t>
  </si>
  <si>
    <t>COMPUTADORA (CPU, MONITOR, TECLADO Y MOUSE) MARCA HP PAVILION MODELO S5-1010la SERIE MXX1200LZS COLOR NEGRO</t>
  </si>
  <si>
    <t>41301-3-C000100004</t>
  </si>
  <si>
    <t>COMPUTADORA (CPU, MONITOR, TECLADO Y MOUSE) MARCA HP PAVILION MODELO s5710la SERIE MXX1160DTF COLOR NEGRO</t>
  </si>
  <si>
    <t>41301-3-C000100005</t>
  </si>
  <si>
    <t>COMPUTADORA (CPU, MONITOR, TECLADO Y MOUSE) MARCA HP PAVILION MODELO s5710la SERIE MXX1110QJ1 COLOR NEGRO</t>
  </si>
  <si>
    <t>41301-3-C000100006</t>
  </si>
  <si>
    <t>COMPUTADORA (CPU, MONITOR, TECLADO Y MOUSE) MARCA HP PAVILION MODELO s5710la SERIE MXX1110QJZ COLOR NEGRO</t>
  </si>
  <si>
    <t>41301-3-C000100007</t>
  </si>
  <si>
    <t>COMPUTADORA (CPU, MONITOR, TECLADO Y MOUSE) MARCA HP PAVILION MODELO s5710la SERIE MXX1160DZW  COLOR NEGRO</t>
  </si>
  <si>
    <t>41301-3-C000100008</t>
  </si>
  <si>
    <t>COMPUTADORA (CPU, MONITOR, TECLADO Y MOUSE) MARCA HP PAVILION MODELO s5710la SERIE  MXX1160DTY COLOR NEGRO</t>
  </si>
  <si>
    <t>41301-3-C000100009</t>
  </si>
  <si>
    <t>COMPUTADORA (CPU, MONITOR, TECLADO Y MOUSE) MARCA HP PAVILION MODELO S 5710Ia SERIE  Mxx1110qj6  COLOR NEGRO</t>
  </si>
  <si>
    <t>41301-3-C000100010</t>
  </si>
  <si>
    <t>COMPUTADORA (CPU, MONITOR, TECLADO Y MOUSE) MARCA EMACHINES MODELO EL1352-13m SERIE  PTNC90900410707FD89600 COLOR NEGRO</t>
  </si>
  <si>
    <t>41301-3-C000100011</t>
  </si>
  <si>
    <t>COMPUTADORA (CPU, MONITOR, TECLADO Y MOUSE) MARCA APPLE  MODELO IMAC SERIE C02FJ100XDHJF COLOR ALUMIMIO 21.5"</t>
  </si>
  <si>
    <t>41301-3-C000100012</t>
  </si>
  <si>
    <t xml:space="preserve">COMPUTADORA PROCESADOR INTEL @PENTIUM@G645T  MODELO INSPIRON ONE 202 S ERIE WINDOWS 8 DISCO DURO SATA DE 500GB </t>
  </si>
  <si>
    <t>41301-3-C000200001</t>
  </si>
  <si>
    <t xml:space="preserve">TARJETA INALAMBRICA SINMARCA, SIN MODELO, SIN SERIE </t>
  </si>
  <si>
    <t>41301-3-C000200002</t>
  </si>
  <si>
    <t>41301-3-C000200003</t>
  </si>
  <si>
    <t>41301-3-C000200004</t>
  </si>
  <si>
    <t>41301-3-C000200005</t>
  </si>
  <si>
    <t>41301-3-C000200006</t>
  </si>
  <si>
    <t>41301-3-C000200007</t>
  </si>
  <si>
    <t>41301-3-C000200008</t>
  </si>
  <si>
    <t>41301-3-C000200009</t>
  </si>
  <si>
    <t>41301-3-C000200010</t>
  </si>
  <si>
    <t>41301-3-C000200011</t>
  </si>
  <si>
    <t>41301-3-C000200012</t>
  </si>
  <si>
    <t>41301-3-C000200013</t>
  </si>
  <si>
    <t>41301-3-C000200014</t>
  </si>
  <si>
    <t>41301-3-C000200015</t>
  </si>
  <si>
    <t>41301-3-C000200016</t>
  </si>
  <si>
    <t>APPLE TV (ACCESORIO INALAMBRICO) MARCA APPLE MODELO A1469 SERIE DY7K91NRFF54 COLOR NEGRO</t>
  </si>
  <si>
    <t>41301-3-C000300001</t>
  </si>
  <si>
    <t>ROUTER MARCA LINKSYS MODELO WRT300N  SIN SERIE  RUTEADOR DE RED</t>
  </si>
  <si>
    <t>41301-3-C000300002</t>
  </si>
  <si>
    <t>ROUTER MARCA LINKSYS MODELO WRT320N  SIN SERIE  RUTEADOR DE RED</t>
  </si>
  <si>
    <t>41301-3-C000300003</t>
  </si>
  <si>
    <t>41301-3-C000400001</t>
  </si>
  <si>
    <t>NOBREAK MARCA ISB SOLA BASIC MODELO XRN-21-301 SERIE E11B5552 COLOR NEGRO</t>
  </si>
  <si>
    <t>41301-3-C000400002</t>
  </si>
  <si>
    <t>NOBREAK MARCA ISB SOLA BASIC MODELO MICRO SR300 NET SERIE E11B25518 COLOR NEGRO</t>
  </si>
  <si>
    <t>41301-3-C000400003</t>
  </si>
  <si>
    <t>NOBREAK MARCA ISB SOLA BASIC MODELO  MICRO SR300 NET  SERIE E11B25513 COLOR NEGRO</t>
  </si>
  <si>
    <t>41301-3-C000400004</t>
  </si>
  <si>
    <t>NOBREAK MARCA ISB SOLA BASIC MODELO  MICRO SR300 NET  SERIE E11B25538 COLOR NEGRO</t>
  </si>
  <si>
    <t>41301-3-C000400005</t>
  </si>
  <si>
    <t>NOBREAK MARCA  SOLA BASIC MODELO Micro SR 300 Intel SERIE E11B25540 COLOR NEGRO METAL</t>
  </si>
  <si>
    <t>41301-3-C000400006</t>
  </si>
  <si>
    <t>NOBREAK MARCA ISB SOLA BASIC MODELO MICRO SR INET 300 SERIE E11B25581 COLOR NEGRO METAL</t>
  </si>
  <si>
    <t>41301-3-C000400007</t>
  </si>
  <si>
    <t>NOBREAK MARCA ISB SOLA BASIC MODELO MICRO SR 300INET SERIE E11B25534 COLOR NEGRO</t>
  </si>
  <si>
    <t>41301-3-C000500001</t>
  </si>
  <si>
    <t xml:space="preserve">IMPRESORA MARCA HP LASERJET  MOELO P2055DN SERIE CNB9749697 COLOR NEGRO GRIS </t>
  </si>
  <si>
    <t>41301-3-C000500002</t>
  </si>
  <si>
    <t xml:space="preserve">IMPRESORA MARCA HP LASERJET  MOELO P2055DN SERIE  CNB9L59843 COLOR NEGRO GRIS </t>
  </si>
  <si>
    <t>41301-3-C000500003</t>
  </si>
  <si>
    <t>IMPRESORA HP COLOR LASER MODELO CP1525NW SERIE CNBF235570 BLANCA</t>
  </si>
  <si>
    <t>41301-3-C000600001</t>
  </si>
  <si>
    <t>SCANER MARCA HP MODELO G2710 SERIE CN089A5145 COLOR BLANCO</t>
  </si>
  <si>
    <t>41301-3-C000700001</t>
  </si>
  <si>
    <t>PROYECTOR MARCA EPSON MODELO 3LCD HDMI SERIE MBPF120856L COLOR NEGRO</t>
  </si>
  <si>
    <t>41301-3-C000800001</t>
  </si>
  <si>
    <t>KIT HERRAMIENTAS MARCA  MANHATTAN SIN MODELO  SIN SERIE COLOR GRIS VARIAS PIEZAS</t>
  </si>
  <si>
    <t>41301-3-C000900001</t>
  </si>
  <si>
    <t>DISCO DURO PORTATIL MARCA SEAGATE MODELO EXPANSSION PORT SERIE 2GHXQBV2</t>
  </si>
  <si>
    <t>41301-3-C000900002</t>
  </si>
  <si>
    <t xml:space="preserve">MONITOR ACER 18.5 WLCD  MARCA HACER MODELO G185HV  SIN SERIE </t>
  </si>
  <si>
    <t>41301-3-C001100001</t>
  </si>
  <si>
    <t>SISTEMA DE POSICIONAMIENTO GLOBAL GPS MARCA GARMIN MODELO ETREX 30 SERIE 2DV019220</t>
  </si>
  <si>
    <t>41301-3-C001100002</t>
  </si>
  <si>
    <t>SISTEMA DE POSICIONAMIENTO GLOBAL GPS MARCA GARMIN MODELO ETREX 30 SERIE 2DV019178</t>
  </si>
  <si>
    <t>41301-3-C001200001</t>
  </si>
  <si>
    <t>LAPTOP  ACER MARCA  ACER MODELO E1-521-0611  COLOR NEGRO</t>
  </si>
  <si>
    <t>41301-3-C00130001</t>
  </si>
  <si>
    <t>TIME CAPSULE- 3 TB( DISPOSITIVO DE ALM) MARCA APPLE MODELO A1409  SERIE C86K80UTDM74 COLOR BLANCO</t>
  </si>
  <si>
    <t>41301-3-C00140001</t>
  </si>
  <si>
    <t>IPAD WIFI MARCA APPLE MODELO MD529E SERIE F4KK9V1UF194 32G COLOR NEGRO</t>
  </si>
  <si>
    <t>41301-3-C00150001</t>
  </si>
  <si>
    <t>KINGSTON 4GB  MARCA KINGSTON SIN MODELO SIN SERIE 1333MHZ REG ECC SINGLE RANK</t>
  </si>
  <si>
    <t>41301-3-C00150002</t>
  </si>
  <si>
    <t>41301-3-C00150003</t>
  </si>
  <si>
    <t>41301-3-C00150004</t>
  </si>
  <si>
    <t>41301-3-C00160001</t>
  </si>
  <si>
    <t>SWITCH POE MARCA SWITCH D-LINK SIN MODELO SIN SERIE ADMIN WEB 8 PUERTOS POE,10/100/1000</t>
  </si>
  <si>
    <t>41301-3-E000100017</t>
  </si>
  <si>
    <t>CAMARA REFLEX (CON EQUIPO) SIN MARCA  MODELO D7 100  SERIE 2512532 COLOR NEGRA</t>
  </si>
  <si>
    <t>41301-3-E001100001</t>
  </si>
  <si>
    <t>LENTE FISHEYE SIN MARCA SIN MODELO SIN SERIE  HD8M-N 8mm f-35 HD for Nikon</t>
  </si>
  <si>
    <t>41301-3-R000100001</t>
  </si>
  <si>
    <t xml:space="preserve"> ANTENA DIRECCIONAL DE COMUNICACIONES SIN MARCA SIN MODELO SIN SERIE TIPO REJILLA 2.4GHZ</t>
  </si>
  <si>
    <t>1242-1</t>
  </si>
  <si>
    <t>MOBILIARIO Y EQUIPO EDUCACIONAL Y RECREATIVO</t>
  </si>
  <si>
    <t>1242-1-000-00-00-0-42101</t>
  </si>
  <si>
    <t>EQUIPOS Y APARATOS AUDIVISUALES</t>
  </si>
  <si>
    <t>42101-1-C000700002</t>
  </si>
  <si>
    <t>PROYECTOR POWERLITE MARCA EPSON MODELO H478A SERIE RFCK2Z00021 COLOR NEGRO</t>
  </si>
  <si>
    <t xml:space="preserve">EQUIPO DE TRANSPORTE </t>
  </si>
  <si>
    <t>1244-1-000-00-00-0-44101</t>
  </si>
  <si>
    <t>VEHÍCULOS Y EQUIPO DE TRANSPORTE</t>
  </si>
  <si>
    <t>44101-1-ET000100001</t>
  </si>
  <si>
    <t>CAMIONETA  MARCA JEEP  PATRIOT MODELO  2011 SERIE 1J4AT2GB9BD236828 COLOR BLANCA 5 PUERTAS</t>
  </si>
  <si>
    <t>44101-1-ET000200001</t>
  </si>
  <si>
    <t>AUTO CHEVY MARCA CHEVROLET MODELO  2012 SERIE 3G1SF2ZA5CS105993 COLOR BLANCO 3 PUERTAS</t>
  </si>
  <si>
    <t>44101-1-ET000200002</t>
  </si>
  <si>
    <t>AUTO CHEVY MARCA CHEVROLET MODELO  2012 SERIE 3G1SF2ZA8CS105874 COLOR BLANCO 3 PUERTAS</t>
  </si>
  <si>
    <t>44101-1-ET000200003</t>
  </si>
  <si>
    <t>AUTO CHEVY MARCA CHEVROLET MODELO  2012 SERIE  3G1SF2ZAXCS105990 COLOR BLANCO 3 PUERTAS</t>
  </si>
  <si>
    <t>44101-1-ET000200004</t>
  </si>
  <si>
    <t>AUTO CHEVY MARCA CHEVROLET MODELO  2012 SERIE 3G1SF2ZA9CS106127  COLOR BLANCO 3 PUERTAS</t>
  </si>
  <si>
    <t>BAJA SINIESTRO</t>
  </si>
  <si>
    <t>44101-1-ET000200005</t>
  </si>
  <si>
    <t>AUTO CHEVY MARCA CHEVROLET MODELO  2012 SERIE 3G1SF2ZA9CS105589  COLOR BLANCO 3 PUERTAS</t>
  </si>
  <si>
    <t>44101-1-ET000200006</t>
  </si>
  <si>
    <t>AUTO CHEVY MARCA CHEVROLET MODELO  2012 SERIE 3G1SF2ZA5CS105573 COLOR BLANCO 3 PUERTAS</t>
  </si>
  <si>
    <t>44101-1-ET000200007</t>
  </si>
  <si>
    <t>AUTO CHEVY MARCA CHEVROLET MODELO  2012 SERIE  3G1SF2ZA2CS105725 COLOR BLANCO 3 PUERTAS</t>
  </si>
  <si>
    <t>44101-1-ET000200008</t>
  </si>
  <si>
    <t>AUTO TSURU GS1 MARCA NISSAN  MODELO 2014 SERIE 3NEB31S9EK305467  COLOR BLANCO 4 PUERTAS</t>
  </si>
  <si>
    <t>1251-1-</t>
  </si>
  <si>
    <t>SOFTWARE</t>
  </si>
  <si>
    <t>1251-1-000-00-00-0-51101</t>
  </si>
  <si>
    <t>51101-1-S000100001</t>
  </si>
  <si>
    <t xml:space="preserve">SOFTWARE DE EDICIÓN, CREACIÓN Y DIFUSIÓN DE CONTENIDO GRÁFICO Y WEB SIN MARCA SIN MODELO SIN SERIE ELLISLAB DISCUSSION,ELLISLAB MULTIPLE, ELLISLAB EXPRESSION ENGINE 2.5.5, ELLISLAB MOJO MOTOR 1.2.1, ELLISLAB 3/MONTH SILVER SUPPORT, PANOTOUR PRO1 X PANOTOUR PRO 1.8 MAC, AUTOPANO GIGA 1 X AUTOPANO GIGA 3 MAC </t>
  </si>
  <si>
    <t>51101-1-S000100002</t>
  </si>
  <si>
    <t>SOFTWARE "SI AGUA" SIN MARCA SIN MODELO SIN SERIE SISTEMA INTEGRAL DEL AGUA</t>
  </si>
  <si>
    <t>51101-1-S000100003</t>
  </si>
  <si>
    <t>NOI V.7.0.1 MARCA ASPEL  MODELOV. 7.0.1.  SERIE SW-NOI1J SISTEMA DE NOMINAS USUARIO 99 EMPRESAS</t>
  </si>
  <si>
    <t>51101-1-S000100004</t>
  </si>
  <si>
    <t>OPENDNS SIN MARCA MODELO MONTH PACK</t>
  </si>
  <si>
    <t>-</t>
  </si>
  <si>
    <t>Del 1 de enero al 31 de diciembre de 2015 y 2014</t>
  </si>
  <si>
    <t>Al 31 de diciembre de 2015 y 2014</t>
  </si>
  <si>
    <t>Del 1 de enero al 31 de diciembre de 2015</t>
  </si>
  <si>
    <t>Hacienda Pública/Patrimonio Neto Final del Ejercicio 2014</t>
  </si>
  <si>
    <t>Cambios en la Hacienda Pública/Patrimonio Neto del Ejercicio 2015</t>
  </si>
  <si>
    <t>Saldo Neto en la Hacienda Pública / Patrimonio 2015</t>
  </si>
  <si>
    <t>Del 1 de enero al 31 de diciembre 2015</t>
  </si>
  <si>
    <t>Cuenta Pública 2015</t>
  </si>
  <si>
    <t>Cuenta  Pública 2015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</si>
</sst>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_-[$€-2]* #,##0.00_-;\-[$€-2]* #,##0.00_-;_-[$€-2]* &quot;-&quot;??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0"/>
      </left>
      <right style="thin">
        <color indexed="64"/>
      </right>
      <top/>
      <bottom/>
      <diagonal/>
    </border>
  </borders>
  <cellStyleXfs count="304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9" fillId="24" borderId="48" applyNumberFormat="0" applyAlignment="0" applyProtection="0"/>
    <xf numFmtId="0" fontId="39" fillId="24" borderId="48" applyNumberFormat="0" applyAlignment="0" applyProtection="0"/>
    <xf numFmtId="0" fontId="39" fillId="24" borderId="48" applyNumberFormat="0" applyAlignment="0" applyProtection="0"/>
    <xf numFmtId="0" fontId="39" fillId="24" borderId="48" applyNumberFormat="0" applyAlignment="0" applyProtection="0"/>
    <xf numFmtId="0" fontId="39" fillId="24" borderId="48" applyNumberFormat="0" applyAlignment="0" applyProtection="0"/>
    <xf numFmtId="0" fontId="39" fillId="24" borderId="48" applyNumberFormat="0" applyAlignment="0" applyProtection="0"/>
    <xf numFmtId="0" fontId="39" fillId="24" borderId="48" applyNumberFormat="0" applyAlignment="0" applyProtection="0"/>
    <xf numFmtId="0" fontId="40" fillId="25" borderId="49" applyNumberFormat="0" applyAlignment="0" applyProtection="0"/>
    <xf numFmtId="0" fontId="40" fillId="25" borderId="49" applyNumberFormat="0" applyAlignment="0" applyProtection="0"/>
    <xf numFmtId="0" fontId="40" fillId="25" borderId="49" applyNumberFormat="0" applyAlignment="0" applyProtection="0"/>
    <xf numFmtId="0" fontId="40" fillId="25" borderId="49" applyNumberFormat="0" applyAlignment="0" applyProtection="0"/>
    <xf numFmtId="0" fontId="40" fillId="25" borderId="49" applyNumberFormat="0" applyAlignment="0" applyProtection="0"/>
    <xf numFmtId="0" fontId="40" fillId="25" borderId="49" applyNumberFormat="0" applyAlignment="0" applyProtection="0"/>
    <xf numFmtId="0" fontId="40" fillId="25" borderId="49" applyNumberFormat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0" fontId="41" fillId="0" borderId="50" applyNumberFormat="0" applyFill="0" applyAlignment="0" applyProtection="0"/>
    <xf numFmtId="44" fontId="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43" fillId="15" borderId="48" applyNumberFormat="0" applyAlignment="0" applyProtection="0"/>
    <xf numFmtId="0" fontId="43" fillId="15" borderId="48" applyNumberFormat="0" applyAlignment="0" applyProtection="0"/>
    <xf numFmtId="0" fontId="43" fillId="15" borderId="48" applyNumberFormat="0" applyAlignment="0" applyProtection="0"/>
    <xf numFmtId="0" fontId="43" fillId="15" borderId="48" applyNumberFormat="0" applyAlignment="0" applyProtection="0"/>
    <xf numFmtId="0" fontId="43" fillId="15" borderId="48" applyNumberFormat="0" applyAlignment="0" applyProtection="0"/>
    <xf numFmtId="0" fontId="43" fillId="15" borderId="48" applyNumberFormat="0" applyAlignment="0" applyProtection="0"/>
    <xf numFmtId="0" fontId="43" fillId="15" borderId="48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3" fillId="0" borderId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46" fillId="24" borderId="52" applyNumberFormat="0" applyAlignment="0" applyProtection="0"/>
    <xf numFmtId="0" fontId="46" fillId="24" borderId="52" applyNumberFormat="0" applyAlignment="0" applyProtection="0"/>
    <xf numFmtId="0" fontId="46" fillId="24" borderId="52" applyNumberFormat="0" applyAlignment="0" applyProtection="0"/>
    <xf numFmtId="0" fontId="46" fillId="24" borderId="52" applyNumberFormat="0" applyAlignment="0" applyProtection="0"/>
    <xf numFmtId="0" fontId="46" fillId="24" borderId="52" applyNumberFormat="0" applyAlignment="0" applyProtection="0"/>
    <xf numFmtId="0" fontId="46" fillId="24" borderId="52" applyNumberFormat="0" applyAlignment="0" applyProtection="0"/>
    <xf numFmtId="0" fontId="46" fillId="24" borderId="52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56" applyNumberFormat="0" applyFill="0" applyAlignment="0" applyProtection="0"/>
    <xf numFmtId="0" fontId="52" fillId="0" borderId="56" applyNumberFormat="0" applyFill="0" applyAlignment="0" applyProtection="0"/>
    <xf numFmtId="0" fontId="52" fillId="0" borderId="56" applyNumberFormat="0" applyFill="0" applyAlignment="0" applyProtection="0"/>
    <xf numFmtId="0" fontId="52" fillId="0" borderId="56" applyNumberFormat="0" applyFill="0" applyAlignment="0" applyProtection="0"/>
    <xf numFmtId="0" fontId="52" fillId="0" borderId="56" applyNumberFormat="0" applyFill="0" applyAlignment="0" applyProtection="0"/>
    <xf numFmtId="0" fontId="52" fillId="0" borderId="56" applyNumberFormat="0" applyFill="0" applyAlignment="0" applyProtection="0"/>
    <xf numFmtId="0" fontId="52" fillId="0" borderId="56" applyNumberFormat="0" applyFill="0" applyAlignment="0" applyProtection="0"/>
  </cellStyleXfs>
  <cellXfs count="70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7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7" fontId="11" fillId="4" borderId="5" xfId="5" applyNumberFormat="1" applyFont="1" applyFill="1" applyBorder="1" applyAlignment="1">
      <alignment horizontal="center"/>
    </xf>
    <xf numFmtId="167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7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5" fillId="8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6" fillId="4" borderId="18" xfId="0" applyFont="1" applyFill="1" applyBorder="1" applyAlignment="1">
      <alignment vertical="center" wrapText="1"/>
    </xf>
    <xf numFmtId="0" fontId="0" fillId="4" borderId="0" xfId="0" applyFill="1"/>
    <xf numFmtId="0" fontId="15" fillId="8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5" fillId="8" borderId="16" xfId="4" applyNumberFormat="1" applyFont="1" applyFill="1" applyBorder="1" applyAlignment="1">
      <alignment horizontal="center" vertical="center"/>
    </xf>
    <xf numFmtId="0" fontId="19" fillId="0" borderId="0" xfId="0" applyFont="1"/>
    <xf numFmtId="0" fontId="19" fillId="4" borderId="0" xfId="0" applyFont="1" applyFill="1"/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0" fontId="19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9" fillId="4" borderId="0" xfId="0" applyFont="1" applyFill="1" applyProtection="1">
      <protection locked="0"/>
    </xf>
    <xf numFmtId="0" fontId="19" fillId="4" borderId="0" xfId="0" applyFont="1" applyFill="1" applyBorder="1" applyProtection="1">
      <protection locked="0"/>
    </xf>
    <xf numFmtId="0" fontId="19" fillId="4" borderId="0" xfId="0" applyFont="1" applyFill="1" applyBorder="1" applyProtection="1"/>
    <xf numFmtId="0" fontId="19" fillId="4" borderId="0" xfId="0" applyFont="1" applyFill="1" applyBorder="1" applyAlignment="1" applyProtection="1">
      <protection locked="0"/>
    </xf>
    <xf numFmtId="0" fontId="19" fillId="4" borderId="0" xfId="0" applyFont="1" applyFill="1" applyAlignment="1" applyProtection="1">
      <alignment vertical="top"/>
      <protection locked="0"/>
    </xf>
    <xf numFmtId="0" fontId="19" fillId="4" borderId="0" xfId="0" applyFont="1" applyFill="1" applyBorder="1"/>
    <xf numFmtId="0" fontId="19" fillId="4" borderId="0" xfId="0" applyFont="1" applyFill="1" applyBorder="1" applyAlignment="1">
      <alignment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9" fillId="4" borderId="2" xfId="0" applyFont="1" applyFill="1" applyBorder="1"/>
    <xf numFmtId="0" fontId="19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20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3" fontId="2" fillId="4" borderId="0" xfId="2" applyNumberFormat="1" applyFont="1" applyFill="1" applyBorder="1" applyAlignment="1">
      <alignment vertical="top"/>
    </xf>
    <xf numFmtId="3" fontId="25" fillId="4" borderId="0" xfId="2" applyNumberFormat="1" applyFont="1" applyFill="1" applyBorder="1" applyAlignment="1">
      <alignment vertical="top"/>
    </xf>
    <xf numFmtId="0" fontId="19" fillId="4" borderId="3" xfId="0" applyFont="1" applyFill="1" applyBorder="1" applyAlignment="1">
      <alignment vertical="top"/>
    </xf>
    <xf numFmtId="0" fontId="19" fillId="4" borderId="4" xfId="0" applyFont="1" applyFill="1" applyBorder="1" applyAlignment="1">
      <alignment vertical="top"/>
    </xf>
    <xf numFmtId="0" fontId="19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9" fillId="4" borderId="4" xfId="0" applyFont="1" applyFill="1" applyBorder="1"/>
    <xf numFmtId="0" fontId="2" fillId="4" borderId="0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9" fillId="4" borderId="0" xfId="0" applyFont="1" applyFill="1" applyBorder="1" applyAlignment="1"/>
    <xf numFmtId="0" fontId="2" fillId="4" borderId="0" xfId="3" applyFont="1" applyFill="1" applyBorder="1" applyAlignment="1"/>
    <xf numFmtId="0" fontId="2" fillId="4" borderId="0" xfId="3" applyFont="1" applyFill="1" applyBorder="1" applyAlignment="1">
      <alignment horizontal="center"/>
    </xf>
    <xf numFmtId="0" fontId="2" fillId="4" borderId="0" xfId="3" applyFont="1" applyFill="1" applyBorder="1" applyAlignment="1">
      <alignment horizontal="centerContinuous"/>
    </xf>
    <xf numFmtId="0" fontId="19" fillId="4" borderId="0" xfId="0" applyFont="1" applyFill="1" applyBorder="1" applyAlignment="1">
      <alignment horizontal="center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9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2" fillId="4" borderId="0" xfId="3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9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8" fillId="7" borderId="11" xfId="3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7" xfId="3" applyFont="1" applyFill="1" applyBorder="1" applyAlignment="1">
      <alignment horizontal="center" vertical="center" wrapText="1"/>
    </xf>
    <xf numFmtId="0" fontId="18" fillId="7" borderId="8" xfId="3" applyFont="1" applyFill="1" applyBorder="1" applyAlignment="1">
      <alignment horizontal="center" vertical="center" wrapText="1"/>
    </xf>
    <xf numFmtId="0" fontId="18" fillId="4" borderId="0" xfId="0" applyFont="1" applyFill="1" applyBorder="1"/>
    <xf numFmtId="0" fontId="18" fillId="7" borderId="3" xfId="3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4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 wrapText="1"/>
    </xf>
    <xf numFmtId="3" fontId="20" fillId="4" borderId="0" xfId="0" applyNumberFormat="1" applyFont="1" applyFill="1" applyBorder="1" applyAlignment="1">
      <alignment vertical="top"/>
    </xf>
    <xf numFmtId="0" fontId="20" fillId="4" borderId="2" xfId="0" applyFont="1" applyFill="1" applyBorder="1" applyAlignment="1">
      <alignment vertical="top"/>
    </xf>
    <xf numFmtId="0" fontId="20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20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9" fillId="4" borderId="0" xfId="0" applyFont="1" applyFill="1"/>
    <xf numFmtId="3" fontId="19" fillId="4" borderId="0" xfId="0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9" fillId="4" borderId="0" xfId="0" applyFont="1" applyFill="1" applyBorder="1" applyAlignment="1">
      <alignment horizontal="left" vertical="top"/>
    </xf>
    <xf numFmtId="3" fontId="19" fillId="4" borderId="0" xfId="2" applyNumberFormat="1" applyFont="1" applyFill="1" applyBorder="1" applyAlignment="1">
      <alignment vertical="top"/>
    </xf>
    <xf numFmtId="0" fontId="19" fillId="4" borderId="0" xfId="0" applyFont="1" applyFill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Border="1" applyAlignment="1" applyProtection="1">
      <alignment vertical="top"/>
      <protection locked="0"/>
    </xf>
    <xf numFmtId="0" fontId="19" fillId="4" borderId="0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8" fillId="7" borderId="9" xfId="3" applyFont="1" applyFill="1" applyBorder="1" applyAlignment="1" applyProtection="1">
      <alignment horizontal="center" vertical="center" wrapText="1"/>
    </xf>
    <xf numFmtId="0" fontId="18" fillId="7" borderId="6" xfId="3" applyFont="1" applyFill="1" applyBorder="1" applyAlignment="1" applyProtection="1">
      <alignment horizontal="center" vertical="center" wrapText="1"/>
    </xf>
    <xf numFmtId="0" fontId="18" fillId="7" borderId="6" xfId="0" applyFont="1" applyFill="1" applyBorder="1" applyAlignment="1" applyProtection="1">
      <alignment horizontal="center" vertical="center" wrapText="1"/>
    </xf>
    <xf numFmtId="0" fontId="18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0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0" fillId="4" borderId="2" xfId="0" applyFont="1" applyFill="1" applyBorder="1" applyAlignment="1" applyProtection="1">
      <alignment vertical="top"/>
    </xf>
    <xf numFmtId="0" fontId="19" fillId="4" borderId="1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9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24" fillId="4" borderId="0" xfId="0" applyFont="1" applyFill="1" applyBorder="1" applyAlignment="1" applyProtection="1">
      <alignment vertical="top"/>
    </xf>
    <xf numFmtId="3" fontId="24" fillId="4" borderId="0" xfId="0" applyNumberFormat="1" applyFont="1" applyFill="1" applyBorder="1" applyAlignment="1" applyProtection="1">
      <alignment horizontal="center" vertical="top"/>
      <protection locked="0"/>
    </xf>
    <xf numFmtId="3" fontId="24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9" fillId="4" borderId="0" xfId="0" applyFont="1" applyFill="1" applyBorder="1" applyAlignment="1" applyProtection="1">
      <alignment horizontal="center" vertical="top"/>
      <protection locked="0"/>
    </xf>
    <xf numFmtId="3" fontId="24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24" fillId="4" borderId="4" xfId="0" applyFont="1" applyFill="1" applyBorder="1" applyAlignment="1" applyProtection="1">
      <alignment vertical="top"/>
    </xf>
    <xf numFmtId="3" fontId="24" fillId="4" borderId="4" xfId="0" applyNumberFormat="1" applyFont="1" applyFill="1" applyBorder="1" applyAlignment="1" applyProtection="1">
      <alignment horizontal="center" vertical="top"/>
    </xf>
    <xf numFmtId="3" fontId="24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8" fillId="7" borderId="9" xfId="2" applyNumberFormat="1" applyFont="1" applyFill="1" applyBorder="1" applyAlignment="1">
      <alignment horizontal="center" vertical="center" wrapText="1"/>
    </xf>
    <xf numFmtId="165" fontId="18" fillId="7" borderId="6" xfId="2" applyNumberFormat="1" applyFont="1" applyFill="1" applyBorder="1" applyAlignment="1">
      <alignment horizontal="center" vertical="center" wrapText="1"/>
    </xf>
    <xf numFmtId="165" fontId="18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0" fillId="4" borderId="0" xfId="0" applyNumberFormat="1" applyFont="1" applyFill="1" applyBorder="1" applyAlignment="1" applyProtection="1">
      <alignment horizontal="right" vertical="top"/>
      <protection locked="0"/>
    </xf>
    <xf numFmtId="3" fontId="20" fillId="4" borderId="0" xfId="0" applyNumberFormat="1" applyFont="1" applyFill="1" applyBorder="1" applyAlignment="1" applyProtection="1">
      <alignment horizontal="right" vertical="top"/>
    </xf>
    <xf numFmtId="0" fontId="20" fillId="4" borderId="0" xfId="0" applyFont="1" applyFill="1" applyBorder="1" applyAlignment="1">
      <alignment horizontal="left" vertical="top" wrapText="1"/>
    </xf>
    <xf numFmtId="3" fontId="19" fillId="4" borderId="0" xfId="0" applyNumberFormat="1" applyFont="1" applyFill="1" applyBorder="1" applyAlignment="1">
      <alignment horizontal="right" vertical="top"/>
    </xf>
    <xf numFmtId="3" fontId="20" fillId="4" borderId="0" xfId="0" applyNumberFormat="1" applyFont="1" applyFill="1" applyBorder="1" applyAlignment="1">
      <alignment horizontal="right" vertical="top"/>
    </xf>
    <xf numFmtId="3" fontId="19" fillId="4" borderId="0" xfId="0" applyNumberFormat="1" applyFont="1" applyFill="1" applyBorder="1" applyAlignment="1" applyProtection="1">
      <alignment horizontal="right" vertical="top"/>
      <protection locked="0"/>
    </xf>
    <xf numFmtId="3" fontId="20" fillId="4" borderId="14" xfId="0" applyNumberFormat="1" applyFont="1" applyFill="1" applyBorder="1" applyAlignment="1">
      <alignment horizontal="right" vertical="top"/>
    </xf>
    <xf numFmtId="0" fontId="32" fillId="4" borderId="0" xfId="0" applyFont="1" applyFill="1" applyAlignment="1">
      <alignment horizontal="center"/>
    </xf>
    <xf numFmtId="0" fontId="20" fillId="4" borderId="3" xfId="0" applyFont="1" applyFill="1" applyBorder="1" applyAlignment="1">
      <alignment vertical="top"/>
    </xf>
    <xf numFmtId="3" fontId="20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9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9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1" fillId="7" borderId="9" xfId="0" applyFont="1" applyFill="1" applyBorder="1" applyAlignment="1">
      <alignment vertical="center"/>
    </xf>
    <xf numFmtId="0" fontId="21" fillId="7" borderId="6" xfId="0" applyFont="1" applyFill="1" applyBorder="1" applyAlignment="1">
      <alignment vertical="center"/>
    </xf>
    <xf numFmtId="0" fontId="21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9" fillId="4" borderId="1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19" fillId="4" borderId="34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justify" vertical="center" wrapText="1"/>
    </xf>
    <xf numFmtId="3" fontId="19" fillId="4" borderId="0" xfId="0" applyNumberFormat="1" applyFont="1" applyFill="1" applyBorder="1"/>
    <xf numFmtId="3" fontId="33" fillId="4" borderId="18" xfId="5" applyNumberFormat="1" applyFont="1" applyFill="1" applyBorder="1" applyAlignment="1">
      <alignment horizontal="right"/>
    </xf>
    <xf numFmtId="3" fontId="34" fillId="4" borderId="18" xfId="5" applyNumberFormat="1" applyFont="1" applyFill="1" applyBorder="1" applyAlignment="1" applyProtection="1">
      <alignment horizontal="right"/>
      <protection locked="0"/>
    </xf>
    <xf numFmtId="3" fontId="34" fillId="4" borderId="18" xfId="5" applyNumberFormat="1" applyFont="1" applyFill="1" applyBorder="1" applyAlignment="1">
      <alignment horizontal="right"/>
    </xf>
    <xf numFmtId="3" fontId="34" fillId="4" borderId="19" xfId="5" applyNumberFormat="1" applyFont="1" applyFill="1" applyBorder="1" applyAlignment="1" applyProtection="1">
      <alignment horizontal="right"/>
      <protection locked="0"/>
    </xf>
    <xf numFmtId="3" fontId="34" fillId="4" borderId="19" xfId="5" applyNumberFormat="1" applyFont="1" applyFill="1" applyBorder="1" applyAlignment="1">
      <alignment horizontal="right"/>
    </xf>
    <xf numFmtId="3" fontId="19" fillId="4" borderId="2" xfId="0" applyNumberFormat="1" applyFont="1" applyFill="1" applyBorder="1" applyAlignment="1">
      <alignment horizontal="right" vertical="center" wrapText="1"/>
    </xf>
    <xf numFmtId="3" fontId="19" fillId="4" borderId="18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3" fontId="20" fillId="4" borderId="18" xfId="0" applyNumberFormat="1" applyFont="1" applyFill="1" applyBorder="1" applyAlignment="1">
      <alignment horizontal="right" vertical="center" wrapText="1"/>
    </xf>
    <xf numFmtId="3" fontId="19" fillId="4" borderId="5" xfId="0" applyNumberFormat="1" applyFont="1" applyFill="1" applyBorder="1" applyAlignment="1">
      <alignment horizontal="right" vertical="center" wrapText="1"/>
    </xf>
    <xf numFmtId="3" fontId="19" fillId="4" borderId="19" xfId="0" applyNumberFormat="1" applyFont="1" applyFill="1" applyBorder="1" applyAlignment="1">
      <alignment horizontal="right" vertical="center" wrapText="1"/>
    </xf>
    <xf numFmtId="3" fontId="20" fillId="4" borderId="19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vertical="top"/>
      <protection locked="0"/>
    </xf>
    <xf numFmtId="0" fontId="34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5" fillId="9" borderId="38" xfId="0" applyNumberFormat="1" applyFont="1" applyFill="1" applyBorder="1" applyAlignment="1" applyProtection="1">
      <protection locked="0"/>
    </xf>
    <xf numFmtId="0" fontId="2" fillId="9" borderId="0" xfId="0" applyNumberFormat="1" applyFont="1" applyFill="1" applyBorder="1" applyAlignment="1" applyProtection="1">
      <alignment horizontal="center"/>
    </xf>
    <xf numFmtId="0" fontId="33" fillId="9" borderId="0" xfId="0" applyNumberFormat="1" applyFont="1" applyFill="1" applyBorder="1" applyAlignment="1" applyProtection="1">
      <alignment horizontal="centerContinuous"/>
    </xf>
    <xf numFmtId="0" fontId="2" fillId="9" borderId="0" xfId="0" applyNumberFormat="1" applyFont="1" applyFill="1" applyBorder="1" applyAlignment="1" applyProtection="1">
      <alignment horizontal="centerContinuous"/>
    </xf>
    <xf numFmtId="0" fontId="33" fillId="9" borderId="0" xfId="0" applyNumberFormat="1" applyFont="1" applyFill="1" applyBorder="1" applyAlignment="1" applyProtection="1">
      <alignment horizontal="center"/>
    </xf>
    <xf numFmtId="0" fontId="5" fillId="9" borderId="0" xfId="0" applyNumberFormat="1" applyFont="1" applyFill="1" applyBorder="1" applyAlignment="1" applyProtection="1">
      <alignment horizontal="center" vertical="center"/>
    </xf>
    <xf numFmtId="0" fontId="34" fillId="9" borderId="0" xfId="0" applyNumberFormat="1" applyFont="1" applyFill="1" applyBorder="1" applyAlignment="1" applyProtection="1">
      <alignment horizontal="center"/>
    </xf>
    <xf numFmtId="0" fontId="35" fillId="7" borderId="40" xfId="0" applyNumberFormat="1" applyFont="1" applyFill="1" applyBorder="1" applyAlignment="1" applyProtection="1">
      <alignment horizontal="center" vertical="center"/>
    </xf>
    <xf numFmtId="0" fontId="35" fillId="7" borderId="41" xfId="0" applyNumberFormat="1" applyFont="1" applyFill="1" applyBorder="1" applyAlignment="1" applyProtection="1">
      <alignment horizontal="center" vertical="center"/>
    </xf>
    <xf numFmtId="0" fontId="34" fillId="9" borderId="42" xfId="0" applyNumberFormat="1" applyFont="1" applyFill="1" applyBorder="1" applyAlignment="1" applyProtection="1">
      <protection locked="0"/>
    </xf>
    <xf numFmtId="0" fontId="2" fillId="9" borderId="0" xfId="0" applyNumberFormat="1" applyFont="1" applyFill="1" applyBorder="1" applyAlignment="1" applyProtection="1">
      <alignment vertical="center"/>
      <protection locked="0"/>
    </xf>
    <xf numFmtId="0" fontId="34" fillId="0" borderId="43" xfId="0" applyNumberFormat="1" applyFont="1" applyFill="1" applyBorder="1" applyAlignment="1" applyProtection="1">
      <protection locked="0"/>
    </xf>
    <xf numFmtId="3" fontId="5" fillId="9" borderId="18" xfId="0" applyNumberFormat="1" applyFont="1" applyFill="1" applyBorder="1" applyAlignment="1" applyProtection="1">
      <alignment horizontal="right" vertical="top"/>
      <protection locked="0"/>
    </xf>
    <xf numFmtId="0" fontId="34" fillId="9" borderId="43" xfId="0" applyNumberFormat="1" applyFont="1" applyFill="1" applyBorder="1" applyAlignment="1" applyProtection="1">
      <alignment vertical="top"/>
      <protection locked="0"/>
    </xf>
    <xf numFmtId="0" fontId="5" fillId="9" borderId="0" xfId="0" applyNumberFormat="1" applyFont="1" applyFill="1" applyBorder="1" applyAlignment="1" applyProtection="1">
      <alignment vertical="top"/>
      <protection locked="0"/>
    </xf>
    <xf numFmtId="0" fontId="5" fillId="9" borderId="42" xfId="0" applyNumberFormat="1" applyFont="1" applyFill="1" applyBorder="1" applyAlignment="1" applyProtection="1">
      <alignment vertical="top"/>
      <protection locked="0"/>
    </xf>
    <xf numFmtId="3" fontId="5" fillId="9" borderId="0" xfId="0" applyNumberFormat="1" applyFont="1" applyFill="1" applyBorder="1" applyAlignment="1" applyProtection="1">
      <alignment horizontal="right" vertical="top"/>
      <protection locked="0"/>
    </xf>
    <xf numFmtId="0" fontId="2" fillId="9" borderId="46" xfId="0" applyNumberFormat="1" applyFont="1" applyFill="1" applyBorder="1" applyAlignment="1" applyProtection="1">
      <alignment horizontal="left" vertical="top"/>
      <protection locked="0"/>
    </xf>
    <xf numFmtId="3" fontId="2" fillId="9" borderId="38" xfId="0" applyNumberFormat="1" applyFont="1" applyFill="1" applyBorder="1" applyAlignment="1" applyProtection="1">
      <alignment horizontal="right" vertical="top"/>
      <protection locked="0"/>
    </xf>
    <xf numFmtId="3" fontId="5" fillId="9" borderId="47" xfId="0" applyNumberFormat="1" applyFont="1" applyFill="1" applyBorder="1" applyAlignment="1" applyProtection="1">
      <alignment vertical="top"/>
      <protection locked="0"/>
    </xf>
    <xf numFmtId="3" fontId="5" fillId="9" borderId="17" xfId="0" applyNumberFormat="1" applyFont="1" applyFill="1" applyBorder="1" applyAlignment="1" applyProtection="1">
      <alignment horizontal="right" vertical="top"/>
      <protection locked="0"/>
    </xf>
    <xf numFmtId="3" fontId="2" fillId="9" borderId="0" xfId="0" applyNumberFormat="1" applyFont="1" applyFill="1" applyBorder="1" applyAlignment="1" applyProtection="1">
      <alignment horizontal="right" vertical="top"/>
      <protection locked="0"/>
    </xf>
    <xf numFmtId="0" fontId="5" fillId="9" borderId="44" xfId="0" applyNumberFormat="1" applyFont="1" applyFill="1" applyBorder="1" applyAlignment="1" applyProtection="1">
      <alignment horizontal="center" vertical="top" wrapText="1"/>
      <protection locked="0"/>
    </xf>
    <xf numFmtId="0" fontId="5" fillId="9" borderId="42" xfId="0" applyNumberFormat="1" applyFont="1" applyFill="1" applyBorder="1" applyAlignment="1" applyProtection="1">
      <alignment horizontal="center" vertical="top"/>
      <protection locked="0"/>
    </xf>
    <xf numFmtId="3" fontId="25" fillId="4" borderId="0" xfId="0" applyNumberFormat="1" applyFont="1" applyFill="1" applyBorder="1" applyAlignment="1">
      <alignment vertical="top"/>
    </xf>
    <xf numFmtId="3" fontId="24" fillId="4" borderId="0" xfId="0" applyNumberFormat="1" applyFont="1" applyFill="1" applyBorder="1" applyAlignment="1">
      <alignment vertical="top"/>
    </xf>
    <xf numFmtId="3" fontId="24" fillId="4" borderId="0" xfId="2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/>
    <xf numFmtId="3" fontId="19" fillId="4" borderId="0" xfId="0" applyNumberFormat="1" applyFont="1" applyFill="1"/>
    <xf numFmtId="3" fontId="20" fillId="4" borderId="0" xfId="0" applyNumberFormat="1" applyFont="1" applyFill="1" applyBorder="1" applyAlignment="1"/>
    <xf numFmtId="3" fontId="2" fillId="4" borderId="0" xfId="3" applyNumberFormat="1" applyFont="1" applyFill="1" applyBorder="1" applyAlignment="1">
      <alignment horizontal="center"/>
    </xf>
    <xf numFmtId="3" fontId="20" fillId="4" borderId="0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right"/>
    </xf>
    <xf numFmtId="3" fontId="2" fillId="4" borderId="0" xfId="3" applyNumberFormat="1" applyFont="1" applyFill="1" applyBorder="1" applyAlignment="1">
      <alignment horizontal="centerContinuous"/>
    </xf>
    <xf numFmtId="3" fontId="19" fillId="4" borderId="0" xfId="0" applyNumberFormat="1" applyFont="1" applyFill="1" applyBorder="1" applyAlignment="1"/>
    <xf numFmtId="3" fontId="5" fillId="4" borderId="0" xfId="3" applyNumberFormat="1" applyFont="1" applyFill="1" applyBorder="1" applyAlignment="1">
      <alignment horizontal="center" vertical="center"/>
    </xf>
    <xf numFmtId="3" fontId="5" fillId="4" borderId="0" xfId="3" applyNumberFormat="1" applyFont="1" applyFill="1" applyBorder="1" applyAlignment="1">
      <alignment horizontal="center"/>
    </xf>
    <xf numFmtId="3" fontId="19" fillId="4" borderId="0" xfId="0" applyNumberFormat="1" applyFont="1" applyFill="1" applyBorder="1" applyAlignment="1">
      <alignment horizontal="center"/>
    </xf>
    <xf numFmtId="3" fontId="21" fillId="7" borderId="9" xfId="0" applyNumberFormat="1" applyFont="1" applyFill="1" applyBorder="1" applyAlignment="1">
      <alignment horizontal="center" vertical="center"/>
    </xf>
    <xf numFmtId="3" fontId="18" fillId="7" borderId="6" xfId="2" applyNumberFormat="1" applyFont="1" applyFill="1" applyBorder="1" applyAlignment="1">
      <alignment horizontal="center" vertical="center"/>
    </xf>
    <xf numFmtId="3" fontId="18" fillId="7" borderId="6" xfId="3" applyNumberFormat="1" applyFont="1" applyFill="1" applyBorder="1" applyAlignment="1">
      <alignment horizontal="center" vertical="center"/>
    </xf>
    <xf numFmtId="3" fontId="18" fillId="7" borderId="10" xfId="3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/>
    </xf>
    <xf numFmtId="3" fontId="19" fillId="4" borderId="1" xfId="0" applyNumberFormat="1" applyFont="1" applyFill="1" applyBorder="1" applyAlignment="1"/>
    <xf numFmtId="3" fontId="2" fillId="4" borderId="0" xfId="3" applyNumberFormat="1" applyFont="1" applyFill="1" applyBorder="1" applyAlignment="1">
      <alignment vertical="center"/>
    </xf>
    <xf numFmtId="3" fontId="5" fillId="4" borderId="0" xfId="3" applyNumberFormat="1" applyFont="1" applyFill="1" applyBorder="1" applyAlignment="1"/>
    <xf numFmtId="3" fontId="19" fillId="4" borderId="2" xfId="0" applyNumberFormat="1" applyFont="1" applyFill="1" applyBorder="1"/>
    <xf numFmtId="3" fontId="2" fillId="4" borderId="1" xfId="0" applyNumberFormat="1" applyFont="1" applyFill="1" applyBorder="1" applyAlignment="1"/>
    <xf numFmtId="3" fontId="19" fillId="4" borderId="2" xfId="0" applyNumberFormat="1" applyFont="1" applyFill="1" applyBorder="1" applyAlignment="1"/>
    <xf numFmtId="3" fontId="19" fillId="4" borderId="0" xfId="0" applyNumberFormat="1" applyFont="1" applyFill="1" applyAlignment="1"/>
    <xf numFmtId="3" fontId="2" fillId="4" borderId="1" xfId="0" applyNumberFormat="1" applyFont="1" applyFill="1" applyBorder="1" applyAlignment="1">
      <alignment horizontal="left" vertical="top"/>
    </xf>
    <xf numFmtId="3" fontId="19" fillId="4" borderId="2" xfId="0" applyNumberFormat="1" applyFont="1" applyFill="1" applyBorder="1" applyAlignment="1">
      <alignment vertical="top"/>
    </xf>
    <xf numFmtId="3" fontId="5" fillId="4" borderId="1" xfId="0" applyNumberFormat="1" applyFont="1" applyFill="1" applyBorder="1" applyAlignment="1">
      <alignment horizontal="left" vertical="top"/>
    </xf>
    <xf numFmtId="3" fontId="2" fillId="4" borderId="0" xfId="0" applyNumberFormat="1" applyFont="1" applyFill="1" applyBorder="1" applyAlignment="1">
      <alignment vertical="top" wrapText="1"/>
    </xf>
    <xf numFmtId="3" fontId="24" fillId="4" borderId="1" xfId="0" applyNumberFormat="1" applyFont="1" applyFill="1" applyBorder="1" applyAlignment="1">
      <alignment horizontal="left" vertical="top"/>
    </xf>
    <xf numFmtId="3" fontId="53" fillId="4" borderId="0" xfId="0" applyNumberFormat="1" applyFont="1" applyFill="1" applyBorder="1" applyAlignment="1">
      <alignment vertical="top"/>
    </xf>
    <xf numFmtId="3" fontId="19" fillId="4" borderId="1" xfId="0" applyNumberFormat="1" applyFont="1" applyFill="1" applyBorder="1"/>
    <xf numFmtId="3" fontId="53" fillId="4" borderId="2" xfId="0" applyNumberFormat="1" applyFont="1" applyFill="1" applyBorder="1" applyAlignment="1">
      <alignment vertical="top"/>
    </xf>
    <xf numFmtId="3" fontId="24" fillId="4" borderId="0" xfId="0" applyNumberFormat="1" applyFont="1" applyFill="1" applyBorder="1" applyAlignment="1">
      <alignment vertical="top" wrapText="1"/>
    </xf>
    <xf numFmtId="3" fontId="19" fillId="4" borderId="3" xfId="0" applyNumberFormat="1" applyFont="1" applyFill="1" applyBorder="1"/>
    <xf numFmtId="3" fontId="19" fillId="4" borderId="4" xfId="0" applyNumberFormat="1" applyFont="1" applyFill="1" applyBorder="1"/>
    <xf numFmtId="3" fontId="19" fillId="4" borderId="4" xfId="0" applyNumberFormat="1" applyFont="1" applyFill="1" applyBorder="1" applyAlignment="1"/>
    <xf numFmtId="3" fontId="19" fillId="4" borderId="5" xfId="0" applyNumberFormat="1" applyFont="1" applyFill="1" applyBorder="1"/>
    <xf numFmtId="3" fontId="5" fillId="4" borderId="4" xfId="0" applyNumberFormat="1" applyFont="1" applyFill="1" applyBorder="1" applyAlignment="1">
      <alignment vertical="top"/>
    </xf>
    <xf numFmtId="3" fontId="5" fillId="4" borderId="4" xfId="0" applyNumberFormat="1" applyFont="1" applyFill="1" applyBorder="1"/>
    <xf numFmtId="3" fontId="5" fillId="4" borderId="4" xfId="2" applyNumberFormat="1" applyFont="1" applyFill="1" applyBorder="1"/>
    <xf numFmtId="3" fontId="5" fillId="4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/>
    <xf numFmtId="3" fontId="5" fillId="4" borderId="0" xfId="0" applyNumberFormat="1" applyFont="1" applyFill="1" applyBorder="1"/>
    <xf numFmtId="3" fontId="5" fillId="4" borderId="0" xfId="2" applyNumberFormat="1" applyFont="1" applyFill="1" applyBorder="1"/>
    <xf numFmtId="3" fontId="5" fillId="4" borderId="0" xfId="0" applyNumberFormat="1" applyFont="1" applyFill="1" applyBorder="1" applyAlignment="1">
      <alignment vertical="center"/>
    </xf>
    <xf numFmtId="3" fontId="5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right" vertical="top"/>
    </xf>
    <xf numFmtId="3" fontId="5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 applyProtection="1">
      <alignment vertical="top" wrapText="1"/>
      <protection locked="0"/>
    </xf>
    <xf numFmtId="3" fontId="19" fillId="4" borderId="0" xfId="0" applyNumberFormat="1" applyFont="1" applyFill="1" applyProtection="1">
      <protection locked="0"/>
    </xf>
    <xf numFmtId="3" fontId="19" fillId="4" borderId="0" xfId="0" applyNumberFormat="1" applyFont="1" applyFill="1" applyAlignment="1" applyProtection="1">
      <alignment vertical="top"/>
      <protection locked="0"/>
    </xf>
    <xf numFmtId="3" fontId="19" fillId="4" borderId="0" xfId="0" applyNumberFormat="1" applyFont="1" applyFill="1" applyAlignment="1" applyProtection="1">
      <protection locked="0"/>
    </xf>
    <xf numFmtId="3" fontId="19" fillId="4" borderId="0" xfId="0" applyNumberFormat="1" applyFont="1" applyFill="1" applyAlignment="1" applyProtection="1">
      <alignment horizontal="right" vertical="top"/>
      <protection locked="0"/>
    </xf>
    <xf numFmtId="3" fontId="19" fillId="4" borderId="0" xfId="0" applyNumberFormat="1" applyFont="1" applyFill="1" applyAlignment="1">
      <alignment vertical="top"/>
    </xf>
    <xf numFmtId="3" fontId="2" fillId="4" borderId="0" xfId="0" applyNumberFormat="1" applyFont="1" applyFill="1" applyBorder="1" applyAlignment="1"/>
    <xf numFmtId="3" fontId="2" fillId="4" borderId="0" xfId="1" applyNumberFormat="1" applyFont="1" applyFill="1" applyBorder="1" applyAlignment="1">
      <alignment vertical="center"/>
    </xf>
    <xf numFmtId="3" fontId="2" fillId="4" borderId="0" xfId="1" applyNumberFormat="1" applyFont="1" applyFill="1" applyBorder="1" applyAlignment="1">
      <alignment horizontal="centerContinuous" vertical="center"/>
    </xf>
    <xf numFmtId="3" fontId="2" fillId="4" borderId="0" xfId="1" applyNumberFormat="1" applyFont="1" applyFill="1" applyBorder="1" applyAlignment="1">
      <alignment horizontal="right" vertical="top"/>
    </xf>
    <xf numFmtId="3" fontId="21" fillId="7" borderId="8" xfId="0" applyNumberFormat="1" applyFont="1" applyFill="1" applyBorder="1"/>
    <xf numFmtId="3" fontId="21" fillId="4" borderId="0" xfId="0" applyNumberFormat="1" applyFont="1" applyFill="1" applyAlignment="1">
      <alignment vertical="top"/>
    </xf>
    <xf numFmtId="3" fontId="21" fillId="4" borderId="0" xfId="0" applyNumberFormat="1" applyFont="1" applyFill="1" applyBorder="1"/>
    <xf numFmtId="3" fontId="21" fillId="7" borderId="2" xfId="0" applyNumberFormat="1" applyFont="1" applyFill="1" applyBorder="1"/>
    <xf numFmtId="3" fontId="2" fillId="4" borderId="1" xfId="1" applyNumberFormat="1" applyFont="1" applyFill="1" applyBorder="1" applyAlignment="1">
      <alignment vertical="center"/>
    </xf>
    <xf numFmtId="3" fontId="19" fillId="4" borderId="1" xfId="0" applyNumberFormat="1" applyFont="1" applyFill="1" applyBorder="1" applyAlignment="1">
      <alignment vertical="top"/>
    </xf>
    <xf numFmtId="3" fontId="5" fillId="4" borderId="0" xfId="0" applyNumberFormat="1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horizontal="left" vertical="top" wrapText="1"/>
    </xf>
    <xf numFmtId="3" fontId="20" fillId="4" borderId="1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horizontal="left" vertical="top" wrapText="1"/>
    </xf>
    <xf numFmtId="3" fontId="19" fillId="4" borderId="0" xfId="0" applyNumberFormat="1" applyFont="1" applyFill="1" applyBorder="1" applyAlignment="1">
      <alignment vertical="top" wrapText="1"/>
    </xf>
    <xf numFmtId="3" fontId="2" fillId="4" borderId="0" xfId="0" applyNumberFormat="1" applyFont="1" applyFill="1" applyBorder="1" applyAlignment="1">
      <alignment horizontal="left" vertical="top"/>
    </xf>
    <xf numFmtId="3" fontId="5" fillId="4" borderId="0" xfId="0" applyNumberFormat="1" applyFont="1" applyFill="1" applyBorder="1" applyAlignment="1">
      <alignment horizontal="left" vertical="top"/>
    </xf>
    <xf numFmtId="3" fontId="19" fillId="4" borderId="3" xfId="0" applyNumberFormat="1" applyFont="1" applyFill="1" applyBorder="1" applyAlignment="1">
      <alignment vertical="top"/>
    </xf>
    <xf numFmtId="3" fontId="19" fillId="4" borderId="4" xfId="0" applyNumberFormat="1" applyFont="1" applyFill="1" applyBorder="1" applyAlignment="1">
      <alignment vertical="top"/>
    </xf>
    <xf numFmtId="3" fontId="19" fillId="4" borderId="4" xfId="0" applyNumberFormat="1" applyFont="1" applyFill="1" applyBorder="1" applyAlignment="1">
      <alignment horizontal="right" vertical="top"/>
    </xf>
    <xf numFmtId="3" fontId="5" fillId="4" borderId="0" xfId="2" applyNumberFormat="1" applyFont="1" applyFill="1" applyBorder="1" applyAlignment="1">
      <alignment horizontal="right" vertical="top"/>
    </xf>
    <xf numFmtId="3" fontId="19" fillId="4" borderId="0" xfId="0" applyNumberFormat="1" applyFont="1" applyFill="1" applyBorder="1" applyProtection="1">
      <protection locked="0"/>
    </xf>
    <xf numFmtId="3" fontId="19" fillId="4" borderId="0" xfId="0" applyNumberFormat="1" applyFont="1" applyFill="1" applyAlignment="1" applyProtection="1">
      <alignment horizontal="right"/>
      <protection locked="0"/>
    </xf>
    <xf numFmtId="3" fontId="19" fillId="4" borderId="0" xfId="0" applyNumberFormat="1" applyFont="1" applyFill="1" applyAlignment="1" applyProtection="1">
      <alignment wrapText="1"/>
      <protection locked="0"/>
    </xf>
    <xf numFmtId="3" fontId="19" fillId="4" borderId="0" xfId="0" applyNumberFormat="1" applyFont="1" applyFill="1" applyBorder="1" applyAlignment="1">
      <alignment wrapText="1"/>
    </xf>
    <xf numFmtId="3" fontId="2" fillId="4" borderId="4" xfId="0" applyNumberFormat="1" applyFont="1" applyFill="1" applyBorder="1" applyAlignment="1" applyProtection="1">
      <protection locked="0"/>
    </xf>
    <xf numFmtId="3" fontId="19" fillId="4" borderId="0" xfId="0" applyNumberFormat="1" applyFont="1" applyFill="1" applyAlignment="1">
      <alignment wrapText="1"/>
    </xf>
    <xf numFmtId="3" fontId="26" fillId="7" borderId="9" xfId="0" applyNumberFormat="1" applyFont="1" applyFill="1" applyBorder="1" applyAlignment="1">
      <alignment horizontal="center" vertical="center"/>
    </xf>
    <xf numFmtId="3" fontId="27" fillId="4" borderId="0" xfId="3" applyNumberFormat="1" applyFont="1" applyFill="1" applyBorder="1" applyAlignment="1">
      <alignment horizontal="center"/>
    </xf>
    <xf numFmtId="3" fontId="27" fillId="4" borderId="0" xfId="3" applyNumberFormat="1" applyFont="1" applyFill="1" applyBorder="1" applyAlignment="1" applyProtection="1">
      <alignment horizontal="center"/>
    </xf>
    <xf numFmtId="3" fontId="5" fillId="4" borderId="3" xfId="0" applyNumberFormat="1" applyFont="1" applyFill="1" applyBorder="1" applyAlignment="1">
      <alignment horizontal="left" vertical="top"/>
    </xf>
    <xf numFmtId="3" fontId="19" fillId="4" borderId="6" xfId="0" applyNumberFormat="1" applyFont="1" applyFill="1" applyBorder="1"/>
    <xf numFmtId="3" fontId="5" fillId="4" borderId="4" xfId="0" applyNumberFormat="1" applyFont="1" applyFill="1" applyBorder="1" applyAlignment="1">
      <alignment vertical="center" wrapText="1"/>
    </xf>
    <xf numFmtId="3" fontId="5" fillId="4" borderId="0" xfId="0" applyNumberFormat="1" applyFont="1" applyFill="1" applyBorder="1" applyAlignment="1">
      <alignment vertical="center" wrapText="1"/>
    </xf>
    <xf numFmtId="3" fontId="5" fillId="4" borderId="0" xfId="0" applyNumberFormat="1" applyFont="1" applyFill="1" applyBorder="1" applyAlignment="1">
      <alignment wrapText="1"/>
    </xf>
    <xf numFmtId="3" fontId="5" fillId="4" borderId="0" xfId="0" applyNumberFormat="1" applyFont="1" applyFill="1" applyBorder="1" applyProtection="1">
      <protection locked="0"/>
    </xf>
    <xf numFmtId="3" fontId="5" fillId="4" borderId="0" xfId="2" applyNumberFormat="1" applyFont="1" applyFill="1" applyBorder="1" applyProtection="1">
      <protection locked="0"/>
    </xf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5" fillId="4" borderId="0" xfId="0" applyNumberFormat="1" applyFont="1" applyFill="1" applyBorder="1" applyAlignment="1" applyProtection="1">
      <alignment wrapText="1"/>
      <protection locked="0"/>
    </xf>
    <xf numFmtId="3" fontId="19" fillId="0" borderId="0" xfId="0" applyNumberFormat="1" applyFont="1"/>
    <xf numFmtId="3" fontId="18" fillId="8" borderId="16" xfId="0" applyNumberFormat="1" applyFont="1" applyFill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horizontal="justify" vertical="center" wrapText="1"/>
    </xf>
    <xf numFmtId="3" fontId="19" fillId="4" borderId="2" xfId="0" applyNumberFormat="1" applyFont="1" applyFill="1" applyBorder="1" applyAlignment="1">
      <alignment horizontal="justify" vertical="center" wrapText="1"/>
    </xf>
    <xf numFmtId="3" fontId="19" fillId="4" borderId="18" xfId="0" applyNumberFormat="1" applyFont="1" applyFill="1" applyBorder="1" applyAlignment="1">
      <alignment horizontal="justify" vertical="center" wrapText="1"/>
    </xf>
    <xf numFmtId="3" fontId="19" fillId="4" borderId="1" xfId="0" applyNumberFormat="1" applyFont="1" applyFill="1" applyBorder="1" applyAlignment="1">
      <alignment horizontal="justify" vertical="top" wrapText="1"/>
    </xf>
    <xf numFmtId="3" fontId="19" fillId="4" borderId="2" xfId="0" applyNumberFormat="1" applyFont="1" applyFill="1" applyBorder="1" applyAlignment="1">
      <alignment horizontal="justify" vertical="top" wrapText="1"/>
    </xf>
    <xf numFmtId="3" fontId="19" fillId="4" borderId="18" xfId="0" applyNumberFormat="1" applyFont="1" applyFill="1" applyBorder="1" applyAlignment="1">
      <alignment horizontal="right" vertical="top" wrapText="1"/>
    </xf>
    <xf numFmtId="3" fontId="19" fillId="4" borderId="3" xfId="0" applyNumberFormat="1" applyFont="1" applyFill="1" applyBorder="1" applyAlignment="1">
      <alignment horizontal="justify" vertical="top" wrapText="1"/>
    </xf>
    <xf numFmtId="3" fontId="19" fillId="4" borderId="5" xfId="0" applyNumberFormat="1" applyFont="1" applyFill="1" applyBorder="1" applyAlignment="1">
      <alignment horizontal="justify" vertical="top" wrapText="1"/>
    </xf>
    <xf numFmtId="3" fontId="19" fillId="4" borderId="19" xfId="0" applyNumberFormat="1" applyFont="1" applyFill="1" applyBorder="1" applyAlignment="1">
      <alignment horizontal="justify" vertical="top" wrapText="1"/>
    </xf>
    <xf numFmtId="3" fontId="20" fillId="4" borderId="0" xfId="0" applyNumberFormat="1" applyFont="1" applyFill="1"/>
    <xf numFmtId="3" fontId="20" fillId="4" borderId="3" xfId="0" applyNumberFormat="1" applyFont="1" applyFill="1" applyBorder="1" applyAlignment="1">
      <alignment horizontal="justify" vertical="top" wrapText="1"/>
    </xf>
    <xf numFmtId="3" fontId="20" fillId="4" borderId="5" xfId="0" applyNumberFormat="1" applyFont="1" applyFill="1" applyBorder="1" applyAlignment="1">
      <alignment horizontal="justify"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0" fillId="0" borderId="0" xfId="0" applyNumberFormat="1" applyFont="1"/>
    <xf numFmtId="3" fontId="19" fillId="4" borderId="11" xfId="0" applyNumberFormat="1" applyFont="1" applyFill="1" applyBorder="1" applyAlignment="1">
      <alignment horizontal="justify" vertical="center" wrapText="1"/>
    </xf>
    <xf numFmtId="3" fontId="19" fillId="4" borderId="8" xfId="0" applyNumberFormat="1" applyFont="1" applyFill="1" applyBorder="1" applyAlignment="1">
      <alignment horizontal="justify" vertical="center" wrapText="1"/>
    </xf>
    <xf numFmtId="3" fontId="19" fillId="4" borderId="17" xfId="0" applyNumberFormat="1" applyFont="1" applyFill="1" applyBorder="1" applyAlignment="1">
      <alignment horizontal="justify" vertical="center" wrapText="1"/>
    </xf>
    <xf numFmtId="3" fontId="20" fillId="4" borderId="2" xfId="0" applyNumberFormat="1" applyFont="1" applyFill="1" applyBorder="1" applyAlignment="1">
      <alignment horizontal="justify" vertical="center" wrapText="1"/>
    </xf>
    <xf numFmtId="3" fontId="20" fillId="4" borderId="1" xfId="0" applyNumberFormat="1" applyFont="1" applyFill="1" applyBorder="1" applyAlignment="1">
      <alignment horizontal="justify" vertical="center" wrapText="1"/>
    </xf>
    <xf numFmtId="3" fontId="20" fillId="4" borderId="3" xfId="0" applyNumberFormat="1" applyFont="1" applyFill="1" applyBorder="1" applyAlignment="1">
      <alignment horizontal="justify" vertical="center" wrapText="1"/>
    </xf>
    <xf numFmtId="3" fontId="20" fillId="4" borderId="5" xfId="0" applyNumberFormat="1" applyFont="1" applyFill="1" applyBorder="1" applyAlignment="1">
      <alignment horizontal="justify" vertical="center" wrapText="1"/>
    </xf>
    <xf numFmtId="3" fontId="19" fillId="4" borderId="19" xfId="0" applyNumberFormat="1" applyFont="1" applyFill="1" applyBorder="1" applyAlignment="1">
      <alignment horizontal="justify" vertical="center" wrapText="1"/>
    </xf>
    <xf numFmtId="3" fontId="26" fillId="0" borderId="0" xfId="0" applyNumberFormat="1" applyFont="1" applyAlignment="1">
      <alignment horizontal="center"/>
    </xf>
    <xf numFmtId="3" fontId="20" fillId="4" borderId="16" xfId="0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center" vertical="center" wrapText="1"/>
    </xf>
    <xf numFmtId="3" fontId="55" fillId="4" borderId="0" xfId="0" applyNumberFormat="1" applyFont="1" applyFill="1" applyBorder="1" applyAlignment="1">
      <alignment vertical="center" wrapText="1"/>
    </xf>
    <xf numFmtId="3" fontId="20" fillId="4" borderId="9" xfId="0" applyNumberFormat="1" applyFont="1" applyFill="1" applyBorder="1" applyAlignment="1">
      <alignment horizontal="justify" vertical="center" wrapText="1"/>
    </xf>
    <xf numFmtId="3" fontId="20" fillId="4" borderId="10" xfId="0" applyNumberFormat="1" applyFont="1" applyFill="1" applyBorder="1" applyAlignment="1">
      <alignment horizontal="justify" vertical="center" wrapText="1"/>
    </xf>
    <xf numFmtId="3" fontId="20" fillId="4" borderId="18" xfId="0" applyNumberFormat="1" applyFont="1" applyFill="1" applyBorder="1" applyAlignment="1">
      <alignment horizontal="right" vertical="top" wrapText="1"/>
    </xf>
    <xf numFmtId="3" fontId="19" fillId="4" borderId="18" xfId="0" applyNumberFormat="1" applyFont="1" applyFill="1" applyBorder="1" applyAlignment="1">
      <alignment horizontal="right" vertical="top"/>
    </xf>
    <xf numFmtId="3" fontId="20" fillId="4" borderId="18" xfId="0" applyNumberFormat="1" applyFont="1" applyFill="1" applyBorder="1" applyAlignment="1">
      <alignment horizontal="right" vertical="top"/>
    </xf>
    <xf numFmtId="3" fontId="19" fillId="4" borderId="19" xfId="0" applyNumberFormat="1" applyFont="1" applyFill="1" applyBorder="1" applyAlignment="1">
      <alignment horizontal="right" vertical="top"/>
    </xf>
    <xf numFmtId="3" fontId="20" fillId="4" borderId="19" xfId="0" applyNumberFormat="1" applyFont="1" applyFill="1" applyBorder="1" applyAlignment="1">
      <alignment horizontal="right" vertical="top"/>
    </xf>
    <xf numFmtId="3" fontId="19" fillId="4" borderId="11" xfId="0" applyNumberFormat="1" applyFont="1" applyFill="1" applyBorder="1" applyAlignment="1">
      <alignment horizontal="left" vertical="center" wrapText="1"/>
    </xf>
    <xf numFmtId="3" fontId="19" fillId="0" borderId="0" xfId="0" applyNumberFormat="1" applyFont="1" applyAlignment="1">
      <alignment vertical="top"/>
    </xf>
    <xf numFmtId="3" fontId="19" fillId="4" borderId="1" xfId="0" applyNumberFormat="1" applyFont="1" applyFill="1" applyBorder="1" applyAlignment="1">
      <alignment horizontal="left" vertical="top"/>
    </xf>
    <xf numFmtId="3" fontId="19" fillId="4" borderId="2" xfId="0" applyNumberFormat="1" applyFont="1" applyFill="1" applyBorder="1" applyAlignment="1">
      <alignment horizontal="justify" vertical="top"/>
    </xf>
    <xf numFmtId="3" fontId="20" fillId="4" borderId="0" xfId="0" applyNumberFormat="1" applyFont="1" applyFill="1" applyAlignment="1">
      <alignment vertical="top"/>
    </xf>
    <xf numFmtId="3" fontId="20" fillId="0" borderId="0" xfId="0" applyNumberFormat="1" applyFont="1" applyAlignment="1">
      <alignment vertical="top"/>
    </xf>
    <xf numFmtId="3" fontId="19" fillId="4" borderId="3" xfId="0" applyNumberFormat="1" applyFont="1" applyFill="1" applyBorder="1" applyAlignment="1">
      <alignment horizontal="left" vertical="top"/>
    </xf>
    <xf numFmtId="3" fontId="19" fillId="4" borderId="5" xfId="0" applyNumberFormat="1" applyFont="1" applyFill="1" applyBorder="1" applyAlignment="1">
      <alignment vertical="top"/>
    </xf>
    <xf numFmtId="3" fontId="20" fillId="4" borderId="3" xfId="0" applyNumberFormat="1" applyFont="1" applyFill="1" applyBorder="1" applyAlignment="1">
      <alignment horizontal="left" vertical="top"/>
    </xf>
    <xf numFmtId="3" fontId="20" fillId="4" borderId="5" xfId="0" applyNumberFormat="1" applyFont="1" applyFill="1" applyBorder="1" applyAlignment="1">
      <alignment vertical="top"/>
    </xf>
    <xf numFmtId="3" fontId="19" fillId="0" borderId="0" xfId="0" applyNumberFormat="1" applyFont="1" applyAlignment="1">
      <alignment horizontal="left"/>
    </xf>
    <xf numFmtId="3" fontId="56" fillId="0" borderId="0" xfId="0" applyNumberFormat="1" applyFont="1" applyAlignment="1">
      <alignment horizontal="center"/>
    </xf>
    <xf numFmtId="0" fontId="18" fillId="8" borderId="16" xfId="0" applyFont="1" applyFill="1" applyBorder="1" applyAlignment="1">
      <alignment horizontal="center"/>
    </xf>
    <xf numFmtId="0" fontId="19" fillId="4" borderId="16" xfId="0" applyFont="1" applyFill="1" applyBorder="1"/>
    <xf numFmtId="0" fontId="21" fillId="4" borderId="16" xfId="0" applyFont="1" applyFill="1" applyBorder="1"/>
    <xf numFmtId="0" fontId="19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right"/>
    </xf>
    <xf numFmtId="3" fontId="21" fillId="8" borderId="0" xfId="0" applyNumberFormat="1" applyFont="1" applyFill="1"/>
    <xf numFmtId="3" fontId="19" fillId="4" borderId="0" xfId="0" applyNumberFormat="1" applyFont="1" applyFill="1" applyBorder="1" applyAlignment="1">
      <alignment horizontal="justify" vertical="center" wrapText="1"/>
    </xf>
    <xf numFmtId="3" fontId="19" fillId="4" borderId="3" xfId="0" applyNumberFormat="1" applyFont="1" applyFill="1" applyBorder="1" applyAlignment="1">
      <alignment horizontal="justify" vertical="center" wrapText="1"/>
    </xf>
    <xf numFmtId="3" fontId="19" fillId="4" borderId="4" xfId="0" applyNumberFormat="1" applyFont="1" applyFill="1" applyBorder="1" applyAlignment="1">
      <alignment horizontal="justify" vertical="center" wrapText="1"/>
    </xf>
    <xf numFmtId="3" fontId="19" fillId="4" borderId="5" xfId="0" applyNumberFormat="1" applyFont="1" applyFill="1" applyBorder="1" applyAlignment="1">
      <alignment horizontal="justify" vertical="center" wrapText="1"/>
    </xf>
    <xf numFmtId="0" fontId="5" fillId="9" borderId="0" xfId="0" applyNumberFormat="1" applyFont="1" applyFill="1" applyBorder="1" applyAlignment="1" applyProtection="1">
      <alignment vertical="center"/>
      <protection locked="0"/>
    </xf>
    <xf numFmtId="0" fontId="5" fillId="9" borderId="0" xfId="0" applyNumberFormat="1" applyFont="1" applyFill="1" applyBorder="1" applyAlignment="1" applyProtection="1">
      <alignment horizontal="right" vertical="top"/>
      <protection locked="0"/>
    </xf>
    <xf numFmtId="0" fontId="19" fillId="0" borderId="0" xfId="0" applyFont="1" applyProtection="1"/>
    <xf numFmtId="3" fontId="34" fillId="9" borderId="0" xfId="0" applyNumberFormat="1" applyFont="1" applyFill="1" applyBorder="1" applyAlignment="1" applyProtection="1"/>
    <xf numFmtId="3" fontId="2" fillId="9" borderId="0" xfId="0" applyNumberFormat="1" applyFont="1" applyFill="1" applyBorder="1" applyAlignment="1" applyProtection="1">
      <alignment horizontal="center"/>
      <protection locked="0"/>
    </xf>
    <xf numFmtId="3" fontId="2" fillId="9" borderId="0" xfId="0" applyNumberFormat="1" applyFont="1" applyFill="1" applyBorder="1" applyAlignment="1" applyProtection="1">
      <alignment horizontal="right"/>
    </xf>
    <xf numFmtId="3" fontId="2" fillId="9" borderId="0" xfId="0" applyNumberFormat="1" applyFont="1" applyFill="1" applyBorder="1" applyAlignment="1" applyProtection="1">
      <alignment horizontal="center"/>
    </xf>
    <xf numFmtId="3" fontId="33" fillId="9" borderId="0" xfId="0" applyNumberFormat="1" applyFont="1" applyFill="1" applyBorder="1" applyAlignment="1" applyProtection="1">
      <alignment horizontal="centerContinuous"/>
    </xf>
    <xf numFmtId="3" fontId="2" fillId="9" borderId="0" xfId="0" applyNumberFormat="1" applyFont="1" applyFill="1" applyBorder="1" applyAlignment="1" applyProtection="1">
      <alignment horizontal="centerContinuous"/>
    </xf>
    <xf numFmtId="3" fontId="19" fillId="0" borderId="0" xfId="0" applyNumberFormat="1" applyFont="1" applyProtection="1"/>
    <xf numFmtId="3" fontId="5" fillId="9" borderId="0" xfId="0" applyNumberFormat="1" applyFont="1" applyFill="1" applyBorder="1" applyAlignment="1" applyProtection="1">
      <alignment horizontal="center" vertical="center"/>
    </xf>
    <xf numFmtId="3" fontId="34" fillId="9" borderId="0" xfId="0" applyNumberFormat="1" applyFont="1" applyFill="1" applyBorder="1" applyAlignment="1" applyProtection="1">
      <alignment horizontal="center"/>
    </xf>
    <xf numFmtId="3" fontId="35" fillId="7" borderId="40" xfId="0" applyNumberFormat="1" applyFont="1" applyFill="1" applyBorder="1" applyAlignment="1" applyProtection="1">
      <alignment horizontal="center" vertical="center"/>
    </xf>
    <xf numFmtId="3" fontId="35" fillId="7" borderId="0" xfId="0" applyNumberFormat="1" applyFont="1" applyFill="1" applyBorder="1" applyAlignment="1" applyProtection="1">
      <alignment horizontal="center" vertical="center"/>
    </xf>
    <xf numFmtId="3" fontId="34" fillId="9" borderId="42" xfId="0" applyNumberFormat="1" applyFont="1" applyFill="1" applyBorder="1" applyAlignment="1" applyProtection="1">
      <protection locked="0"/>
    </xf>
    <xf numFmtId="3" fontId="2" fillId="9" borderId="0" xfId="0" applyNumberFormat="1" applyFont="1" applyFill="1" applyBorder="1" applyAlignment="1" applyProtection="1">
      <alignment vertical="center"/>
      <protection locked="0"/>
    </xf>
    <xf numFmtId="3" fontId="19" fillId="0" borderId="11" xfId="0" applyNumberFormat="1" applyFont="1" applyBorder="1" applyAlignment="1">
      <alignment horizontal="left"/>
    </xf>
    <xf numFmtId="3" fontId="19" fillId="0" borderId="8" xfId="0" applyNumberFormat="1" applyFont="1" applyBorder="1"/>
    <xf numFmtId="3" fontId="20" fillId="0" borderId="17" xfId="0" applyNumberFormat="1" applyFont="1" applyBorder="1"/>
    <xf numFmtId="3" fontId="5" fillId="9" borderId="1" xfId="0" applyNumberFormat="1" applyFont="1" applyFill="1" applyBorder="1" applyAlignment="1" applyProtection="1">
      <alignment vertical="top"/>
      <protection locked="0"/>
    </xf>
    <xf numFmtId="3" fontId="5" fillId="9" borderId="2" xfId="0" applyNumberFormat="1" applyFont="1" applyFill="1" applyBorder="1" applyAlignment="1" applyProtection="1">
      <alignment vertical="top"/>
      <protection locked="0"/>
    </xf>
    <xf numFmtId="3" fontId="20" fillId="0" borderId="18" xfId="0" applyNumberFormat="1" applyFont="1" applyBorder="1"/>
    <xf numFmtId="3" fontId="19" fillId="0" borderId="1" xfId="0" applyNumberFormat="1" applyFont="1" applyBorder="1" applyAlignment="1">
      <alignment horizontal="left"/>
    </xf>
    <xf numFmtId="3" fontId="2" fillId="9" borderId="18" xfId="0" applyNumberFormat="1" applyFont="1" applyFill="1" applyBorder="1" applyAlignment="1" applyProtection="1">
      <alignment horizontal="left" vertical="top" wrapText="1"/>
      <protection locked="0"/>
    </xf>
    <xf numFmtId="3" fontId="5" fillId="9" borderId="18" xfId="0" applyNumberFormat="1" applyFont="1" applyFill="1" applyBorder="1" applyAlignment="1" applyProtection="1">
      <alignment horizontal="left" vertical="top" wrapText="1"/>
      <protection locked="0"/>
    </xf>
    <xf numFmtId="3" fontId="5" fillId="0" borderId="18" xfId="0" applyNumberFormat="1" applyFont="1" applyFill="1" applyBorder="1"/>
    <xf numFmtId="3" fontId="5" fillId="9" borderId="42" xfId="0" applyNumberFormat="1" applyFont="1" applyFill="1" applyBorder="1" applyAlignment="1" applyProtection="1">
      <alignment vertical="top"/>
      <protection locked="0"/>
    </xf>
    <xf numFmtId="3" fontId="5" fillId="9" borderId="0" xfId="0" applyNumberFormat="1" applyFont="1" applyFill="1" applyBorder="1" applyAlignment="1" applyProtection="1">
      <alignment vertical="top"/>
      <protection locked="0"/>
    </xf>
    <xf numFmtId="3" fontId="5" fillId="9" borderId="44" xfId="0" applyNumberFormat="1" applyFont="1" applyFill="1" applyBorder="1" applyAlignment="1" applyProtection="1">
      <alignment horizontal="left" vertical="top" wrapText="1"/>
      <protection locked="0"/>
    </xf>
    <xf numFmtId="3" fontId="5" fillId="9" borderId="0" xfId="0" applyNumberFormat="1" applyFont="1" applyFill="1" applyBorder="1" applyAlignment="1" applyProtection="1">
      <alignment horizontal="center" vertical="top"/>
      <protection locked="0"/>
    </xf>
    <xf numFmtId="3" fontId="19" fillId="0" borderId="18" xfId="0" applyNumberFormat="1" applyFont="1" applyFill="1" applyBorder="1"/>
    <xf numFmtId="3" fontId="19" fillId="0" borderId="18" xfId="6" applyNumberFormat="1" applyFont="1" applyFill="1" applyBorder="1"/>
    <xf numFmtId="3" fontId="2" fillId="9" borderId="0" xfId="0" applyNumberFormat="1" applyFont="1" applyFill="1" applyBorder="1" applyAlignment="1" applyProtection="1">
      <alignment vertical="top"/>
      <protection locked="0"/>
    </xf>
    <xf numFmtId="3" fontId="2" fillId="9" borderId="44" xfId="0" applyNumberFormat="1" applyFont="1" applyFill="1" applyBorder="1" applyAlignment="1" applyProtection="1">
      <alignment horizontal="left" vertical="top" wrapText="1"/>
      <protection locked="0"/>
    </xf>
    <xf numFmtId="3" fontId="19" fillId="0" borderId="0" xfId="0" applyNumberFormat="1" applyFont="1" applyBorder="1"/>
    <xf numFmtId="3" fontId="19" fillId="0" borderId="1" xfId="0" applyNumberFormat="1" applyFont="1" applyBorder="1"/>
    <xf numFmtId="3" fontId="20" fillId="0" borderId="0" xfId="0" applyNumberFormat="1" applyFont="1" applyAlignment="1">
      <alignment horizontal="left"/>
    </xf>
    <xf numFmtId="3" fontId="19" fillId="0" borderId="0" xfId="6" applyNumberFormat="1" applyFont="1" applyFill="1" applyBorder="1"/>
    <xf numFmtId="3" fontId="19" fillId="0" borderId="2" xfId="0" applyNumberFormat="1" applyFont="1" applyFill="1" applyBorder="1"/>
    <xf numFmtId="3" fontId="19" fillId="0" borderId="0" xfId="0" applyNumberFormat="1" applyFont="1" applyFill="1" applyBorder="1"/>
    <xf numFmtId="3" fontId="2" fillId="9" borderId="0" xfId="0" applyNumberFormat="1" applyFont="1" applyFill="1" applyBorder="1" applyAlignment="1" applyProtection="1">
      <alignment horizontal="left" vertical="top"/>
      <protection locked="0"/>
    </xf>
    <xf numFmtId="3" fontId="19" fillId="0" borderId="18" xfId="0" applyNumberFormat="1" applyFont="1" applyFill="1" applyBorder="1" applyAlignment="1">
      <alignment wrapText="1"/>
    </xf>
    <xf numFmtId="3" fontId="19" fillId="0" borderId="16" xfId="0" applyNumberFormat="1" applyFont="1" applyFill="1" applyBorder="1" applyAlignment="1">
      <alignment wrapText="1"/>
    </xf>
    <xf numFmtId="3" fontId="19" fillId="0" borderId="57" xfId="6" applyNumberFormat="1" applyFont="1" applyFill="1" applyBorder="1" applyAlignment="1"/>
    <xf numFmtId="3" fontId="19" fillId="0" borderId="18" xfId="6" applyNumberFormat="1" applyFont="1" applyFill="1" applyBorder="1" applyAlignment="1">
      <alignment horizontal="center"/>
    </xf>
    <xf numFmtId="3" fontId="19" fillId="0" borderId="0" xfId="6" applyNumberFormat="1" applyFont="1" applyFill="1" applyBorder="1" applyAlignment="1">
      <alignment horizontal="right"/>
    </xf>
    <xf numFmtId="3" fontId="2" fillId="9" borderId="45" xfId="0" applyNumberFormat="1" applyFont="1" applyFill="1" applyBorder="1" applyAlignment="1" applyProtection="1">
      <alignment vertical="top"/>
      <protection locked="0"/>
    </xf>
    <xf numFmtId="3" fontId="2" fillId="9" borderId="38" xfId="0" applyNumberFormat="1" applyFont="1" applyFill="1" applyBorder="1" applyAlignment="1" applyProtection="1">
      <alignment vertical="top"/>
      <protection locked="0"/>
    </xf>
    <xf numFmtId="3" fontId="2" fillId="9" borderId="44" xfId="0" applyNumberFormat="1" applyFont="1" applyFill="1" applyBorder="1" applyAlignment="1" applyProtection="1">
      <alignment horizontal="left" vertical="top"/>
      <protection locked="0"/>
    </xf>
    <xf numFmtId="3" fontId="5" fillId="9" borderId="0" xfId="0" applyNumberFormat="1" applyFont="1" applyFill="1" applyBorder="1" applyAlignment="1" applyProtection="1">
      <alignment vertical="center"/>
      <protection locked="0"/>
    </xf>
    <xf numFmtId="1" fontId="18" fillId="7" borderId="6" xfId="2" applyNumberFormat="1" applyFont="1" applyFill="1" applyBorder="1" applyAlignment="1">
      <alignment horizontal="center" vertical="center"/>
    </xf>
    <xf numFmtId="1" fontId="18" fillId="7" borderId="6" xfId="3" applyNumberFormat="1" applyFont="1" applyFill="1" applyBorder="1" applyAlignment="1">
      <alignment horizontal="center" vertical="center"/>
    </xf>
    <xf numFmtId="1" fontId="18" fillId="7" borderId="7" xfId="0" applyNumberFormat="1" applyFont="1" applyFill="1" applyBorder="1" applyAlignment="1">
      <alignment horizontal="centerContinuous"/>
    </xf>
    <xf numFmtId="1" fontId="18" fillId="7" borderId="0" xfId="2" applyNumberFormat="1" applyFont="1" applyFill="1" applyBorder="1" applyAlignment="1">
      <alignment horizontal="center"/>
    </xf>
    <xf numFmtId="3" fontId="18" fillId="7" borderId="6" xfId="3" applyNumberFormat="1" applyFont="1" applyFill="1" applyBorder="1" applyAlignment="1">
      <alignment horizontal="center" vertical="center"/>
    </xf>
    <xf numFmtId="1" fontId="18" fillId="7" borderId="6" xfId="3" applyNumberFormat="1" applyFont="1" applyFill="1" applyBorder="1" applyAlignment="1">
      <alignment horizontal="center" vertical="center"/>
    </xf>
    <xf numFmtId="3" fontId="2" fillId="4" borderId="0" xfId="3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 applyProtection="1">
      <alignment horizontal="center"/>
      <protection locked="0"/>
    </xf>
    <xf numFmtId="3" fontId="5" fillId="4" borderId="0" xfId="0" applyNumberFormat="1" applyFont="1" applyFill="1" applyBorder="1" applyAlignment="1">
      <alignment horizontal="left" vertical="top" wrapText="1"/>
    </xf>
    <xf numFmtId="3" fontId="2" fillId="4" borderId="0" xfId="0" applyNumberFormat="1" applyFont="1" applyFill="1" applyBorder="1" applyAlignment="1">
      <alignment vertical="top" wrapText="1"/>
    </xf>
    <xf numFmtId="3" fontId="2" fillId="4" borderId="0" xfId="0" applyNumberFormat="1" applyFont="1" applyFill="1" applyBorder="1" applyAlignment="1">
      <alignment horizontal="left" vertical="top" wrapText="1"/>
    </xf>
    <xf numFmtId="3" fontId="5" fillId="4" borderId="0" xfId="0" applyNumberFormat="1" applyFont="1" applyFill="1" applyBorder="1" applyAlignment="1">
      <alignment horizontal="justify" vertical="top" wrapText="1"/>
    </xf>
    <xf numFmtId="3" fontId="24" fillId="4" borderId="0" xfId="0" applyNumberFormat="1" applyFont="1" applyFill="1" applyBorder="1" applyAlignment="1">
      <alignment horizontal="left" vertical="top" wrapText="1"/>
    </xf>
    <xf numFmtId="3" fontId="5" fillId="4" borderId="0" xfId="0" applyNumberFormat="1" applyFont="1" applyFill="1" applyBorder="1" applyAlignment="1" applyProtection="1">
      <alignment horizontal="center" vertical="top" wrapText="1"/>
      <protection locked="0"/>
    </xf>
    <xf numFmtId="3" fontId="24" fillId="4" borderId="0" xfId="0" applyNumberFormat="1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horizontal="left" vertical="top"/>
    </xf>
    <xf numFmtId="3" fontId="5" fillId="4" borderId="4" xfId="0" applyNumberFormat="1" applyFont="1" applyFill="1" applyBorder="1" applyAlignment="1" applyProtection="1">
      <alignment horizontal="center"/>
      <protection locked="0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  <xf numFmtId="3" fontId="19" fillId="4" borderId="7" xfId="0" applyNumberFormat="1" applyFont="1" applyFill="1" applyBorder="1" applyAlignment="1" applyProtection="1">
      <alignment horizontal="center"/>
      <protection locked="0"/>
    </xf>
    <xf numFmtId="3" fontId="2" fillId="4" borderId="0" xfId="0" applyNumberFormat="1" applyFont="1" applyFill="1" applyBorder="1" applyAlignment="1">
      <alignment horizontal="center"/>
    </xf>
    <xf numFmtId="3" fontId="2" fillId="4" borderId="0" xfId="1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 wrapText="1"/>
    </xf>
    <xf numFmtId="3" fontId="21" fillId="7" borderId="11" xfId="3" applyNumberFormat="1" applyFont="1" applyFill="1" applyBorder="1" applyAlignment="1">
      <alignment horizontal="center" vertical="center"/>
    </xf>
    <xf numFmtId="3" fontId="21" fillId="7" borderId="1" xfId="3" applyNumberFormat="1" applyFont="1" applyFill="1" applyBorder="1" applyAlignment="1">
      <alignment horizontal="center" vertical="center"/>
    </xf>
    <xf numFmtId="3" fontId="18" fillId="7" borderId="7" xfId="3" applyNumberFormat="1" applyFont="1" applyFill="1" applyBorder="1" applyAlignment="1">
      <alignment horizontal="center" vertical="center"/>
    </xf>
    <xf numFmtId="3" fontId="18" fillId="7" borderId="0" xfId="3" applyNumberFormat="1" applyFont="1" applyFill="1" applyBorder="1" applyAlignment="1">
      <alignment horizontal="center" vertical="center"/>
    </xf>
    <xf numFmtId="1" fontId="18" fillId="7" borderId="7" xfId="3" applyNumberFormat="1" applyFont="1" applyFill="1" applyBorder="1" applyAlignment="1">
      <alignment horizontal="right" vertical="top"/>
    </xf>
    <xf numFmtId="1" fontId="18" fillId="7" borderId="0" xfId="3" applyNumberFormat="1" applyFont="1" applyFill="1" applyBorder="1" applyAlignment="1">
      <alignment horizontal="right" vertical="top"/>
    </xf>
    <xf numFmtId="1" fontId="18" fillId="7" borderId="7" xfId="3" applyNumberFormat="1" applyFont="1" applyFill="1" applyBorder="1" applyAlignment="1">
      <alignment horizontal="center" vertical="center"/>
    </xf>
    <xf numFmtId="1" fontId="18" fillId="7" borderId="0" xfId="3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>
      <alignment horizontal="center" vertical="center"/>
    </xf>
    <xf numFmtId="0" fontId="18" fillId="7" borderId="7" xfId="3" applyFont="1" applyFill="1" applyBorder="1" applyAlignment="1">
      <alignment horizontal="center" vertical="center" wrapText="1"/>
    </xf>
    <xf numFmtId="0" fontId="18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0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 wrapText="1"/>
    </xf>
    <xf numFmtId="0" fontId="19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3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8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4" fillId="4" borderId="4" xfId="0" applyFont="1" applyFill="1" applyBorder="1" applyAlignment="1" applyProtection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right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8" fillId="7" borderId="6" xfId="3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7" fontId="14" fillId="4" borderId="17" xfId="4" applyNumberFormat="1" applyFont="1" applyFill="1" applyBorder="1" applyAlignment="1">
      <alignment horizontal="center"/>
    </xf>
    <xf numFmtId="167" fontId="14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37" fontId="15" fillId="8" borderId="16" xfId="4" applyNumberFormat="1" applyFont="1" applyFill="1" applyBorder="1" applyAlignment="1">
      <alignment horizontal="center" vertical="center" wrapText="1"/>
    </xf>
    <xf numFmtId="37" fontId="15" fillId="8" borderId="16" xfId="4" applyNumberFormat="1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3" fontId="18" fillId="8" borderId="16" xfId="0" applyNumberFormat="1" applyFont="1" applyFill="1" applyBorder="1" applyAlignment="1">
      <alignment horizontal="center" vertical="center"/>
    </xf>
    <xf numFmtId="3" fontId="18" fillId="8" borderId="16" xfId="0" applyNumberFormat="1" applyFont="1" applyFill="1" applyBorder="1" applyAlignment="1">
      <alignment horizontal="center" vertical="center" wrapText="1"/>
    </xf>
    <xf numFmtId="3" fontId="18" fillId="8" borderId="11" xfId="0" applyNumberFormat="1" applyFont="1" applyFill="1" applyBorder="1" applyAlignment="1">
      <alignment horizontal="center"/>
    </xf>
    <xf numFmtId="3" fontId="18" fillId="8" borderId="7" xfId="0" applyNumberFormat="1" applyFont="1" applyFill="1" applyBorder="1" applyAlignment="1">
      <alignment horizontal="center"/>
    </xf>
    <xf numFmtId="3" fontId="18" fillId="8" borderId="8" xfId="0" applyNumberFormat="1" applyFont="1" applyFill="1" applyBorder="1" applyAlignment="1">
      <alignment horizontal="center"/>
    </xf>
    <xf numFmtId="3" fontId="18" fillId="8" borderId="1" xfId="0" applyNumberFormat="1" applyFont="1" applyFill="1" applyBorder="1" applyAlignment="1">
      <alignment horizontal="center"/>
    </xf>
    <xf numFmtId="3" fontId="18" fillId="8" borderId="0" xfId="0" applyNumberFormat="1" applyFont="1" applyFill="1" applyBorder="1" applyAlignment="1">
      <alignment horizontal="center"/>
    </xf>
    <xf numFmtId="3" fontId="18" fillId="8" borderId="2" xfId="0" applyNumberFormat="1" applyFont="1" applyFill="1" applyBorder="1" applyAlignment="1">
      <alignment horizontal="center"/>
    </xf>
    <xf numFmtId="3" fontId="18" fillId="8" borderId="3" xfId="0" applyNumberFormat="1" applyFont="1" applyFill="1" applyBorder="1" applyAlignment="1">
      <alignment horizontal="center"/>
    </xf>
    <xf numFmtId="3" fontId="18" fillId="8" borderId="4" xfId="0" applyNumberFormat="1" applyFont="1" applyFill="1" applyBorder="1" applyAlignment="1">
      <alignment horizontal="center"/>
    </xf>
    <xf numFmtId="3" fontId="18" fillId="8" borderId="5" xfId="0" applyNumberFormat="1" applyFont="1" applyFill="1" applyBorder="1" applyAlignment="1">
      <alignment horizontal="center"/>
    </xf>
    <xf numFmtId="3" fontId="18" fillId="8" borderId="11" xfId="0" applyNumberFormat="1" applyFont="1" applyFill="1" applyBorder="1" applyAlignment="1">
      <alignment horizontal="center" vertical="center"/>
    </xf>
    <xf numFmtId="3" fontId="18" fillId="8" borderId="8" xfId="0" applyNumberFormat="1" applyFont="1" applyFill="1" applyBorder="1" applyAlignment="1">
      <alignment horizontal="center" vertical="center"/>
    </xf>
    <xf numFmtId="3" fontId="18" fillId="8" borderId="1" xfId="0" applyNumberFormat="1" applyFont="1" applyFill="1" applyBorder="1" applyAlignment="1">
      <alignment horizontal="center" vertical="center"/>
    </xf>
    <xf numFmtId="3" fontId="18" fillId="8" borderId="2" xfId="0" applyNumberFormat="1" applyFont="1" applyFill="1" applyBorder="1" applyAlignment="1">
      <alignment horizontal="center" vertical="center"/>
    </xf>
    <xf numFmtId="3" fontId="18" fillId="8" borderId="3" xfId="0" applyNumberFormat="1" applyFont="1" applyFill="1" applyBorder="1" applyAlignment="1">
      <alignment horizontal="center" vertical="center"/>
    </xf>
    <xf numFmtId="3" fontId="18" fillId="8" borderId="5" xfId="0" applyNumberFormat="1" applyFont="1" applyFill="1" applyBorder="1" applyAlignment="1">
      <alignment horizontal="center" vertical="center"/>
    </xf>
    <xf numFmtId="3" fontId="54" fillId="4" borderId="1" xfId="0" applyNumberFormat="1" applyFont="1" applyFill="1" applyBorder="1" applyAlignment="1">
      <alignment horizontal="left" vertical="center" wrapText="1"/>
    </xf>
    <xf numFmtId="3" fontId="54" fillId="4" borderId="0" xfId="0" applyNumberFormat="1" applyFont="1" applyFill="1" applyBorder="1" applyAlignment="1">
      <alignment horizontal="left" vertical="center" wrapText="1"/>
    </xf>
    <xf numFmtId="3" fontId="55" fillId="4" borderId="1" xfId="0" applyNumberFormat="1" applyFont="1" applyFill="1" applyBorder="1" applyAlignment="1">
      <alignment horizontal="left" vertical="center" wrapText="1"/>
    </xf>
    <xf numFmtId="3" fontId="55" fillId="4" borderId="0" xfId="0" applyNumberFormat="1" applyFont="1" applyFill="1" applyBorder="1" applyAlignment="1">
      <alignment horizontal="left" vertical="center" wrapText="1"/>
    </xf>
    <xf numFmtId="3" fontId="20" fillId="4" borderId="1" xfId="0" applyNumberFormat="1" applyFont="1" applyFill="1" applyBorder="1" applyAlignment="1">
      <alignment horizontal="left" vertical="top" wrapText="1"/>
    </xf>
    <xf numFmtId="3" fontId="20" fillId="4" borderId="2" xfId="0" applyNumberFormat="1" applyFont="1" applyFill="1" applyBorder="1" applyAlignment="1">
      <alignment horizontal="left" vertical="top" wrapText="1"/>
    </xf>
    <xf numFmtId="0" fontId="19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right"/>
    </xf>
    <xf numFmtId="0" fontId="19" fillId="4" borderId="9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right"/>
    </xf>
    <xf numFmtId="0" fontId="19" fillId="4" borderId="10" xfId="0" applyFont="1" applyFill="1" applyBorder="1" applyAlignment="1">
      <alignment horizontal="right"/>
    </xf>
    <xf numFmtId="0" fontId="18" fillId="8" borderId="1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8" borderId="16" xfId="3" applyFont="1" applyFill="1" applyBorder="1" applyAlignment="1">
      <alignment horizontal="center"/>
    </xf>
    <xf numFmtId="0" fontId="18" fillId="8" borderId="11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3" fontId="19" fillId="4" borderId="0" xfId="0" applyNumberFormat="1" applyFont="1" applyFill="1" applyBorder="1" applyAlignment="1">
      <alignment horizontal="justify" vertical="center" wrapText="1"/>
    </xf>
    <xf numFmtId="3" fontId="19" fillId="4" borderId="2" xfId="0" applyNumberFormat="1" applyFont="1" applyFill="1" applyBorder="1" applyAlignment="1">
      <alignment horizontal="justify" vertical="center" wrapText="1"/>
    </xf>
    <xf numFmtId="3" fontId="19" fillId="4" borderId="1" xfId="0" applyNumberFormat="1" applyFont="1" applyFill="1" applyBorder="1" applyAlignment="1">
      <alignment horizontal="left" vertical="center" wrapText="1"/>
    </xf>
    <xf numFmtId="3" fontId="19" fillId="4" borderId="0" xfId="0" applyNumberFormat="1" applyFont="1" applyFill="1" applyBorder="1" applyAlignment="1">
      <alignment horizontal="left" vertical="center" wrapText="1"/>
    </xf>
    <xf numFmtId="3" fontId="19" fillId="4" borderId="2" xfId="0" applyNumberFormat="1" applyFont="1" applyFill="1" applyBorder="1" applyAlignment="1">
      <alignment horizontal="left" vertical="center" wrapText="1"/>
    </xf>
    <xf numFmtId="3" fontId="20" fillId="4" borderId="6" xfId="0" applyNumberFormat="1" applyFont="1" applyFill="1" applyBorder="1" applyAlignment="1">
      <alignment horizontal="left" vertical="center" wrapText="1" indent="3"/>
    </xf>
    <xf numFmtId="3" fontId="20" fillId="4" borderId="10" xfId="0" applyNumberFormat="1" applyFont="1" applyFill="1" applyBorder="1" applyAlignment="1">
      <alignment horizontal="left" vertical="center" wrapText="1" indent="3"/>
    </xf>
    <xf numFmtId="3" fontId="18" fillId="8" borderId="7" xfId="0" applyNumberFormat="1" applyFont="1" applyFill="1" applyBorder="1" applyAlignment="1">
      <alignment horizontal="center" vertical="center"/>
    </xf>
    <xf numFmtId="3" fontId="18" fillId="8" borderId="0" xfId="0" applyNumberFormat="1" applyFont="1" applyFill="1" applyBorder="1" applyAlignment="1">
      <alignment horizontal="center" vertical="center"/>
    </xf>
    <xf numFmtId="3" fontId="18" fillId="8" borderId="4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15" fillId="8" borderId="1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3" fontId="5" fillId="9" borderId="7" xfId="0" applyNumberFormat="1" applyFont="1" applyFill="1" applyBorder="1" applyAlignment="1" applyProtection="1">
      <alignment vertical="center" wrapText="1"/>
      <protection locked="0"/>
    </xf>
    <xf numFmtId="3" fontId="33" fillId="9" borderId="0" xfId="0" applyNumberFormat="1" applyFont="1" applyFill="1" applyBorder="1" applyAlignment="1" applyProtection="1">
      <alignment horizontal="center" vertical="center"/>
    </xf>
    <xf numFmtId="3" fontId="2" fillId="9" borderId="38" xfId="0" applyNumberFormat="1" applyFont="1" applyFill="1" applyBorder="1" applyAlignment="1" applyProtection="1">
      <alignment horizontal="center"/>
      <protection locked="0"/>
    </xf>
    <xf numFmtId="3" fontId="35" fillId="7" borderId="39" xfId="0" applyNumberFormat="1" applyFont="1" applyFill="1" applyBorder="1" applyAlignment="1" applyProtection="1">
      <alignment horizontal="center" vertical="center"/>
    </xf>
    <xf numFmtId="3" fontId="35" fillId="7" borderId="40" xfId="0" applyNumberFormat="1" applyFont="1" applyFill="1" applyBorder="1" applyAlignment="1" applyProtection="1">
      <alignment horizontal="center" vertical="center"/>
    </xf>
    <xf numFmtId="0" fontId="5" fillId="9" borderId="0" xfId="0" applyNumberFormat="1" applyFont="1" applyFill="1" applyBorder="1" applyAlignment="1" applyProtection="1">
      <alignment vertical="center" wrapText="1"/>
      <protection locked="0"/>
    </xf>
    <xf numFmtId="0" fontId="33" fillId="9" borderId="0" xfId="0" applyNumberFormat="1" applyFont="1" applyFill="1" applyBorder="1" applyAlignment="1" applyProtection="1">
      <alignment horizontal="center" vertical="center"/>
    </xf>
    <xf numFmtId="0" fontId="2" fillId="9" borderId="38" xfId="0" applyNumberFormat="1" applyFont="1" applyFill="1" applyBorder="1" applyAlignment="1" applyProtection="1">
      <alignment horizontal="center"/>
      <protection locked="0"/>
    </xf>
    <xf numFmtId="0" fontId="35" fillId="7" borderId="39" xfId="0" applyNumberFormat="1" applyFont="1" applyFill="1" applyBorder="1" applyAlignment="1" applyProtection="1">
      <alignment horizontal="center" vertical="center"/>
    </xf>
    <xf numFmtId="0" fontId="35" fillId="7" borderId="40" xfId="0" applyNumberFormat="1" applyFont="1" applyFill="1" applyBorder="1" applyAlignment="1" applyProtection="1">
      <alignment horizontal="center" vertical="center"/>
    </xf>
    <xf numFmtId="0" fontId="5" fillId="9" borderId="42" xfId="0" applyNumberFormat="1" applyFont="1" applyFill="1" applyBorder="1" applyAlignment="1" applyProtection="1">
      <alignment horizontal="center" vertical="top"/>
      <protection locked="0"/>
    </xf>
    <xf numFmtId="0" fontId="5" fillId="9" borderId="43" xfId="0" applyNumberFormat="1" applyFont="1" applyFill="1" applyBorder="1" applyAlignment="1" applyProtection="1">
      <alignment horizontal="center" vertical="top"/>
      <protection locked="0"/>
    </xf>
    <xf numFmtId="0" fontId="5" fillId="9" borderId="45" xfId="0" applyNumberFormat="1" applyFont="1" applyFill="1" applyBorder="1" applyAlignment="1" applyProtection="1">
      <alignment horizontal="center" vertical="top"/>
      <protection locked="0"/>
    </xf>
    <xf numFmtId="0" fontId="5" fillId="9" borderId="47" xfId="0" applyNumberFormat="1" applyFont="1" applyFill="1" applyBorder="1" applyAlignment="1" applyProtection="1">
      <alignment horizontal="center" vertical="top"/>
      <protection locked="0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</cellXfs>
  <cellStyles count="304">
    <cellStyle name="=C:\WINNT\SYSTEM32\COMMAND.COM" xfId="1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Currency 2" xfId="161"/>
    <cellStyle name="Encabezado 4 2" xfId="162"/>
    <cellStyle name="Encabezado 4 3" xfId="163"/>
    <cellStyle name="Encabezado 4 4" xfId="164"/>
    <cellStyle name="Encabezado 4 5" xfId="165"/>
    <cellStyle name="Encabezado 4 6" xfId="166"/>
    <cellStyle name="Encabezado 4 7" xfId="167"/>
    <cellStyle name="Encabezado 4 8" xfId="168"/>
    <cellStyle name="Énfasis1 2" xfId="169"/>
    <cellStyle name="Énfasis1 3" xfId="170"/>
    <cellStyle name="Énfasis1 4" xfId="171"/>
    <cellStyle name="Énfasis1 5" xfId="172"/>
    <cellStyle name="Énfasis1 6" xfId="173"/>
    <cellStyle name="Énfasis1 7" xfId="174"/>
    <cellStyle name="Énfasis1 8" xfId="175"/>
    <cellStyle name="Énfasis2 2" xfId="176"/>
    <cellStyle name="Énfasis2 3" xfId="177"/>
    <cellStyle name="Énfasis2 4" xfId="178"/>
    <cellStyle name="Énfasis2 5" xfId="179"/>
    <cellStyle name="Énfasis2 6" xfId="180"/>
    <cellStyle name="Énfasis2 7" xfId="181"/>
    <cellStyle name="Énfasis2 8" xfId="182"/>
    <cellStyle name="Énfasis3 2" xfId="183"/>
    <cellStyle name="Énfasis3 3" xfId="184"/>
    <cellStyle name="Énfasis3 4" xfId="185"/>
    <cellStyle name="Énfasis3 5" xfId="186"/>
    <cellStyle name="Énfasis3 6" xfId="187"/>
    <cellStyle name="Énfasis3 7" xfId="188"/>
    <cellStyle name="Énfasis3 8" xfId="189"/>
    <cellStyle name="Énfasis4 2" xfId="190"/>
    <cellStyle name="Énfasis4 3" xfId="191"/>
    <cellStyle name="Énfasis4 4" xfId="192"/>
    <cellStyle name="Énfasis4 5" xfId="193"/>
    <cellStyle name="Énfasis4 6" xfId="194"/>
    <cellStyle name="Énfasis4 7" xfId="195"/>
    <cellStyle name="Énfasis4 8" xfId="196"/>
    <cellStyle name="Énfasis5 2" xfId="197"/>
    <cellStyle name="Énfasis5 3" xfId="198"/>
    <cellStyle name="Énfasis5 4" xfId="199"/>
    <cellStyle name="Énfasis5 5" xfId="200"/>
    <cellStyle name="Énfasis5 6" xfId="201"/>
    <cellStyle name="Énfasis5 7" xfId="202"/>
    <cellStyle name="Énfasis5 8" xfId="203"/>
    <cellStyle name="Énfasis6 2" xfId="204"/>
    <cellStyle name="Énfasis6 3" xfId="205"/>
    <cellStyle name="Énfasis6 4" xfId="206"/>
    <cellStyle name="Énfasis6 5" xfId="207"/>
    <cellStyle name="Énfasis6 6" xfId="208"/>
    <cellStyle name="Énfasis6 7" xfId="209"/>
    <cellStyle name="Énfasis6 8" xfId="210"/>
    <cellStyle name="Entrada 2" xfId="211"/>
    <cellStyle name="Entrada 3" xfId="212"/>
    <cellStyle name="Entrada 4" xfId="213"/>
    <cellStyle name="Entrada 5" xfId="214"/>
    <cellStyle name="Entrada 6" xfId="215"/>
    <cellStyle name="Entrada 7" xfId="216"/>
    <cellStyle name="Entrada 8" xfId="217"/>
    <cellStyle name="Euro" xfId="218"/>
    <cellStyle name="Euro 2" xfId="219"/>
    <cellStyle name="Incorrecto 2" xfId="220"/>
    <cellStyle name="Incorrecto 3" xfId="221"/>
    <cellStyle name="Incorrecto 4" xfId="222"/>
    <cellStyle name="Incorrecto 5" xfId="223"/>
    <cellStyle name="Incorrecto 6" xfId="224"/>
    <cellStyle name="Incorrecto 7" xfId="225"/>
    <cellStyle name="Incorrecto 8" xfId="226"/>
    <cellStyle name="Millares" xfId="2" builtinId="3"/>
    <cellStyle name="Millares 2" xfId="5"/>
    <cellStyle name="Millares 2 2" xfId="227"/>
    <cellStyle name="Moneda" xfId="6" builtinId="4"/>
    <cellStyle name="Moneda 2" xfId="228"/>
    <cellStyle name="Moneda 3" xfId="229"/>
    <cellStyle name="Neutral 2" xfId="230"/>
    <cellStyle name="Neutral 3" xfId="231"/>
    <cellStyle name="Neutral 4" xfId="232"/>
    <cellStyle name="Neutral 5" xfId="233"/>
    <cellStyle name="Neutral 6" xfId="234"/>
    <cellStyle name="Neutral 7" xfId="235"/>
    <cellStyle name="Neutral 8" xfId="236"/>
    <cellStyle name="Normal" xfId="0" builtinId="0"/>
    <cellStyle name="Normal 2" xfId="3"/>
    <cellStyle name="Normal 2 2" xfId="237"/>
    <cellStyle name="Normal 2 3" xfId="238"/>
    <cellStyle name="Normal 3" xfId="239"/>
    <cellStyle name="Normal 4" xfId="240"/>
    <cellStyle name="Normal 9" xfId="4"/>
    <cellStyle name="Notas 2" xfId="241"/>
    <cellStyle name="Notas 3" xfId="242"/>
    <cellStyle name="Notas 4" xfId="243"/>
    <cellStyle name="Notas 5" xfId="244"/>
    <cellStyle name="Notas 6" xfId="245"/>
    <cellStyle name="Notas 7" xfId="246"/>
    <cellStyle name="Notas 8" xfId="247"/>
    <cellStyle name="Salida 2" xfId="248"/>
    <cellStyle name="Salida 3" xfId="249"/>
    <cellStyle name="Salida 4" xfId="250"/>
    <cellStyle name="Salida 5" xfId="251"/>
    <cellStyle name="Salida 6" xfId="252"/>
    <cellStyle name="Salida 7" xfId="253"/>
    <cellStyle name="Salida 8" xfId="254"/>
    <cellStyle name="Texto de advertencia 2" xfId="255"/>
    <cellStyle name="Texto de advertencia 3" xfId="256"/>
    <cellStyle name="Texto de advertencia 4" xfId="257"/>
    <cellStyle name="Texto de advertencia 5" xfId="258"/>
    <cellStyle name="Texto de advertencia 6" xfId="259"/>
    <cellStyle name="Texto de advertencia 7" xfId="260"/>
    <cellStyle name="Texto de advertencia 8" xfId="261"/>
    <cellStyle name="Texto explicativo 2" xfId="262"/>
    <cellStyle name="Texto explicativo 3" xfId="263"/>
    <cellStyle name="Texto explicativo 4" xfId="264"/>
    <cellStyle name="Texto explicativo 5" xfId="265"/>
    <cellStyle name="Texto explicativo 6" xfId="266"/>
    <cellStyle name="Texto explicativo 7" xfId="267"/>
    <cellStyle name="Texto explicativo 8" xfId="268"/>
    <cellStyle name="Título 1 2" xfId="269"/>
    <cellStyle name="Título 1 3" xfId="270"/>
    <cellStyle name="Título 1 4" xfId="271"/>
    <cellStyle name="Título 1 5" xfId="272"/>
    <cellStyle name="Título 1 6" xfId="273"/>
    <cellStyle name="Título 1 7" xfId="274"/>
    <cellStyle name="Título 1 8" xfId="275"/>
    <cellStyle name="Título 10" xfId="276"/>
    <cellStyle name="Título 2 2" xfId="277"/>
    <cellStyle name="Título 2 3" xfId="278"/>
    <cellStyle name="Título 2 4" xfId="279"/>
    <cellStyle name="Título 2 5" xfId="280"/>
    <cellStyle name="Título 2 6" xfId="281"/>
    <cellStyle name="Título 2 7" xfId="282"/>
    <cellStyle name="Título 2 8" xfId="283"/>
    <cellStyle name="Título 3 2" xfId="284"/>
    <cellStyle name="Título 3 3" xfId="285"/>
    <cellStyle name="Título 3 4" xfId="286"/>
    <cellStyle name="Título 3 5" xfId="287"/>
    <cellStyle name="Título 3 6" xfId="288"/>
    <cellStyle name="Título 3 7" xfId="289"/>
    <cellStyle name="Título 3 8" xfId="290"/>
    <cellStyle name="Título 4" xfId="291"/>
    <cellStyle name="Título 5" xfId="292"/>
    <cellStyle name="Título 6" xfId="293"/>
    <cellStyle name="Título 7" xfId="294"/>
    <cellStyle name="Título 8" xfId="295"/>
    <cellStyle name="Título 9" xfId="296"/>
    <cellStyle name="Total 2" xfId="297"/>
    <cellStyle name="Total 3" xfId="298"/>
    <cellStyle name="Total 4" xfId="299"/>
    <cellStyle name="Total 5" xfId="300"/>
    <cellStyle name="Total 6" xfId="301"/>
    <cellStyle name="Total 7" xfId="302"/>
    <cellStyle name="Total 8" xfId="30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uenta%20armonizada%20escritorio\Gobierno%20de%20la%20Entidad%20Federativa\CEAT\CEAT%20CUENTA%20ARMONIZ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VIDADES"/>
      <sheetName val="SITUACIÓN FINANCIERA"/>
      <sheetName val="DIFERENCIAS"/>
      <sheetName val="CAMBIOS SIT F."/>
      <sheetName val="ACTIVO"/>
      <sheetName val="DEUDA"/>
      <sheetName val="VARIACIÓN"/>
      <sheetName val="FLUJO EFEC"/>
      <sheetName val="anal. ingresos"/>
      <sheetName val="clas. adminis"/>
      <sheetName val="clas. econom"/>
      <sheetName val="funcional"/>
      <sheetName val="obj. gasto"/>
      <sheetName val="EDO PPTO EG "/>
      <sheetName val="endeudamiento"/>
      <sheetName val="int deuda"/>
      <sheetName val="ind. fiscal"/>
      <sheetName val="PROGRAMATICA"/>
      <sheetName val="BIENES MUEBLES"/>
      <sheetName val="INMUEBLES"/>
      <sheetName val="CUENTAS"/>
    </sheetNames>
    <sheetDataSet>
      <sheetData sheetId="0">
        <row r="7">
          <cell r="D7" t="str">
            <v>Comision Estatal de Agua de Tlaxcala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2" sqref="C2:I2"/>
    </sheetView>
  </sheetViews>
  <sheetFormatPr baseColWidth="10" defaultColWidth="11.42578125" defaultRowHeight="12"/>
  <cols>
    <col min="1" max="1" width="4.28515625" style="303" customWidth="1"/>
    <col min="2" max="2" width="24.28515625" style="303" customWidth="1"/>
    <col min="3" max="3" width="23.7109375" style="303" customWidth="1"/>
    <col min="4" max="5" width="20.5703125" style="303" customWidth="1"/>
    <col min="6" max="6" width="7.7109375" style="303" customWidth="1"/>
    <col min="7" max="7" width="27.140625" style="324" customWidth="1"/>
    <col min="8" max="8" width="33.85546875" style="324" customWidth="1"/>
    <col min="9" max="10" width="20.5703125" style="303" customWidth="1"/>
    <col min="11" max="11" width="4.28515625" style="303" customWidth="1"/>
    <col min="12" max="16384" width="11.42578125" style="303"/>
  </cols>
  <sheetData>
    <row r="1" spans="1:11" s="258" customFormat="1">
      <c r="B1" s="302"/>
      <c r="C1" s="507" t="s">
        <v>652</v>
      </c>
      <c r="D1" s="507"/>
      <c r="E1" s="507"/>
      <c r="F1" s="507"/>
      <c r="G1" s="507"/>
      <c r="H1" s="507"/>
      <c r="I1" s="507"/>
      <c r="J1" s="302"/>
      <c r="K1" s="302"/>
    </row>
    <row r="2" spans="1:11">
      <c r="B2" s="304"/>
      <c r="C2" s="507" t="s">
        <v>85</v>
      </c>
      <c r="D2" s="507"/>
      <c r="E2" s="507"/>
      <c r="F2" s="507"/>
      <c r="G2" s="507"/>
      <c r="H2" s="507"/>
      <c r="I2" s="507"/>
      <c r="J2" s="304"/>
      <c r="K2" s="304"/>
    </row>
    <row r="3" spans="1:11">
      <c r="B3" s="304"/>
      <c r="C3" s="507" t="s">
        <v>644</v>
      </c>
      <c r="D3" s="507"/>
      <c r="E3" s="507"/>
      <c r="F3" s="507"/>
      <c r="G3" s="507"/>
      <c r="H3" s="507"/>
      <c r="I3" s="507"/>
      <c r="J3" s="304"/>
      <c r="K3" s="304"/>
    </row>
    <row r="4" spans="1:11">
      <c r="B4" s="304"/>
      <c r="C4" s="507" t="s">
        <v>1</v>
      </c>
      <c r="D4" s="507"/>
      <c r="E4" s="507"/>
      <c r="F4" s="507"/>
      <c r="G4" s="507"/>
      <c r="H4" s="507"/>
      <c r="I4" s="507"/>
      <c r="J4" s="304"/>
      <c r="K4" s="304"/>
    </row>
    <row r="5" spans="1:11" ht="6" customHeight="1">
      <c r="A5" s="305"/>
      <c r="B5" s="305"/>
      <c r="C5" s="306"/>
      <c r="D5" s="306"/>
      <c r="E5" s="306"/>
      <c r="F5" s="306"/>
      <c r="G5" s="306"/>
      <c r="H5" s="306"/>
      <c r="I5" s="258"/>
      <c r="J5" s="258"/>
      <c r="K5" s="258"/>
    </row>
    <row r="6" spans="1:11" ht="16.5" customHeight="1">
      <c r="A6" s="305"/>
      <c r="B6" s="307" t="s">
        <v>4</v>
      </c>
      <c r="C6" s="508" t="s">
        <v>417</v>
      </c>
      <c r="D6" s="508"/>
      <c r="E6" s="508"/>
      <c r="F6" s="508"/>
      <c r="G6" s="508"/>
      <c r="H6" s="508"/>
      <c r="I6" s="508"/>
      <c r="J6" s="508"/>
      <c r="K6" s="258"/>
    </row>
    <row r="7" spans="1:11" s="258" customFormat="1" ht="3" customHeight="1">
      <c r="A7" s="305"/>
      <c r="B7" s="308"/>
      <c r="C7" s="308"/>
      <c r="D7" s="308"/>
      <c r="E7" s="308"/>
      <c r="F7" s="306"/>
      <c r="G7" s="309"/>
      <c r="H7" s="309"/>
    </row>
    <row r="8" spans="1:11" s="258" customFormat="1" ht="3" customHeight="1">
      <c r="A8" s="310"/>
      <c r="B8" s="310"/>
      <c r="C8" s="310"/>
      <c r="D8" s="311"/>
      <c r="E8" s="311"/>
      <c r="F8" s="312"/>
      <c r="G8" s="309"/>
      <c r="H8" s="309"/>
    </row>
    <row r="9" spans="1:11" s="317" customFormat="1" ht="20.100000000000001" customHeight="1">
      <c r="A9" s="313"/>
      <c r="B9" s="505" t="s">
        <v>76</v>
      </c>
      <c r="C9" s="505"/>
      <c r="D9" s="501">
        <v>2015</v>
      </c>
      <c r="E9" s="501">
        <v>2014</v>
      </c>
      <c r="F9" s="502"/>
      <c r="G9" s="506" t="s">
        <v>76</v>
      </c>
      <c r="H9" s="506"/>
      <c r="I9" s="501">
        <v>2015</v>
      </c>
      <c r="J9" s="501">
        <v>2014</v>
      </c>
      <c r="K9" s="316"/>
    </row>
    <row r="10" spans="1:11" s="258" customFormat="1" ht="3" customHeight="1">
      <c r="A10" s="318"/>
      <c r="B10" s="319"/>
      <c r="C10" s="319"/>
      <c r="D10" s="320"/>
      <c r="E10" s="320"/>
      <c r="F10" s="309"/>
      <c r="G10" s="309"/>
      <c r="H10" s="309"/>
      <c r="K10" s="321"/>
    </row>
    <row r="11" spans="1:11" s="324" customFormat="1">
      <c r="A11" s="322"/>
      <c r="B11" s="510" t="s">
        <v>86</v>
      </c>
      <c r="C11" s="510"/>
      <c r="D11" s="95"/>
      <c r="E11" s="95"/>
      <c r="F11" s="146"/>
      <c r="G11" s="510" t="s">
        <v>87</v>
      </c>
      <c r="H11" s="510"/>
      <c r="I11" s="95"/>
      <c r="J11" s="95"/>
      <c r="K11" s="323"/>
    </row>
    <row r="12" spans="1:11">
      <c r="A12" s="325"/>
      <c r="B12" s="511" t="s">
        <v>88</v>
      </c>
      <c r="C12" s="511"/>
      <c r="D12" s="96">
        <f>SUM(D13:D20)</f>
        <v>6116</v>
      </c>
      <c r="E12" s="96">
        <f>SUM(E13:E20)</f>
        <v>7499</v>
      </c>
      <c r="F12" s="146"/>
      <c r="G12" s="510" t="s">
        <v>89</v>
      </c>
      <c r="H12" s="510"/>
      <c r="I12" s="96">
        <f>SUM(I13:I15)</f>
        <v>3231828</v>
      </c>
      <c r="J12" s="96">
        <f>SUM(J13:J15)</f>
        <v>3138377</v>
      </c>
      <c r="K12" s="326"/>
    </row>
    <row r="13" spans="1:11">
      <c r="A13" s="327"/>
      <c r="B13" s="509" t="s">
        <v>90</v>
      </c>
      <c r="C13" s="509"/>
      <c r="D13" s="148">
        <v>0</v>
      </c>
      <c r="E13" s="148">
        <v>0</v>
      </c>
      <c r="F13" s="146"/>
      <c r="G13" s="509" t="s">
        <v>91</v>
      </c>
      <c r="H13" s="509"/>
      <c r="I13" s="148">
        <v>2690506</v>
      </c>
      <c r="J13" s="96">
        <v>2644283</v>
      </c>
      <c r="K13" s="326"/>
    </row>
    <row r="14" spans="1:11">
      <c r="A14" s="327"/>
      <c r="B14" s="509" t="s">
        <v>92</v>
      </c>
      <c r="C14" s="509"/>
      <c r="D14" s="148">
        <v>0</v>
      </c>
      <c r="E14" s="148">
        <v>0</v>
      </c>
      <c r="F14" s="146"/>
      <c r="G14" s="509" t="s">
        <v>93</v>
      </c>
      <c r="H14" s="509"/>
      <c r="I14" s="148">
        <v>282107</v>
      </c>
      <c r="J14" s="148">
        <v>247394</v>
      </c>
      <c r="K14" s="326"/>
    </row>
    <row r="15" spans="1:11" ht="12" customHeight="1">
      <c r="A15" s="327"/>
      <c r="B15" s="509" t="s">
        <v>94</v>
      </c>
      <c r="C15" s="509"/>
      <c r="D15" s="148">
        <v>0</v>
      </c>
      <c r="E15" s="148">
        <v>0</v>
      </c>
      <c r="F15" s="146"/>
      <c r="G15" s="509" t="s">
        <v>95</v>
      </c>
      <c r="H15" s="509"/>
      <c r="I15" s="148">
        <v>259215</v>
      </c>
      <c r="J15" s="148">
        <v>246700</v>
      </c>
      <c r="K15" s="326"/>
    </row>
    <row r="16" spans="1:11">
      <c r="A16" s="327"/>
      <c r="B16" s="509" t="s">
        <v>96</v>
      </c>
      <c r="C16" s="509"/>
      <c r="D16" s="148">
        <v>0</v>
      </c>
      <c r="E16" s="148">
        <v>0</v>
      </c>
      <c r="F16" s="146"/>
      <c r="G16" s="328"/>
      <c r="H16" s="95"/>
      <c r="I16" s="299"/>
      <c r="J16" s="299"/>
      <c r="K16" s="326"/>
    </row>
    <row r="17" spans="1:11">
      <c r="A17" s="327"/>
      <c r="B17" s="509" t="s">
        <v>97</v>
      </c>
      <c r="C17" s="509"/>
      <c r="D17" s="148">
        <v>6116</v>
      </c>
      <c r="E17" s="148">
        <v>7499</v>
      </c>
      <c r="F17" s="146"/>
      <c r="G17" s="510" t="s">
        <v>202</v>
      </c>
      <c r="H17" s="510"/>
      <c r="I17" s="96">
        <f>SUM(I18:I26)</f>
        <v>2873823</v>
      </c>
      <c r="J17" s="96">
        <f>SUM(J18:J26)</f>
        <v>13296161</v>
      </c>
      <c r="K17" s="326"/>
    </row>
    <row r="18" spans="1:11">
      <c r="A18" s="327"/>
      <c r="B18" s="509" t="s">
        <v>98</v>
      </c>
      <c r="C18" s="509"/>
      <c r="D18" s="148">
        <v>0</v>
      </c>
      <c r="E18" s="148">
        <v>0</v>
      </c>
      <c r="F18" s="146"/>
      <c r="G18" s="509" t="s">
        <v>99</v>
      </c>
      <c r="H18" s="509"/>
      <c r="I18" s="148">
        <v>2873823</v>
      </c>
      <c r="J18" s="148">
        <v>13296161</v>
      </c>
      <c r="K18" s="326"/>
    </row>
    <row r="19" spans="1:11">
      <c r="A19" s="327"/>
      <c r="B19" s="509" t="s">
        <v>100</v>
      </c>
      <c r="C19" s="509"/>
      <c r="D19" s="148">
        <v>0</v>
      </c>
      <c r="E19" s="148">
        <v>0</v>
      </c>
      <c r="F19" s="146"/>
      <c r="G19" s="509" t="s">
        <v>101</v>
      </c>
      <c r="H19" s="509"/>
      <c r="I19" s="148">
        <v>0</v>
      </c>
      <c r="J19" s="148">
        <v>0</v>
      </c>
      <c r="K19" s="326"/>
    </row>
    <row r="20" spans="1:11" ht="52.5" customHeight="1">
      <c r="A20" s="327"/>
      <c r="B20" s="512" t="s">
        <v>102</v>
      </c>
      <c r="C20" s="512"/>
      <c r="D20" s="148">
        <v>0</v>
      </c>
      <c r="E20" s="148">
        <v>0</v>
      </c>
      <c r="F20" s="146"/>
      <c r="G20" s="509" t="s">
        <v>103</v>
      </c>
      <c r="H20" s="509"/>
      <c r="I20" s="148">
        <v>0</v>
      </c>
      <c r="J20" s="148">
        <v>0</v>
      </c>
      <c r="K20" s="326"/>
    </row>
    <row r="21" spans="1:11">
      <c r="A21" s="325"/>
      <c r="B21" s="328"/>
      <c r="C21" s="95"/>
      <c r="D21" s="299"/>
      <c r="E21" s="299"/>
      <c r="F21" s="146"/>
      <c r="G21" s="509" t="s">
        <v>104</v>
      </c>
      <c r="H21" s="509"/>
      <c r="I21" s="148">
        <v>0</v>
      </c>
      <c r="J21" s="148">
        <v>0</v>
      </c>
      <c r="K21" s="326"/>
    </row>
    <row r="22" spans="1:11" ht="29.25" customHeight="1">
      <c r="A22" s="325"/>
      <c r="B22" s="511" t="s">
        <v>105</v>
      </c>
      <c r="C22" s="511"/>
      <c r="D22" s="96">
        <f>D23+D24</f>
        <v>24272355</v>
      </c>
      <c r="E22" s="96">
        <f>E23+E24</f>
        <v>34021708</v>
      </c>
      <c r="F22" s="146"/>
      <c r="G22" s="509" t="s">
        <v>106</v>
      </c>
      <c r="H22" s="509"/>
      <c r="I22" s="148">
        <v>0</v>
      </c>
      <c r="J22" s="148">
        <v>0</v>
      </c>
      <c r="K22" s="326"/>
    </row>
    <row r="23" spans="1:11">
      <c r="A23" s="327"/>
      <c r="B23" s="509" t="s">
        <v>107</v>
      </c>
      <c r="C23" s="509"/>
      <c r="D23" s="97">
        <v>24272355</v>
      </c>
      <c r="E23" s="97">
        <v>34021708</v>
      </c>
      <c r="F23" s="146"/>
      <c r="G23" s="509" t="s">
        <v>108</v>
      </c>
      <c r="H23" s="509"/>
      <c r="I23" s="148">
        <v>0</v>
      </c>
      <c r="J23" s="148">
        <v>0</v>
      </c>
      <c r="K23" s="326"/>
    </row>
    <row r="24" spans="1:11">
      <c r="A24" s="327"/>
      <c r="B24" s="509" t="s">
        <v>201</v>
      </c>
      <c r="C24" s="509"/>
      <c r="D24" s="148">
        <v>0</v>
      </c>
      <c r="E24" s="148">
        <v>0</v>
      </c>
      <c r="F24" s="146"/>
      <c r="G24" s="509" t="s">
        <v>109</v>
      </c>
      <c r="H24" s="509"/>
      <c r="I24" s="148">
        <v>0</v>
      </c>
      <c r="J24" s="148">
        <v>0</v>
      </c>
      <c r="K24" s="326"/>
    </row>
    <row r="25" spans="1:11">
      <c r="A25" s="325"/>
      <c r="B25" s="328"/>
      <c r="C25" s="95"/>
      <c r="D25" s="299"/>
      <c r="E25" s="299"/>
      <c r="F25" s="146"/>
      <c r="G25" s="509" t="s">
        <v>110</v>
      </c>
      <c r="H25" s="509"/>
      <c r="I25" s="148">
        <v>0</v>
      </c>
      <c r="J25" s="148">
        <v>0</v>
      </c>
      <c r="K25" s="326"/>
    </row>
    <row r="26" spans="1:11">
      <c r="A26" s="327"/>
      <c r="B26" s="511" t="s">
        <v>111</v>
      </c>
      <c r="C26" s="511"/>
      <c r="D26" s="96">
        <f>SUM(D27:D31)</f>
        <v>0</v>
      </c>
      <c r="E26" s="96">
        <f>SUM(E27:E31)</f>
        <v>0</v>
      </c>
      <c r="F26" s="146"/>
      <c r="G26" s="509" t="s">
        <v>112</v>
      </c>
      <c r="H26" s="509"/>
      <c r="I26" s="148">
        <v>0</v>
      </c>
      <c r="J26" s="148">
        <v>0</v>
      </c>
      <c r="K26" s="326"/>
    </row>
    <row r="27" spans="1:11">
      <c r="A27" s="327"/>
      <c r="B27" s="509" t="s">
        <v>113</v>
      </c>
      <c r="C27" s="509"/>
      <c r="D27" s="148">
        <v>0</v>
      </c>
      <c r="E27" s="148">
        <v>0</v>
      </c>
      <c r="F27" s="146"/>
      <c r="G27" s="328"/>
      <c r="H27" s="95"/>
      <c r="I27" s="299"/>
      <c r="J27" s="299"/>
      <c r="K27" s="326"/>
    </row>
    <row r="28" spans="1:11">
      <c r="A28" s="327"/>
      <c r="B28" s="509" t="s">
        <v>114</v>
      </c>
      <c r="C28" s="509"/>
      <c r="D28" s="148">
        <v>0</v>
      </c>
      <c r="E28" s="148">
        <v>0</v>
      </c>
      <c r="F28" s="146"/>
      <c r="G28" s="511" t="s">
        <v>107</v>
      </c>
      <c r="H28" s="511"/>
      <c r="I28" s="96">
        <f>SUM(I29:I31)</f>
        <v>0</v>
      </c>
      <c r="J28" s="96">
        <f>SUM(J29:J31)</f>
        <v>0</v>
      </c>
      <c r="K28" s="326"/>
    </row>
    <row r="29" spans="1:11" ht="26.25" customHeight="1">
      <c r="A29" s="327"/>
      <c r="B29" s="512" t="s">
        <v>115</v>
      </c>
      <c r="C29" s="512"/>
      <c r="D29" s="148">
        <v>0</v>
      </c>
      <c r="E29" s="148">
        <v>0</v>
      </c>
      <c r="F29" s="146"/>
      <c r="G29" s="509" t="s">
        <v>116</v>
      </c>
      <c r="H29" s="509"/>
      <c r="I29" s="148">
        <v>0</v>
      </c>
      <c r="J29" s="148">
        <v>0</v>
      </c>
      <c r="K29" s="326"/>
    </row>
    <row r="30" spans="1:11">
      <c r="A30" s="327"/>
      <c r="B30" s="509" t="s">
        <v>117</v>
      </c>
      <c r="C30" s="509"/>
      <c r="D30" s="148">
        <v>0</v>
      </c>
      <c r="E30" s="148">
        <v>0</v>
      </c>
      <c r="F30" s="146"/>
      <c r="G30" s="509" t="s">
        <v>50</v>
      </c>
      <c r="H30" s="509"/>
      <c r="I30" s="148">
        <v>0</v>
      </c>
      <c r="J30" s="148">
        <v>0</v>
      </c>
      <c r="K30" s="326"/>
    </row>
    <row r="31" spans="1:11">
      <c r="A31" s="327"/>
      <c r="B31" s="509" t="s">
        <v>118</v>
      </c>
      <c r="C31" s="509"/>
      <c r="D31" s="148">
        <v>0</v>
      </c>
      <c r="E31" s="148">
        <v>0</v>
      </c>
      <c r="F31" s="146"/>
      <c r="G31" s="509" t="s">
        <v>119</v>
      </c>
      <c r="H31" s="509"/>
      <c r="I31" s="148">
        <v>0</v>
      </c>
      <c r="J31" s="148">
        <v>0</v>
      </c>
      <c r="K31" s="326"/>
    </row>
    <row r="32" spans="1:11">
      <c r="A32" s="325"/>
      <c r="B32" s="328"/>
      <c r="C32" s="300"/>
      <c r="D32" s="95"/>
      <c r="E32" s="95"/>
      <c r="F32" s="146"/>
      <c r="G32" s="328"/>
      <c r="H32" s="95"/>
      <c r="I32" s="299"/>
      <c r="J32" s="299"/>
      <c r="K32" s="326"/>
    </row>
    <row r="33" spans="1:11">
      <c r="A33" s="329"/>
      <c r="B33" s="513" t="s">
        <v>120</v>
      </c>
      <c r="C33" s="513"/>
      <c r="D33" s="300">
        <f>D12+D22+D26</f>
        <v>24278471</v>
      </c>
      <c r="E33" s="300">
        <f>E12+E22+E26</f>
        <v>34029207</v>
      </c>
      <c r="F33" s="330"/>
      <c r="G33" s="510" t="s">
        <v>121</v>
      </c>
      <c r="H33" s="510"/>
      <c r="I33" s="102">
        <f>SUM(I34:I38)</f>
        <v>0</v>
      </c>
      <c r="J33" s="102">
        <f>SUM(J34:J38)</f>
        <v>0</v>
      </c>
      <c r="K33" s="326"/>
    </row>
    <row r="34" spans="1:11">
      <c r="A34" s="325"/>
      <c r="B34" s="513"/>
      <c r="C34" s="513"/>
      <c r="D34" s="95"/>
      <c r="E34" s="95"/>
      <c r="F34" s="146"/>
      <c r="G34" s="509" t="s">
        <v>122</v>
      </c>
      <c r="H34" s="509"/>
      <c r="I34" s="148">
        <v>0</v>
      </c>
      <c r="J34" s="148">
        <v>0</v>
      </c>
      <c r="K34" s="326"/>
    </row>
    <row r="35" spans="1:11">
      <c r="A35" s="331"/>
      <c r="B35" s="146"/>
      <c r="C35" s="146"/>
      <c r="D35" s="146"/>
      <c r="E35" s="146"/>
      <c r="F35" s="146"/>
      <c r="G35" s="509" t="s">
        <v>123</v>
      </c>
      <c r="H35" s="509"/>
      <c r="I35" s="148">
        <v>0</v>
      </c>
      <c r="J35" s="148">
        <v>0</v>
      </c>
      <c r="K35" s="326"/>
    </row>
    <row r="36" spans="1:11">
      <c r="A36" s="331"/>
      <c r="B36" s="146"/>
      <c r="C36" s="146"/>
      <c r="D36" s="146"/>
      <c r="E36" s="146"/>
      <c r="F36" s="146"/>
      <c r="G36" s="509" t="s">
        <v>124</v>
      </c>
      <c r="H36" s="509"/>
      <c r="I36" s="148">
        <v>0</v>
      </c>
      <c r="J36" s="148">
        <v>0</v>
      </c>
      <c r="K36" s="326"/>
    </row>
    <row r="37" spans="1:11">
      <c r="A37" s="331"/>
      <c r="B37" s="146"/>
      <c r="C37" s="146"/>
      <c r="D37" s="146"/>
      <c r="E37" s="146"/>
      <c r="F37" s="146"/>
      <c r="G37" s="509" t="s">
        <v>125</v>
      </c>
      <c r="H37" s="509"/>
      <c r="I37" s="148">
        <v>0</v>
      </c>
      <c r="J37" s="148">
        <v>0</v>
      </c>
      <c r="K37" s="326"/>
    </row>
    <row r="38" spans="1:11">
      <c r="A38" s="331"/>
      <c r="B38" s="146"/>
      <c r="C38" s="146"/>
      <c r="D38" s="146"/>
      <c r="E38" s="146"/>
      <c r="F38" s="146"/>
      <c r="G38" s="509" t="s">
        <v>126</v>
      </c>
      <c r="H38" s="509"/>
      <c r="I38" s="148">
        <v>0</v>
      </c>
      <c r="J38" s="148">
        <v>0</v>
      </c>
      <c r="K38" s="326"/>
    </row>
    <row r="39" spans="1:11">
      <c r="A39" s="331"/>
      <c r="B39" s="146"/>
      <c r="C39" s="146"/>
      <c r="D39" s="146"/>
      <c r="E39" s="146"/>
      <c r="F39" s="146"/>
      <c r="G39" s="328"/>
      <c r="H39" s="95"/>
      <c r="I39" s="299"/>
      <c r="J39" s="299"/>
      <c r="K39" s="326"/>
    </row>
    <row r="40" spans="1:11">
      <c r="A40" s="331"/>
      <c r="B40" s="146"/>
      <c r="C40" s="146"/>
      <c r="D40" s="146"/>
      <c r="E40" s="146"/>
      <c r="F40" s="146"/>
      <c r="G40" s="511" t="s">
        <v>127</v>
      </c>
      <c r="H40" s="511"/>
      <c r="I40" s="102">
        <f>SUM(I41:I46)</f>
        <v>0</v>
      </c>
      <c r="J40" s="102">
        <f>SUM(J41:J46)</f>
        <v>0</v>
      </c>
      <c r="K40" s="326"/>
    </row>
    <row r="41" spans="1:11" ht="26.25" customHeight="1">
      <c r="A41" s="331"/>
      <c r="B41" s="146"/>
      <c r="C41" s="146"/>
      <c r="D41" s="146"/>
      <c r="E41" s="146"/>
      <c r="F41" s="146"/>
      <c r="G41" s="512" t="s">
        <v>128</v>
      </c>
      <c r="H41" s="512"/>
      <c r="I41" s="148">
        <v>0</v>
      </c>
      <c r="J41" s="148">
        <v>0</v>
      </c>
      <c r="K41" s="326"/>
    </row>
    <row r="42" spans="1:11">
      <c r="A42" s="331"/>
      <c r="B42" s="146"/>
      <c r="C42" s="146"/>
      <c r="D42" s="146"/>
      <c r="E42" s="146"/>
      <c r="F42" s="146"/>
      <c r="G42" s="509" t="s">
        <v>129</v>
      </c>
      <c r="H42" s="509"/>
      <c r="I42" s="148">
        <v>0</v>
      </c>
      <c r="J42" s="148">
        <v>0</v>
      </c>
      <c r="K42" s="326"/>
    </row>
    <row r="43" spans="1:11" ht="12" customHeight="1">
      <c r="A43" s="331"/>
      <c r="B43" s="146"/>
      <c r="C43" s="146"/>
      <c r="D43" s="146"/>
      <c r="E43" s="146"/>
      <c r="F43" s="146"/>
      <c r="G43" s="509" t="s">
        <v>130</v>
      </c>
      <c r="H43" s="509"/>
      <c r="I43" s="148">
        <v>0</v>
      </c>
      <c r="J43" s="148">
        <v>0</v>
      </c>
      <c r="K43" s="326"/>
    </row>
    <row r="44" spans="1:11" ht="25.5" customHeight="1">
      <c r="A44" s="331"/>
      <c r="B44" s="146"/>
      <c r="C44" s="146"/>
      <c r="D44" s="146"/>
      <c r="E44" s="146"/>
      <c r="F44" s="146"/>
      <c r="G44" s="512" t="s">
        <v>203</v>
      </c>
      <c r="H44" s="512"/>
      <c r="I44" s="148">
        <v>0</v>
      </c>
      <c r="J44" s="148">
        <v>0</v>
      </c>
      <c r="K44" s="326"/>
    </row>
    <row r="45" spans="1:11">
      <c r="A45" s="331"/>
      <c r="B45" s="146"/>
      <c r="C45" s="146"/>
      <c r="D45" s="146"/>
      <c r="E45" s="146"/>
      <c r="F45" s="146"/>
      <c r="G45" s="509" t="s">
        <v>131</v>
      </c>
      <c r="H45" s="509"/>
      <c r="I45" s="148">
        <v>0</v>
      </c>
      <c r="J45" s="148">
        <v>0</v>
      </c>
      <c r="K45" s="326"/>
    </row>
    <row r="46" spans="1:11">
      <c r="A46" s="331"/>
      <c r="B46" s="146"/>
      <c r="C46" s="146"/>
      <c r="D46" s="146"/>
      <c r="E46" s="146"/>
      <c r="F46" s="146"/>
      <c r="G46" s="509" t="s">
        <v>132</v>
      </c>
      <c r="H46" s="509"/>
      <c r="I46" s="148">
        <v>0</v>
      </c>
      <c r="J46" s="148">
        <v>0</v>
      </c>
      <c r="K46" s="326"/>
    </row>
    <row r="47" spans="1:11">
      <c r="A47" s="331"/>
      <c r="B47" s="146"/>
      <c r="C47" s="146"/>
      <c r="D47" s="146"/>
      <c r="E47" s="146"/>
      <c r="F47" s="146"/>
      <c r="G47" s="328"/>
      <c r="H47" s="95"/>
      <c r="I47" s="299"/>
      <c r="J47" s="299"/>
      <c r="K47" s="326"/>
    </row>
    <row r="48" spans="1:11">
      <c r="A48" s="331"/>
      <c r="B48" s="146"/>
      <c r="C48" s="146"/>
      <c r="D48" s="146"/>
      <c r="E48" s="146"/>
      <c r="F48" s="146"/>
      <c r="G48" s="511" t="s">
        <v>133</v>
      </c>
      <c r="H48" s="511"/>
      <c r="I48" s="102">
        <f>SUM(I49)</f>
        <v>18030945</v>
      </c>
      <c r="J48" s="102">
        <f>SUM(J49)</f>
        <v>16118190</v>
      </c>
      <c r="K48" s="326"/>
    </row>
    <row r="49" spans="1:11">
      <c r="A49" s="331"/>
      <c r="B49" s="146"/>
      <c r="C49" s="146"/>
      <c r="D49" s="146"/>
      <c r="E49" s="146"/>
      <c r="F49" s="146"/>
      <c r="G49" s="509" t="s">
        <v>134</v>
      </c>
      <c r="H49" s="509"/>
      <c r="I49" s="148">
        <v>18030945</v>
      </c>
      <c r="J49" s="148">
        <v>16118190</v>
      </c>
      <c r="K49" s="326"/>
    </row>
    <row r="50" spans="1:11">
      <c r="A50" s="331"/>
      <c r="B50" s="146"/>
      <c r="C50" s="146"/>
      <c r="D50" s="146"/>
      <c r="E50" s="146"/>
      <c r="F50" s="146"/>
      <c r="G50" s="328"/>
      <c r="H50" s="95"/>
      <c r="I50" s="299"/>
      <c r="J50" s="299"/>
      <c r="K50" s="326"/>
    </row>
    <row r="51" spans="1:11">
      <c r="A51" s="331"/>
      <c r="B51" s="146"/>
      <c r="C51" s="146"/>
      <c r="D51" s="146"/>
      <c r="E51" s="146"/>
      <c r="F51" s="146"/>
      <c r="G51" s="513" t="s">
        <v>135</v>
      </c>
      <c r="H51" s="513"/>
      <c r="I51" s="301">
        <f>I12+I17+I28+I33+I40+I48</f>
        <v>24136596</v>
      </c>
      <c r="J51" s="301">
        <f>J12+J17+J28+J33+J40+J48</f>
        <v>32552728</v>
      </c>
      <c r="K51" s="332"/>
    </row>
    <row r="52" spans="1:11">
      <c r="A52" s="331"/>
      <c r="B52" s="146"/>
      <c r="C52" s="146"/>
      <c r="D52" s="146"/>
      <c r="E52" s="146"/>
      <c r="F52" s="146"/>
      <c r="G52" s="333"/>
      <c r="H52" s="333"/>
      <c r="I52" s="299"/>
      <c r="J52" s="299"/>
      <c r="K52" s="332"/>
    </row>
    <row r="53" spans="1:11">
      <c r="A53" s="331"/>
      <c r="B53" s="146"/>
      <c r="C53" s="146"/>
      <c r="D53" s="146"/>
      <c r="E53" s="146"/>
      <c r="F53" s="146"/>
      <c r="G53" s="515" t="s">
        <v>136</v>
      </c>
      <c r="H53" s="515"/>
      <c r="I53" s="301">
        <f>D33-I51</f>
        <v>141875</v>
      </c>
      <c r="J53" s="301">
        <f>E33-J51</f>
        <v>1476479</v>
      </c>
      <c r="K53" s="332"/>
    </row>
    <row r="54" spans="1:11" ht="6" customHeight="1">
      <c r="A54" s="334"/>
      <c r="B54" s="335"/>
      <c r="C54" s="335"/>
      <c r="D54" s="335"/>
      <c r="E54" s="335"/>
      <c r="F54" s="335"/>
      <c r="G54" s="336"/>
      <c r="H54" s="336"/>
      <c r="I54" s="335"/>
      <c r="J54" s="335"/>
      <c r="K54" s="337"/>
    </row>
    <row r="55" spans="1:11" ht="6" customHeight="1">
      <c r="A55" s="258"/>
      <c r="B55" s="258"/>
      <c r="C55" s="258"/>
      <c r="D55" s="258"/>
      <c r="E55" s="258"/>
      <c r="F55" s="258"/>
      <c r="G55" s="309"/>
      <c r="H55" s="309"/>
      <c r="I55" s="258"/>
      <c r="J55" s="258"/>
      <c r="K55" s="258"/>
    </row>
    <row r="56" spans="1:11" ht="6" customHeight="1">
      <c r="A56" s="335"/>
      <c r="B56" s="338"/>
      <c r="C56" s="339"/>
      <c r="D56" s="340"/>
      <c r="E56" s="340"/>
      <c r="F56" s="335"/>
      <c r="G56" s="341"/>
      <c r="H56" s="342"/>
      <c r="I56" s="340"/>
      <c r="J56" s="340"/>
      <c r="K56" s="335"/>
    </row>
    <row r="57" spans="1:11" ht="6" customHeight="1">
      <c r="A57" s="258"/>
      <c r="B57" s="95"/>
      <c r="C57" s="343"/>
      <c r="D57" s="344"/>
      <c r="E57" s="344"/>
      <c r="F57" s="258"/>
      <c r="G57" s="345"/>
      <c r="H57" s="346"/>
      <c r="I57" s="344"/>
      <c r="J57" s="344"/>
      <c r="K57" s="258"/>
    </row>
    <row r="58" spans="1:11" ht="15" customHeight="1">
      <c r="B58" s="516" t="s">
        <v>78</v>
      </c>
      <c r="C58" s="516"/>
      <c r="D58" s="516"/>
      <c r="E58" s="516"/>
      <c r="F58" s="516"/>
      <c r="G58" s="516"/>
      <c r="H58" s="516"/>
      <c r="I58" s="516"/>
      <c r="J58" s="516"/>
    </row>
    <row r="59" spans="1:11" ht="9.75" customHeight="1">
      <c r="B59" s="95"/>
      <c r="C59" s="343"/>
      <c r="D59" s="344"/>
      <c r="E59" s="344"/>
      <c r="G59" s="345"/>
      <c r="H59" s="343"/>
      <c r="I59" s="344"/>
      <c r="J59" s="344"/>
    </row>
    <row r="60" spans="1:11" ht="30" customHeight="1">
      <c r="B60" s="95"/>
      <c r="C60" s="517"/>
      <c r="D60" s="517"/>
      <c r="E60" s="344"/>
      <c r="G60" s="518"/>
      <c r="H60" s="518"/>
      <c r="I60" s="344"/>
      <c r="J60" s="344"/>
    </row>
    <row r="61" spans="1:11" ht="14.1" customHeight="1">
      <c r="B61" s="347"/>
      <c r="C61" s="519" t="s">
        <v>80</v>
      </c>
      <c r="D61" s="519"/>
      <c r="E61" s="344"/>
      <c r="F61" s="344"/>
      <c r="G61" s="519" t="s">
        <v>83</v>
      </c>
      <c r="H61" s="519"/>
      <c r="I61" s="96"/>
      <c r="J61" s="344"/>
    </row>
    <row r="62" spans="1:11" ht="14.1" customHeight="1">
      <c r="B62" s="348"/>
      <c r="C62" s="514" t="s">
        <v>81</v>
      </c>
      <c r="D62" s="514"/>
      <c r="E62" s="99"/>
      <c r="F62" s="99"/>
      <c r="G62" s="514" t="s">
        <v>82</v>
      </c>
      <c r="H62" s="514"/>
      <c r="I62" s="96"/>
      <c r="J62" s="344"/>
    </row>
    <row r="63" spans="1:11" ht="9.9499999999999993" customHeight="1">
      <c r="D63" s="349"/>
    </row>
    <row r="64" spans="1:11">
      <c r="D64" s="349"/>
    </row>
    <row r="65" spans="4:4">
      <c r="D65" s="349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selection activeCell="B3" sqref="B3:I3"/>
    </sheetView>
  </sheetViews>
  <sheetFormatPr baseColWidth="10" defaultColWidth="11.42578125" defaultRowHeight="12"/>
  <cols>
    <col min="1" max="1" width="2.28515625" style="303" customWidth="1"/>
    <col min="2" max="2" width="3.28515625" style="394" customWidth="1"/>
    <col min="3" max="3" width="52.5703125" style="394" customWidth="1"/>
    <col min="4" max="9" width="12.7109375" style="394" customWidth="1"/>
    <col min="10" max="10" width="2.7109375" style="303" customWidth="1"/>
    <col min="11" max="16384" width="11.42578125" style="394"/>
  </cols>
  <sheetData>
    <row r="1" spans="1:10" s="303" customFormat="1"/>
    <row r="2" spans="1:10">
      <c r="B2" s="620" t="s">
        <v>651</v>
      </c>
      <c r="C2" s="621"/>
      <c r="D2" s="621"/>
      <c r="E2" s="621"/>
      <c r="F2" s="621"/>
      <c r="G2" s="621"/>
      <c r="H2" s="621"/>
      <c r="I2" s="622"/>
    </row>
    <row r="3" spans="1:10">
      <c r="B3" s="623" t="s">
        <v>414</v>
      </c>
      <c r="C3" s="624"/>
      <c r="D3" s="624"/>
      <c r="E3" s="624"/>
      <c r="F3" s="624"/>
      <c r="G3" s="624"/>
      <c r="H3" s="624"/>
      <c r="I3" s="625"/>
    </row>
    <row r="4" spans="1:10">
      <c r="B4" s="623" t="s">
        <v>239</v>
      </c>
      <c r="C4" s="624"/>
      <c r="D4" s="624"/>
      <c r="E4" s="624"/>
      <c r="F4" s="624"/>
      <c r="G4" s="624"/>
      <c r="H4" s="624"/>
      <c r="I4" s="625"/>
    </row>
    <row r="5" spans="1:10">
      <c r="B5" s="623" t="s">
        <v>240</v>
      </c>
      <c r="C5" s="624"/>
      <c r="D5" s="624"/>
      <c r="E5" s="624"/>
      <c r="F5" s="624"/>
      <c r="G5" s="624"/>
      <c r="H5" s="624"/>
      <c r="I5" s="625"/>
    </row>
    <row r="6" spans="1:10">
      <c r="B6" s="626" t="s">
        <v>646</v>
      </c>
      <c r="C6" s="627"/>
      <c r="D6" s="627"/>
      <c r="E6" s="627"/>
      <c r="F6" s="627"/>
      <c r="G6" s="627"/>
      <c r="H6" s="627"/>
      <c r="I6" s="628"/>
    </row>
    <row r="7" spans="1:10" s="303" customFormat="1"/>
    <row r="8" spans="1:10">
      <c r="B8" s="618" t="s">
        <v>76</v>
      </c>
      <c r="C8" s="618"/>
      <c r="D8" s="619" t="s">
        <v>241</v>
      </c>
      <c r="E8" s="619"/>
      <c r="F8" s="619"/>
      <c r="G8" s="619"/>
      <c r="H8" s="619"/>
      <c r="I8" s="619" t="s">
        <v>242</v>
      </c>
    </row>
    <row r="9" spans="1:10" ht="24">
      <c r="B9" s="618"/>
      <c r="C9" s="618"/>
      <c r="D9" s="395" t="s">
        <v>243</v>
      </c>
      <c r="E9" s="395" t="s">
        <v>244</v>
      </c>
      <c r="F9" s="395" t="s">
        <v>217</v>
      </c>
      <c r="G9" s="395" t="s">
        <v>218</v>
      </c>
      <c r="H9" s="395" t="s">
        <v>245</v>
      </c>
      <c r="I9" s="619"/>
    </row>
    <row r="10" spans="1:10">
      <c r="B10" s="618"/>
      <c r="C10" s="618"/>
      <c r="D10" s="395">
        <v>1</v>
      </c>
      <c r="E10" s="395">
        <v>2</v>
      </c>
      <c r="F10" s="395" t="s">
        <v>246</v>
      </c>
      <c r="G10" s="395">
        <v>4</v>
      </c>
      <c r="H10" s="395">
        <v>5</v>
      </c>
      <c r="I10" s="395" t="s">
        <v>247</v>
      </c>
    </row>
    <row r="11" spans="1:10">
      <c r="B11" s="396"/>
      <c r="C11" s="397"/>
      <c r="D11" s="398"/>
      <c r="E11" s="398"/>
      <c r="F11" s="398"/>
      <c r="G11" s="398"/>
      <c r="H11" s="398"/>
      <c r="I11" s="398"/>
    </row>
    <row r="12" spans="1:10">
      <c r="B12" s="399"/>
      <c r="C12" s="400" t="s">
        <v>416</v>
      </c>
      <c r="D12" s="401">
        <v>15894818</v>
      </c>
      <c r="E12" s="401">
        <v>8383652</v>
      </c>
      <c r="F12" s="401">
        <f>+D12+E12</f>
        <v>24278470</v>
      </c>
      <c r="G12" s="401">
        <v>24136595</v>
      </c>
      <c r="H12" s="401">
        <v>24136595</v>
      </c>
      <c r="I12" s="401">
        <f>+F12-G12</f>
        <v>141875</v>
      </c>
    </row>
    <row r="13" spans="1:10">
      <c r="B13" s="402"/>
      <c r="C13" s="403"/>
      <c r="D13" s="404"/>
      <c r="E13" s="404"/>
      <c r="F13" s="404"/>
      <c r="G13" s="404"/>
      <c r="H13" s="404"/>
      <c r="I13" s="404"/>
    </row>
    <row r="14" spans="1:10" s="409" customFormat="1">
      <c r="A14" s="405"/>
      <c r="B14" s="406"/>
      <c r="C14" s="407" t="s">
        <v>248</v>
      </c>
      <c r="D14" s="408">
        <f t="shared" ref="D14:I14" si="0">SUM(D12:D12)</f>
        <v>15894818</v>
      </c>
      <c r="E14" s="408">
        <f t="shared" si="0"/>
        <v>8383652</v>
      </c>
      <c r="F14" s="408">
        <f t="shared" si="0"/>
        <v>24278470</v>
      </c>
      <c r="G14" s="408">
        <f t="shared" si="0"/>
        <v>24136595</v>
      </c>
      <c r="H14" s="408">
        <f t="shared" si="0"/>
        <v>24136595</v>
      </c>
      <c r="I14" s="408">
        <f t="shared" si="0"/>
        <v>141875</v>
      </c>
      <c r="J14" s="405"/>
    </row>
    <row r="15" spans="1:10">
      <c r="B15" s="303"/>
      <c r="C15" s="303"/>
      <c r="D15" s="303"/>
      <c r="E15" s="303"/>
      <c r="F15" s="303"/>
      <c r="G15" s="303"/>
      <c r="H15" s="303"/>
      <c r="I15" s="303"/>
    </row>
    <row r="16" spans="1:10">
      <c r="B16" s="303"/>
      <c r="C16" s="303"/>
      <c r="D16" s="303"/>
      <c r="E16" s="303"/>
      <c r="F16" s="303"/>
      <c r="G16" s="303"/>
      <c r="H16" s="303"/>
      <c r="I16" s="303"/>
    </row>
    <row r="17" spans="2:9">
      <c r="B17" s="303"/>
      <c r="C17" s="303"/>
      <c r="D17" s="303"/>
      <c r="E17" s="303"/>
      <c r="F17" s="303"/>
      <c r="G17" s="303"/>
      <c r="H17" s="303"/>
      <c r="I17" s="30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B3" sqref="B3:I3"/>
    </sheetView>
  </sheetViews>
  <sheetFormatPr baseColWidth="10" defaultColWidth="11.42578125" defaultRowHeight="12"/>
  <cols>
    <col min="1" max="1" width="2.5703125" style="303" customWidth="1"/>
    <col min="2" max="2" width="2" style="394" customWidth="1"/>
    <col min="3" max="3" width="45.85546875" style="394" customWidth="1"/>
    <col min="4" max="9" width="12.7109375" style="394" customWidth="1"/>
    <col min="10" max="10" width="4" style="303" customWidth="1"/>
    <col min="11" max="16384" width="11.42578125" style="394"/>
  </cols>
  <sheetData>
    <row r="1" spans="2:9" s="303" customFormat="1"/>
    <row r="2" spans="2:9">
      <c r="B2" s="620" t="s">
        <v>651</v>
      </c>
      <c r="C2" s="621"/>
      <c r="D2" s="621"/>
      <c r="E2" s="621"/>
      <c r="F2" s="621"/>
      <c r="G2" s="621"/>
      <c r="H2" s="621"/>
      <c r="I2" s="622"/>
    </row>
    <row r="3" spans="2:9">
      <c r="B3" s="623" t="s">
        <v>415</v>
      </c>
      <c r="C3" s="624"/>
      <c r="D3" s="624"/>
      <c r="E3" s="624"/>
      <c r="F3" s="624"/>
      <c r="G3" s="624"/>
      <c r="H3" s="624"/>
      <c r="I3" s="625"/>
    </row>
    <row r="4" spans="2:9">
      <c r="B4" s="623" t="s">
        <v>239</v>
      </c>
      <c r="C4" s="624"/>
      <c r="D4" s="624"/>
      <c r="E4" s="624"/>
      <c r="F4" s="624"/>
      <c r="G4" s="624"/>
      <c r="H4" s="624"/>
      <c r="I4" s="625"/>
    </row>
    <row r="5" spans="2:9">
      <c r="B5" s="623" t="s">
        <v>249</v>
      </c>
      <c r="C5" s="624"/>
      <c r="D5" s="624"/>
      <c r="E5" s="624"/>
      <c r="F5" s="624"/>
      <c r="G5" s="624"/>
      <c r="H5" s="624"/>
      <c r="I5" s="625"/>
    </row>
    <row r="6" spans="2:9">
      <c r="B6" s="626" t="s">
        <v>211</v>
      </c>
      <c r="C6" s="627"/>
      <c r="D6" s="627"/>
      <c r="E6" s="627"/>
      <c r="F6" s="627"/>
      <c r="G6" s="627"/>
      <c r="H6" s="627"/>
      <c r="I6" s="628"/>
    </row>
    <row r="7" spans="2:9" s="303" customFormat="1"/>
    <row r="8" spans="2:9">
      <c r="B8" s="629" t="s">
        <v>76</v>
      </c>
      <c r="C8" s="630"/>
      <c r="D8" s="619" t="s">
        <v>250</v>
      </c>
      <c r="E8" s="619"/>
      <c r="F8" s="619"/>
      <c r="G8" s="619"/>
      <c r="H8" s="619"/>
      <c r="I8" s="619" t="s">
        <v>242</v>
      </c>
    </row>
    <row r="9" spans="2:9" ht="24">
      <c r="B9" s="631"/>
      <c r="C9" s="632"/>
      <c r="D9" s="395" t="s">
        <v>243</v>
      </c>
      <c r="E9" s="395" t="s">
        <v>244</v>
      </c>
      <c r="F9" s="395" t="s">
        <v>217</v>
      </c>
      <c r="G9" s="395" t="s">
        <v>218</v>
      </c>
      <c r="H9" s="395" t="s">
        <v>245</v>
      </c>
      <c r="I9" s="619"/>
    </row>
    <row r="10" spans="2:9">
      <c r="B10" s="633"/>
      <c r="C10" s="634"/>
      <c r="D10" s="395">
        <v>1</v>
      </c>
      <c r="E10" s="395">
        <v>2</v>
      </c>
      <c r="F10" s="395" t="s">
        <v>246</v>
      </c>
      <c r="G10" s="395">
        <v>4</v>
      </c>
      <c r="H10" s="395">
        <v>5</v>
      </c>
      <c r="I10" s="395" t="s">
        <v>247</v>
      </c>
    </row>
    <row r="11" spans="2:9">
      <c r="B11" s="410"/>
      <c r="C11" s="411"/>
      <c r="D11" s="412"/>
      <c r="E11" s="412"/>
      <c r="F11" s="412"/>
      <c r="G11" s="412"/>
      <c r="H11" s="412"/>
      <c r="I11" s="412"/>
    </row>
    <row r="12" spans="2:9">
      <c r="B12" s="396"/>
      <c r="C12" s="413" t="s">
        <v>251</v>
      </c>
      <c r="D12" s="265">
        <v>3971426</v>
      </c>
      <c r="E12" s="265">
        <v>2276099</v>
      </c>
      <c r="F12" s="265">
        <f>+D12+E12</f>
        <v>6247525</v>
      </c>
      <c r="G12" s="265">
        <v>6105650</v>
      </c>
      <c r="H12" s="265">
        <v>6105650</v>
      </c>
      <c r="I12" s="265">
        <f>+F12-G12</f>
        <v>141875</v>
      </c>
    </row>
    <row r="13" spans="2:9">
      <c r="B13" s="396"/>
      <c r="C13" s="397"/>
      <c r="D13" s="265"/>
      <c r="E13" s="265"/>
      <c r="F13" s="265"/>
      <c r="G13" s="265"/>
      <c r="H13" s="265"/>
      <c r="I13" s="265"/>
    </row>
    <row r="14" spans="2:9">
      <c r="B14" s="414"/>
      <c r="C14" s="413" t="s">
        <v>252</v>
      </c>
      <c r="D14" s="265">
        <v>11923392</v>
      </c>
      <c r="E14" s="265">
        <v>6107553</v>
      </c>
      <c r="F14" s="265">
        <f>+D14+E14</f>
        <v>18030945</v>
      </c>
      <c r="G14" s="265">
        <v>18030945</v>
      </c>
      <c r="H14" s="265">
        <v>18030945</v>
      </c>
      <c r="I14" s="265">
        <f>+F14-G14</f>
        <v>0</v>
      </c>
    </row>
    <row r="15" spans="2:9">
      <c r="B15" s="396"/>
      <c r="C15" s="397"/>
      <c r="D15" s="265"/>
      <c r="E15" s="265"/>
      <c r="F15" s="265"/>
      <c r="G15" s="265"/>
      <c r="H15" s="265"/>
      <c r="I15" s="265"/>
    </row>
    <row r="16" spans="2:9">
      <c r="B16" s="414"/>
      <c r="C16" s="413" t="s">
        <v>253</v>
      </c>
      <c r="D16" s="265">
        <v>0</v>
      </c>
      <c r="E16" s="265">
        <v>0</v>
      </c>
      <c r="F16" s="265">
        <f>+D16+E16</f>
        <v>0</v>
      </c>
      <c r="G16" s="265">
        <v>0</v>
      </c>
      <c r="H16" s="265">
        <v>0</v>
      </c>
      <c r="I16" s="265">
        <f>+F16-G16</f>
        <v>0</v>
      </c>
    </row>
    <row r="17" spans="1:10">
      <c r="B17" s="415"/>
      <c r="C17" s="416"/>
      <c r="D17" s="417"/>
      <c r="E17" s="417"/>
      <c r="F17" s="417"/>
      <c r="G17" s="417"/>
      <c r="H17" s="417"/>
      <c r="I17" s="417"/>
    </row>
    <row r="18" spans="1:10" s="409" customFormat="1">
      <c r="A18" s="405"/>
      <c r="B18" s="415"/>
      <c r="C18" s="416" t="s">
        <v>248</v>
      </c>
      <c r="D18" s="270">
        <f>+D12+D14+D16</f>
        <v>15894818</v>
      </c>
      <c r="E18" s="270">
        <f t="shared" ref="E18:I18" si="0">+E12+E14+E16</f>
        <v>8383652</v>
      </c>
      <c r="F18" s="270">
        <f t="shared" si="0"/>
        <v>24278470</v>
      </c>
      <c r="G18" s="270">
        <f t="shared" si="0"/>
        <v>24136595</v>
      </c>
      <c r="H18" s="270">
        <f t="shared" si="0"/>
        <v>24136595</v>
      </c>
      <c r="I18" s="270">
        <f t="shared" si="0"/>
        <v>141875</v>
      </c>
      <c r="J18" s="405"/>
    </row>
    <row r="19" spans="1:10" s="303" customFormat="1"/>
    <row r="21" spans="1:10">
      <c r="D21" s="418" t="str">
        <f>IF(D18=CAdmon!D14," ","ERROR")</f>
        <v xml:space="preserve"> </v>
      </c>
      <c r="E21" s="418" t="str">
        <f>IF(E18=CAdmon!E14," ","ERROR")</f>
        <v xml:space="preserve"> </v>
      </c>
      <c r="F21" s="418" t="str">
        <f>IF(F18=CAdmon!F14," ","ERROR")</f>
        <v xml:space="preserve"> </v>
      </c>
      <c r="G21" s="418" t="str">
        <f>IF(G18=CAdmon!G14," ","ERROR")</f>
        <v xml:space="preserve"> </v>
      </c>
      <c r="H21" s="418" t="str">
        <f>IF(H18=CAdmon!H14," ","ERROR")</f>
        <v xml:space="preserve"> </v>
      </c>
      <c r="I21" s="418" t="str">
        <f>IF(I18=CAdmon!I14,"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B2" sqref="B2:I2"/>
    </sheetView>
  </sheetViews>
  <sheetFormatPr baseColWidth="10" defaultColWidth="11.42578125" defaultRowHeight="12"/>
  <cols>
    <col min="1" max="1" width="2.42578125" style="303" customWidth="1"/>
    <col min="2" max="2" width="4.5703125" style="394" customWidth="1"/>
    <col min="3" max="3" width="57.28515625" style="394" customWidth="1"/>
    <col min="4" max="9" width="12.7109375" style="394" customWidth="1"/>
    <col min="10" max="10" width="3.7109375" style="303" customWidth="1"/>
    <col min="11" max="16384" width="11.42578125" style="394"/>
  </cols>
  <sheetData>
    <row r="1" spans="2:9">
      <c r="B1" s="620" t="s">
        <v>651</v>
      </c>
      <c r="C1" s="621"/>
      <c r="D1" s="621"/>
      <c r="E1" s="621"/>
      <c r="F1" s="621"/>
      <c r="G1" s="621"/>
      <c r="H1" s="621"/>
      <c r="I1" s="622"/>
    </row>
    <row r="2" spans="2:9">
      <c r="B2" s="623" t="s">
        <v>415</v>
      </c>
      <c r="C2" s="624"/>
      <c r="D2" s="624"/>
      <c r="E2" s="624"/>
      <c r="F2" s="624"/>
      <c r="G2" s="624"/>
      <c r="H2" s="624"/>
      <c r="I2" s="625"/>
    </row>
    <row r="3" spans="2:9">
      <c r="B3" s="623" t="s">
        <v>239</v>
      </c>
      <c r="C3" s="624"/>
      <c r="D3" s="624"/>
      <c r="E3" s="624"/>
      <c r="F3" s="624"/>
      <c r="G3" s="624"/>
      <c r="H3" s="624"/>
      <c r="I3" s="625"/>
    </row>
    <row r="4" spans="2:9">
      <c r="B4" s="623" t="s">
        <v>279</v>
      </c>
      <c r="C4" s="624"/>
      <c r="D4" s="624"/>
      <c r="E4" s="624"/>
      <c r="F4" s="624"/>
      <c r="G4" s="624"/>
      <c r="H4" s="624"/>
      <c r="I4" s="625"/>
    </row>
    <row r="5" spans="2:9">
      <c r="B5" s="626" t="s">
        <v>646</v>
      </c>
      <c r="C5" s="627"/>
      <c r="D5" s="627"/>
      <c r="E5" s="627"/>
      <c r="F5" s="627"/>
      <c r="G5" s="627"/>
      <c r="H5" s="627"/>
      <c r="I5" s="628"/>
    </row>
    <row r="6" spans="2:9" s="303" customFormat="1" ht="6.75" customHeight="1"/>
    <row r="7" spans="2:9">
      <c r="B7" s="618" t="s">
        <v>76</v>
      </c>
      <c r="C7" s="618"/>
      <c r="D7" s="619" t="s">
        <v>241</v>
      </c>
      <c r="E7" s="619"/>
      <c r="F7" s="619"/>
      <c r="G7" s="619"/>
      <c r="H7" s="619"/>
      <c r="I7" s="619" t="s">
        <v>242</v>
      </c>
    </row>
    <row r="8" spans="2:9" ht="24">
      <c r="B8" s="618"/>
      <c r="C8" s="618"/>
      <c r="D8" s="395" t="s">
        <v>243</v>
      </c>
      <c r="E8" s="395" t="s">
        <v>244</v>
      </c>
      <c r="F8" s="395" t="s">
        <v>217</v>
      </c>
      <c r="G8" s="395" t="s">
        <v>218</v>
      </c>
      <c r="H8" s="395" t="s">
        <v>245</v>
      </c>
      <c r="I8" s="619"/>
    </row>
    <row r="9" spans="2:9" ht="11.25" customHeight="1">
      <c r="B9" s="618"/>
      <c r="C9" s="618"/>
      <c r="D9" s="395">
        <v>1</v>
      </c>
      <c r="E9" s="395">
        <v>2</v>
      </c>
      <c r="F9" s="395" t="s">
        <v>246</v>
      </c>
      <c r="G9" s="395">
        <v>4</v>
      </c>
      <c r="H9" s="395">
        <v>5</v>
      </c>
      <c r="I9" s="395" t="s">
        <v>247</v>
      </c>
    </row>
    <row r="10" spans="2:9">
      <c r="B10" s="635" t="s">
        <v>185</v>
      </c>
      <c r="C10" s="636"/>
      <c r="D10" s="259">
        <f t="shared" ref="D10" si="0">SUM(D11:D17)</f>
        <v>3111076</v>
      </c>
      <c r="E10" s="259">
        <f t="shared" ref="E10:H10" si="1">SUM(E11:E17)</f>
        <v>-420570</v>
      </c>
      <c r="F10" s="259">
        <f t="shared" si="1"/>
        <v>2690506</v>
      </c>
      <c r="G10" s="259">
        <f t="shared" si="1"/>
        <v>2690506</v>
      </c>
      <c r="H10" s="259">
        <f t="shared" si="1"/>
        <v>2690506</v>
      </c>
      <c r="I10" s="267">
        <f>+F10-G10</f>
        <v>0</v>
      </c>
    </row>
    <row r="11" spans="2:9">
      <c r="B11" s="420"/>
      <c r="C11" s="421" t="s">
        <v>254</v>
      </c>
      <c r="D11" s="260">
        <v>724764</v>
      </c>
      <c r="E11" s="260">
        <v>-151308</v>
      </c>
      <c r="F11" s="261">
        <f t="shared" ref="F11:F17" si="2">D11+E11</f>
        <v>573456</v>
      </c>
      <c r="G11" s="260">
        <v>573456</v>
      </c>
      <c r="H11" s="260">
        <v>573456</v>
      </c>
      <c r="I11" s="265">
        <f t="shared" ref="I11:I74" si="3">+F11-G11</f>
        <v>0</v>
      </c>
    </row>
    <row r="12" spans="2:9">
      <c r="B12" s="420"/>
      <c r="C12" s="421" t="s">
        <v>255</v>
      </c>
      <c r="D12" s="260">
        <v>1085268</v>
      </c>
      <c r="E12" s="260">
        <v>-12</v>
      </c>
      <c r="F12" s="261">
        <f t="shared" si="2"/>
        <v>1085256</v>
      </c>
      <c r="G12" s="260">
        <v>1085256</v>
      </c>
      <c r="H12" s="260">
        <v>1085256</v>
      </c>
      <c r="I12" s="265">
        <f t="shared" si="3"/>
        <v>0</v>
      </c>
    </row>
    <row r="13" spans="2:9">
      <c r="B13" s="420"/>
      <c r="C13" s="421" t="s">
        <v>256</v>
      </c>
      <c r="D13" s="260">
        <v>1139524</v>
      </c>
      <c r="E13" s="260">
        <v>-238746</v>
      </c>
      <c r="F13" s="261">
        <f t="shared" si="2"/>
        <v>900778</v>
      </c>
      <c r="G13" s="260">
        <v>900778</v>
      </c>
      <c r="H13" s="260">
        <v>900778</v>
      </c>
      <c r="I13" s="265">
        <f t="shared" si="3"/>
        <v>0</v>
      </c>
    </row>
    <row r="14" spans="2:9">
      <c r="B14" s="420"/>
      <c r="C14" s="421" t="s">
        <v>257</v>
      </c>
      <c r="D14" s="260">
        <v>0</v>
      </c>
      <c r="E14" s="260">
        <v>0</v>
      </c>
      <c r="F14" s="261">
        <f t="shared" si="2"/>
        <v>0</v>
      </c>
      <c r="G14" s="260">
        <v>0</v>
      </c>
      <c r="H14" s="260">
        <v>0</v>
      </c>
      <c r="I14" s="265">
        <f t="shared" si="3"/>
        <v>0</v>
      </c>
    </row>
    <row r="15" spans="2:9">
      <c r="B15" s="420"/>
      <c r="C15" s="421" t="s">
        <v>258</v>
      </c>
      <c r="D15" s="260">
        <v>161520</v>
      </c>
      <c r="E15" s="260">
        <v>-30504</v>
      </c>
      <c r="F15" s="261">
        <f t="shared" si="2"/>
        <v>131016</v>
      </c>
      <c r="G15" s="260">
        <v>131016</v>
      </c>
      <c r="H15" s="260">
        <v>131016</v>
      </c>
      <c r="I15" s="265">
        <f t="shared" si="3"/>
        <v>0</v>
      </c>
    </row>
    <row r="16" spans="2:9">
      <c r="B16" s="420"/>
      <c r="C16" s="421" t="s">
        <v>259</v>
      </c>
      <c r="D16" s="260">
        <v>0</v>
      </c>
      <c r="E16" s="260">
        <v>0</v>
      </c>
      <c r="F16" s="261">
        <f t="shared" si="2"/>
        <v>0</v>
      </c>
      <c r="G16" s="260">
        <f t="shared" ref="G16:H17" si="4">F16</f>
        <v>0</v>
      </c>
      <c r="H16" s="260">
        <f t="shared" si="4"/>
        <v>0</v>
      </c>
      <c r="I16" s="265">
        <f t="shared" si="3"/>
        <v>0</v>
      </c>
    </row>
    <row r="17" spans="2:9">
      <c r="B17" s="420"/>
      <c r="C17" s="421" t="s">
        <v>260</v>
      </c>
      <c r="D17" s="260">
        <v>0</v>
      </c>
      <c r="E17" s="260">
        <v>0</v>
      </c>
      <c r="F17" s="261">
        <f t="shared" si="2"/>
        <v>0</v>
      </c>
      <c r="G17" s="260">
        <f t="shared" si="4"/>
        <v>0</v>
      </c>
      <c r="H17" s="260">
        <f t="shared" si="4"/>
        <v>0</v>
      </c>
      <c r="I17" s="265">
        <f t="shared" si="3"/>
        <v>0</v>
      </c>
    </row>
    <row r="18" spans="2:9">
      <c r="B18" s="635" t="s">
        <v>93</v>
      </c>
      <c r="C18" s="636"/>
      <c r="D18" s="259">
        <f t="shared" ref="D18" si="5">SUM(D19:D27)</f>
        <v>472400</v>
      </c>
      <c r="E18" s="259">
        <f t="shared" ref="E18:H18" si="6">SUM(E19:E27)</f>
        <v>-190293</v>
      </c>
      <c r="F18" s="259">
        <f t="shared" si="6"/>
        <v>282107</v>
      </c>
      <c r="G18" s="259">
        <f t="shared" si="6"/>
        <v>282107</v>
      </c>
      <c r="H18" s="259">
        <f t="shared" si="6"/>
        <v>282107</v>
      </c>
      <c r="I18" s="267">
        <f t="shared" si="3"/>
        <v>0</v>
      </c>
    </row>
    <row r="19" spans="2:9" ht="24">
      <c r="B19" s="420"/>
      <c r="C19" s="421" t="s">
        <v>261</v>
      </c>
      <c r="D19" s="260">
        <v>154000</v>
      </c>
      <c r="E19" s="260">
        <v>-39220</v>
      </c>
      <c r="F19" s="261">
        <f t="shared" ref="F19:F27" si="7">D19+E19</f>
        <v>114780</v>
      </c>
      <c r="G19" s="260">
        <v>114780</v>
      </c>
      <c r="H19" s="260">
        <v>114780</v>
      </c>
      <c r="I19" s="265">
        <f t="shared" si="3"/>
        <v>0</v>
      </c>
    </row>
    <row r="20" spans="2:9">
      <c r="B20" s="420"/>
      <c r="C20" s="421" t="s">
        <v>262</v>
      </c>
      <c r="D20" s="260">
        <v>17600</v>
      </c>
      <c r="E20" s="260">
        <v>-5288</v>
      </c>
      <c r="F20" s="261">
        <f t="shared" si="7"/>
        <v>12312</v>
      </c>
      <c r="G20" s="260">
        <v>12312</v>
      </c>
      <c r="H20" s="260">
        <v>12312</v>
      </c>
      <c r="I20" s="265">
        <f t="shared" si="3"/>
        <v>0</v>
      </c>
    </row>
    <row r="21" spans="2:9">
      <c r="B21" s="420"/>
      <c r="C21" s="421" t="s">
        <v>263</v>
      </c>
      <c r="D21" s="260">
        <v>0</v>
      </c>
      <c r="E21" s="260">
        <v>0</v>
      </c>
      <c r="F21" s="261">
        <f t="shared" si="7"/>
        <v>0</v>
      </c>
      <c r="G21" s="260">
        <f t="shared" ref="G21:H26" si="8">F21</f>
        <v>0</v>
      </c>
      <c r="H21" s="260">
        <f t="shared" si="8"/>
        <v>0</v>
      </c>
      <c r="I21" s="265">
        <f t="shared" si="3"/>
        <v>0</v>
      </c>
    </row>
    <row r="22" spans="2:9">
      <c r="B22" s="420"/>
      <c r="C22" s="421" t="s">
        <v>264</v>
      </c>
      <c r="D22" s="260">
        <v>1800</v>
      </c>
      <c r="E22" s="260">
        <v>-1630</v>
      </c>
      <c r="F22" s="261">
        <f t="shared" si="7"/>
        <v>170</v>
      </c>
      <c r="G22" s="260">
        <v>170</v>
      </c>
      <c r="H22" s="260">
        <v>170</v>
      </c>
      <c r="I22" s="265">
        <f t="shared" si="3"/>
        <v>0</v>
      </c>
    </row>
    <row r="23" spans="2:9">
      <c r="B23" s="420"/>
      <c r="C23" s="421" t="s">
        <v>265</v>
      </c>
      <c r="D23" s="260">
        <v>1000</v>
      </c>
      <c r="E23" s="260">
        <v>-1000</v>
      </c>
      <c r="F23" s="261">
        <f t="shared" si="7"/>
        <v>0</v>
      </c>
      <c r="G23" s="260">
        <v>0</v>
      </c>
      <c r="H23" s="260">
        <v>0</v>
      </c>
      <c r="I23" s="265">
        <f t="shared" si="3"/>
        <v>0</v>
      </c>
    </row>
    <row r="24" spans="2:9">
      <c r="B24" s="420"/>
      <c r="C24" s="421" t="s">
        <v>266</v>
      </c>
      <c r="D24" s="260">
        <v>180000</v>
      </c>
      <c r="E24" s="260">
        <v>-59136</v>
      </c>
      <c r="F24" s="261">
        <f t="shared" si="7"/>
        <v>120864</v>
      </c>
      <c r="G24" s="260">
        <v>120864</v>
      </c>
      <c r="H24" s="260">
        <v>120864</v>
      </c>
      <c r="I24" s="265">
        <f t="shared" si="3"/>
        <v>0</v>
      </c>
    </row>
    <row r="25" spans="2:9">
      <c r="B25" s="420"/>
      <c r="C25" s="421" t="s">
        <v>267</v>
      </c>
      <c r="D25" s="260">
        <v>40000</v>
      </c>
      <c r="E25" s="260">
        <v>-12902</v>
      </c>
      <c r="F25" s="261">
        <f t="shared" si="7"/>
        <v>27098</v>
      </c>
      <c r="G25" s="260">
        <v>27098</v>
      </c>
      <c r="H25" s="260">
        <v>27098</v>
      </c>
      <c r="I25" s="265">
        <f t="shared" si="3"/>
        <v>0</v>
      </c>
    </row>
    <row r="26" spans="2:9">
      <c r="B26" s="420"/>
      <c r="C26" s="421" t="s">
        <v>268</v>
      </c>
      <c r="D26" s="260">
        <v>0</v>
      </c>
      <c r="E26" s="260">
        <v>0</v>
      </c>
      <c r="F26" s="261">
        <f t="shared" si="7"/>
        <v>0</v>
      </c>
      <c r="G26" s="260">
        <f t="shared" si="8"/>
        <v>0</v>
      </c>
      <c r="H26" s="260">
        <f t="shared" si="8"/>
        <v>0</v>
      </c>
      <c r="I26" s="265">
        <f t="shared" si="3"/>
        <v>0</v>
      </c>
    </row>
    <row r="27" spans="2:9">
      <c r="B27" s="420"/>
      <c r="C27" s="421" t="s">
        <v>269</v>
      </c>
      <c r="D27" s="260">
        <v>78000</v>
      </c>
      <c r="E27" s="260">
        <v>-71117</v>
      </c>
      <c r="F27" s="261">
        <f t="shared" si="7"/>
        <v>6883</v>
      </c>
      <c r="G27" s="260">
        <v>6883</v>
      </c>
      <c r="H27" s="260">
        <v>6883</v>
      </c>
      <c r="I27" s="265">
        <f t="shared" si="3"/>
        <v>0</v>
      </c>
    </row>
    <row r="28" spans="2:9">
      <c r="B28" s="635" t="s">
        <v>95</v>
      </c>
      <c r="C28" s="636"/>
      <c r="D28" s="259">
        <f t="shared" ref="D28" si="9">SUM(D29:D37)</f>
        <v>387950</v>
      </c>
      <c r="E28" s="259">
        <f t="shared" ref="E28:H28" si="10">SUM(E29:E37)</f>
        <v>-128735</v>
      </c>
      <c r="F28" s="259">
        <f t="shared" si="10"/>
        <v>259215</v>
      </c>
      <c r="G28" s="259">
        <f t="shared" si="10"/>
        <v>259215</v>
      </c>
      <c r="H28" s="259">
        <f t="shared" si="10"/>
        <v>259215</v>
      </c>
      <c r="I28" s="267">
        <f t="shared" si="3"/>
        <v>0</v>
      </c>
    </row>
    <row r="29" spans="2:9">
      <c r="B29" s="420"/>
      <c r="C29" s="421" t="s">
        <v>270</v>
      </c>
      <c r="D29" s="260">
        <v>37000</v>
      </c>
      <c r="E29" s="260">
        <v>-12060</v>
      </c>
      <c r="F29" s="261">
        <f t="shared" ref="F29:F37" si="11">D29+E29</f>
        <v>24940</v>
      </c>
      <c r="G29" s="260">
        <v>24940</v>
      </c>
      <c r="H29" s="260">
        <v>24940</v>
      </c>
      <c r="I29" s="265">
        <f t="shared" si="3"/>
        <v>0</v>
      </c>
    </row>
    <row r="30" spans="2:9">
      <c r="B30" s="420"/>
      <c r="C30" s="421" t="s">
        <v>271</v>
      </c>
      <c r="D30" s="260">
        <v>25000</v>
      </c>
      <c r="E30" s="260">
        <v>-25000</v>
      </c>
      <c r="F30" s="261">
        <f t="shared" si="11"/>
        <v>0</v>
      </c>
      <c r="G30" s="260">
        <v>0</v>
      </c>
      <c r="H30" s="260">
        <v>0</v>
      </c>
      <c r="I30" s="265">
        <f t="shared" si="3"/>
        <v>0</v>
      </c>
    </row>
    <row r="31" spans="2:9">
      <c r="B31" s="420"/>
      <c r="C31" s="421" t="s">
        <v>272</v>
      </c>
      <c r="D31" s="260">
        <v>58000</v>
      </c>
      <c r="E31" s="260">
        <v>-26987</v>
      </c>
      <c r="F31" s="261">
        <f t="shared" si="11"/>
        <v>31013</v>
      </c>
      <c r="G31" s="260">
        <v>31013</v>
      </c>
      <c r="H31" s="260">
        <v>31013</v>
      </c>
      <c r="I31" s="265">
        <f t="shared" si="3"/>
        <v>0</v>
      </c>
    </row>
    <row r="32" spans="2:9">
      <c r="B32" s="420"/>
      <c r="C32" s="421" t="s">
        <v>273</v>
      </c>
      <c r="D32" s="260">
        <v>84000</v>
      </c>
      <c r="E32" s="260">
        <v>-36692</v>
      </c>
      <c r="F32" s="261">
        <f t="shared" si="11"/>
        <v>47308</v>
      </c>
      <c r="G32" s="260">
        <v>47308</v>
      </c>
      <c r="H32" s="260">
        <v>47308</v>
      </c>
      <c r="I32" s="265">
        <f t="shared" si="3"/>
        <v>0</v>
      </c>
    </row>
    <row r="33" spans="2:9">
      <c r="B33" s="420"/>
      <c r="C33" s="421" t="s">
        <v>274</v>
      </c>
      <c r="D33" s="260">
        <v>82000</v>
      </c>
      <c r="E33" s="260">
        <v>-21178</v>
      </c>
      <c r="F33" s="261">
        <f t="shared" si="11"/>
        <v>60822</v>
      </c>
      <c r="G33" s="260">
        <v>60822</v>
      </c>
      <c r="H33" s="260">
        <v>60822</v>
      </c>
      <c r="I33" s="265">
        <f t="shared" si="3"/>
        <v>0</v>
      </c>
    </row>
    <row r="34" spans="2:9">
      <c r="B34" s="420"/>
      <c r="C34" s="421" t="s">
        <v>275</v>
      </c>
      <c r="D34" s="260">
        <v>10000</v>
      </c>
      <c r="E34" s="260">
        <v>-46</v>
      </c>
      <c r="F34" s="261">
        <f t="shared" si="11"/>
        <v>9954</v>
      </c>
      <c r="G34" s="260">
        <v>9954</v>
      </c>
      <c r="H34" s="260">
        <v>9954</v>
      </c>
      <c r="I34" s="265">
        <f t="shared" si="3"/>
        <v>0</v>
      </c>
    </row>
    <row r="35" spans="2:9">
      <c r="B35" s="420"/>
      <c r="C35" s="421" t="s">
        <v>276</v>
      </c>
      <c r="D35" s="260">
        <v>18000</v>
      </c>
      <c r="E35" s="260">
        <v>-7841</v>
      </c>
      <c r="F35" s="261">
        <f t="shared" si="11"/>
        <v>10159</v>
      </c>
      <c r="G35" s="260">
        <v>10159</v>
      </c>
      <c r="H35" s="260">
        <v>10159</v>
      </c>
      <c r="I35" s="265">
        <f t="shared" si="3"/>
        <v>0</v>
      </c>
    </row>
    <row r="36" spans="2:9">
      <c r="B36" s="420"/>
      <c r="C36" s="421" t="s">
        <v>277</v>
      </c>
      <c r="D36" s="260">
        <v>0</v>
      </c>
      <c r="E36" s="260">
        <v>0</v>
      </c>
      <c r="F36" s="261">
        <f t="shared" si="11"/>
        <v>0</v>
      </c>
      <c r="G36" s="260">
        <v>0</v>
      </c>
      <c r="H36" s="260">
        <v>0</v>
      </c>
      <c r="I36" s="265">
        <f t="shared" si="3"/>
        <v>0</v>
      </c>
    </row>
    <row r="37" spans="2:9">
      <c r="B37" s="420"/>
      <c r="C37" s="421" t="s">
        <v>278</v>
      </c>
      <c r="D37" s="260">
        <v>73950</v>
      </c>
      <c r="E37" s="260">
        <v>1069</v>
      </c>
      <c r="F37" s="261">
        <f t="shared" si="11"/>
        <v>75019</v>
      </c>
      <c r="G37" s="260">
        <v>75019</v>
      </c>
      <c r="H37" s="260">
        <v>75019</v>
      </c>
      <c r="I37" s="265">
        <f t="shared" si="3"/>
        <v>0</v>
      </c>
    </row>
    <row r="38" spans="2:9">
      <c r="B38" s="635" t="s">
        <v>230</v>
      </c>
      <c r="C38" s="636"/>
      <c r="D38" s="259">
        <f t="shared" ref="D38" si="12">SUM(D39:D47)</f>
        <v>0</v>
      </c>
      <c r="E38" s="259">
        <f t="shared" ref="E38:H38" si="13">SUM(E39:E47)</f>
        <v>2873823</v>
      </c>
      <c r="F38" s="259">
        <f t="shared" si="13"/>
        <v>2873823</v>
      </c>
      <c r="G38" s="259">
        <f t="shared" si="13"/>
        <v>2873823</v>
      </c>
      <c r="H38" s="259">
        <f t="shared" si="13"/>
        <v>2873823</v>
      </c>
      <c r="I38" s="267">
        <f t="shared" si="3"/>
        <v>0</v>
      </c>
    </row>
    <row r="39" spans="2:9">
      <c r="B39" s="420"/>
      <c r="C39" s="421" t="s">
        <v>99</v>
      </c>
      <c r="D39" s="260"/>
      <c r="E39" s="260">
        <v>2873823</v>
      </c>
      <c r="F39" s="261">
        <f t="shared" ref="F39:F47" si="14">D39+E39</f>
        <v>2873823</v>
      </c>
      <c r="G39" s="260">
        <v>2873823</v>
      </c>
      <c r="H39" s="260">
        <v>2873823</v>
      </c>
      <c r="I39" s="265">
        <f t="shared" si="3"/>
        <v>0</v>
      </c>
    </row>
    <row r="40" spans="2:9">
      <c r="B40" s="420"/>
      <c r="C40" s="421" t="s">
        <v>101</v>
      </c>
      <c r="D40" s="260">
        <v>0</v>
      </c>
      <c r="E40" s="260">
        <v>0</v>
      </c>
      <c r="F40" s="261">
        <f t="shared" si="14"/>
        <v>0</v>
      </c>
      <c r="G40" s="260">
        <f t="shared" ref="G40:H47" si="15">F40</f>
        <v>0</v>
      </c>
      <c r="H40" s="260">
        <f t="shared" si="15"/>
        <v>0</v>
      </c>
      <c r="I40" s="265">
        <f t="shared" si="3"/>
        <v>0</v>
      </c>
    </row>
    <row r="41" spans="2:9">
      <c r="B41" s="420"/>
      <c r="C41" s="421" t="s">
        <v>103</v>
      </c>
      <c r="D41" s="260">
        <v>0</v>
      </c>
      <c r="E41" s="260">
        <v>0</v>
      </c>
      <c r="F41" s="261">
        <f t="shared" si="14"/>
        <v>0</v>
      </c>
      <c r="G41" s="260">
        <f t="shared" si="15"/>
        <v>0</v>
      </c>
      <c r="H41" s="260">
        <f t="shared" si="15"/>
        <v>0</v>
      </c>
      <c r="I41" s="265">
        <f t="shared" si="3"/>
        <v>0</v>
      </c>
    </row>
    <row r="42" spans="2:9">
      <c r="B42" s="420"/>
      <c r="C42" s="421" t="s">
        <v>104</v>
      </c>
      <c r="D42" s="260">
        <v>0</v>
      </c>
      <c r="E42" s="260">
        <v>0</v>
      </c>
      <c r="F42" s="261">
        <f t="shared" si="14"/>
        <v>0</v>
      </c>
      <c r="G42" s="260">
        <f t="shared" si="15"/>
        <v>0</v>
      </c>
      <c r="H42" s="260">
        <f t="shared" si="15"/>
        <v>0</v>
      </c>
      <c r="I42" s="265">
        <f t="shared" si="3"/>
        <v>0</v>
      </c>
    </row>
    <row r="43" spans="2:9">
      <c r="B43" s="420"/>
      <c r="C43" s="421" t="s">
        <v>106</v>
      </c>
      <c r="D43" s="260">
        <v>0</v>
      </c>
      <c r="E43" s="260">
        <v>0</v>
      </c>
      <c r="F43" s="261">
        <f t="shared" si="14"/>
        <v>0</v>
      </c>
      <c r="G43" s="260">
        <f t="shared" si="15"/>
        <v>0</v>
      </c>
      <c r="H43" s="260">
        <f t="shared" si="15"/>
        <v>0</v>
      </c>
      <c r="I43" s="265">
        <f t="shared" si="3"/>
        <v>0</v>
      </c>
    </row>
    <row r="44" spans="2:9">
      <c r="B44" s="420"/>
      <c r="C44" s="421" t="s">
        <v>280</v>
      </c>
      <c r="D44" s="260">
        <v>0</v>
      </c>
      <c r="E44" s="260">
        <v>0</v>
      </c>
      <c r="F44" s="261">
        <f t="shared" si="14"/>
        <v>0</v>
      </c>
      <c r="G44" s="260">
        <f t="shared" si="15"/>
        <v>0</v>
      </c>
      <c r="H44" s="260">
        <f t="shared" si="15"/>
        <v>0</v>
      </c>
      <c r="I44" s="265">
        <f t="shared" si="3"/>
        <v>0</v>
      </c>
    </row>
    <row r="45" spans="2:9">
      <c r="B45" s="420"/>
      <c r="C45" s="421" t="s">
        <v>109</v>
      </c>
      <c r="D45" s="260">
        <v>0</v>
      </c>
      <c r="E45" s="260">
        <v>0</v>
      </c>
      <c r="F45" s="261">
        <f t="shared" si="14"/>
        <v>0</v>
      </c>
      <c r="G45" s="260">
        <f t="shared" si="15"/>
        <v>0</v>
      </c>
      <c r="H45" s="260">
        <f t="shared" si="15"/>
        <v>0</v>
      </c>
      <c r="I45" s="265">
        <f t="shared" si="3"/>
        <v>0</v>
      </c>
    </row>
    <row r="46" spans="2:9">
      <c r="B46" s="420"/>
      <c r="C46" s="421" t="s">
        <v>110</v>
      </c>
      <c r="D46" s="260">
        <v>0</v>
      </c>
      <c r="E46" s="260">
        <v>0</v>
      </c>
      <c r="F46" s="261">
        <f t="shared" si="14"/>
        <v>0</v>
      </c>
      <c r="G46" s="260">
        <f t="shared" si="15"/>
        <v>0</v>
      </c>
      <c r="H46" s="260">
        <f t="shared" si="15"/>
        <v>0</v>
      </c>
      <c r="I46" s="265">
        <f t="shared" si="3"/>
        <v>0</v>
      </c>
    </row>
    <row r="47" spans="2:9">
      <c r="B47" s="420"/>
      <c r="C47" s="421" t="s">
        <v>112</v>
      </c>
      <c r="D47" s="260">
        <v>0</v>
      </c>
      <c r="E47" s="260">
        <v>0</v>
      </c>
      <c r="F47" s="261">
        <f t="shared" si="14"/>
        <v>0</v>
      </c>
      <c r="G47" s="260">
        <f t="shared" si="15"/>
        <v>0</v>
      </c>
      <c r="H47" s="260">
        <f t="shared" si="15"/>
        <v>0</v>
      </c>
      <c r="I47" s="265">
        <f t="shared" si="3"/>
        <v>0</v>
      </c>
    </row>
    <row r="48" spans="2:9">
      <c r="B48" s="635" t="s">
        <v>281</v>
      </c>
      <c r="C48" s="636"/>
      <c r="D48" s="259">
        <f t="shared" ref="D48" si="16">SUM(D49:D57)</f>
        <v>0</v>
      </c>
      <c r="E48" s="259">
        <f t="shared" ref="E48:H48" si="17">SUM(E49:E57)</f>
        <v>0</v>
      </c>
      <c r="F48" s="259">
        <f t="shared" si="17"/>
        <v>0</v>
      </c>
      <c r="G48" s="259">
        <f t="shared" si="17"/>
        <v>0</v>
      </c>
      <c r="H48" s="259">
        <f t="shared" si="17"/>
        <v>0</v>
      </c>
      <c r="I48" s="267">
        <f t="shared" si="3"/>
        <v>0</v>
      </c>
    </row>
    <row r="49" spans="2:9">
      <c r="B49" s="420"/>
      <c r="C49" s="421" t="s">
        <v>282</v>
      </c>
      <c r="D49" s="260">
        <v>0</v>
      </c>
      <c r="E49" s="260">
        <v>0</v>
      </c>
      <c r="F49" s="261">
        <f t="shared" ref="F49:F57" si="18">D49+E49</f>
        <v>0</v>
      </c>
      <c r="G49" s="260">
        <f>F49</f>
        <v>0</v>
      </c>
      <c r="H49" s="260">
        <f>G49</f>
        <v>0</v>
      </c>
      <c r="I49" s="265">
        <f t="shared" si="3"/>
        <v>0</v>
      </c>
    </row>
    <row r="50" spans="2:9">
      <c r="B50" s="420"/>
      <c r="C50" s="421" t="s">
        <v>283</v>
      </c>
      <c r="D50" s="260">
        <v>0</v>
      </c>
      <c r="E50" s="260">
        <v>0</v>
      </c>
      <c r="F50" s="261">
        <f t="shared" si="18"/>
        <v>0</v>
      </c>
      <c r="G50" s="260">
        <f t="shared" ref="G50:H57" si="19">F50</f>
        <v>0</v>
      </c>
      <c r="H50" s="260">
        <f t="shared" si="19"/>
        <v>0</v>
      </c>
      <c r="I50" s="265">
        <f t="shared" si="3"/>
        <v>0</v>
      </c>
    </row>
    <row r="51" spans="2:9">
      <c r="B51" s="420"/>
      <c r="C51" s="421" t="s">
        <v>284</v>
      </c>
      <c r="D51" s="260">
        <v>0</v>
      </c>
      <c r="E51" s="260">
        <v>0</v>
      </c>
      <c r="F51" s="261">
        <f t="shared" si="18"/>
        <v>0</v>
      </c>
      <c r="G51" s="260">
        <f t="shared" si="19"/>
        <v>0</v>
      </c>
      <c r="H51" s="260">
        <f t="shared" si="19"/>
        <v>0</v>
      </c>
      <c r="I51" s="265">
        <f t="shared" si="3"/>
        <v>0</v>
      </c>
    </row>
    <row r="52" spans="2:9">
      <c r="B52" s="420"/>
      <c r="C52" s="421" t="s">
        <v>285</v>
      </c>
      <c r="D52" s="260">
        <v>0</v>
      </c>
      <c r="E52" s="260">
        <v>0</v>
      </c>
      <c r="F52" s="261">
        <f t="shared" si="18"/>
        <v>0</v>
      </c>
      <c r="G52" s="260">
        <f t="shared" si="19"/>
        <v>0</v>
      </c>
      <c r="H52" s="260">
        <f t="shared" si="19"/>
        <v>0</v>
      </c>
      <c r="I52" s="265">
        <f t="shared" si="3"/>
        <v>0</v>
      </c>
    </row>
    <row r="53" spans="2:9">
      <c r="B53" s="420"/>
      <c r="C53" s="421" t="s">
        <v>286</v>
      </c>
      <c r="D53" s="260">
        <v>0</v>
      </c>
      <c r="E53" s="260">
        <v>0</v>
      </c>
      <c r="F53" s="261">
        <f t="shared" si="18"/>
        <v>0</v>
      </c>
      <c r="G53" s="260">
        <f t="shared" si="19"/>
        <v>0</v>
      </c>
      <c r="H53" s="260">
        <f t="shared" si="19"/>
        <v>0</v>
      </c>
      <c r="I53" s="265">
        <f t="shared" si="3"/>
        <v>0</v>
      </c>
    </row>
    <row r="54" spans="2:9">
      <c r="B54" s="420"/>
      <c r="C54" s="421" t="s">
        <v>287</v>
      </c>
      <c r="D54" s="260">
        <v>0</v>
      </c>
      <c r="E54" s="260">
        <v>0</v>
      </c>
      <c r="F54" s="261">
        <f t="shared" si="18"/>
        <v>0</v>
      </c>
      <c r="G54" s="260">
        <f t="shared" si="19"/>
        <v>0</v>
      </c>
      <c r="H54" s="260">
        <f t="shared" si="19"/>
        <v>0</v>
      </c>
      <c r="I54" s="265">
        <f t="shared" si="3"/>
        <v>0</v>
      </c>
    </row>
    <row r="55" spans="2:9">
      <c r="B55" s="420"/>
      <c r="C55" s="421" t="s">
        <v>288</v>
      </c>
      <c r="D55" s="260">
        <v>0</v>
      </c>
      <c r="E55" s="260">
        <v>0</v>
      </c>
      <c r="F55" s="261">
        <f t="shared" si="18"/>
        <v>0</v>
      </c>
      <c r="G55" s="260">
        <f t="shared" si="19"/>
        <v>0</v>
      </c>
      <c r="H55" s="260">
        <f t="shared" si="19"/>
        <v>0</v>
      </c>
      <c r="I55" s="265">
        <f t="shared" si="3"/>
        <v>0</v>
      </c>
    </row>
    <row r="56" spans="2:9">
      <c r="B56" s="420"/>
      <c r="C56" s="421" t="s">
        <v>289</v>
      </c>
      <c r="D56" s="260">
        <v>0</v>
      </c>
      <c r="E56" s="260">
        <v>0</v>
      </c>
      <c r="F56" s="261">
        <f t="shared" si="18"/>
        <v>0</v>
      </c>
      <c r="G56" s="260">
        <f t="shared" si="19"/>
        <v>0</v>
      </c>
      <c r="H56" s="260">
        <f t="shared" si="19"/>
        <v>0</v>
      </c>
      <c r="I56" s="265">
        <f t="shared" si="3"/>
        <v>0</v>
      </c>
    </row>
    <row r="57" spans="2:9">
      <c r="B57" s="420"/>
      <c r="C57" s="421" t="s">
        <v>37</v>
      </c>
      <c r="D57" s="260">
        <v>0</v>
      </c>
      <c r="E57" s="260">
        <v>0</v>
      </c>
      <c r="F57" s="261">
        <f t="shared" si="18"/>
        <v>0</v>
      </c>
      <c r="G57" s="260">
        <f t="shared" si="19"/>
        <v>0</v>
      </c>
      <c r="H57" s="260">
        <f t="shared" si="19"/>
        <v>0</v>
      </c>
      <c r="I57" s="265">
        <f t="shared" si="3"/>
        <v>0</v>
      </c>
    </row>
    <row r="58" spans="2:9">
      <c r="B58" s="635" t="s">
        <v>133</v>
      </c>
      <c r="C58" s="636"/>
      <c r="D58" s="259">
        <f t="shared" ref="D58" si="20">SUM(D59:D61)</f>
        <v>11923392</v>
      </c>
      <c r="E58" s="259">
        <f t="shared" ref="E58:H58" si="21">SUM(E59:E61)</f>
        <v>6249427</v>
      </c>
      <c r="F58" s="259">
        <f t="shared" si="21"/>
        <v>18172819</v>
      </c>
      <c r="G58" s="259">
        <f t="shared" si="21"/>
        <v>18030944</v>
      </c>
      <c r="H58" s="259">
        <f t="shared" si="21"/>
        <v>18030944</v>
      </c>
      <c r="I58" s="267">
        <f t="shared" si="3"/>
        <v>141875</v>
      </c>
    </row>
    <row r="59" spans="2:9">
      <c r="B59" s="420"/>
      <c r="C59" s="421" t="s">
        <v>290</v>
      </c>
      <c r="D59" s="260">
        <v>11923392</v>
      </c>
      <c r="E59" s="260">
        <v>6249427</v>
      </c>
      <c r="F59" s="261">
        <f>D59+E59</f>
        <v>18172819</v>
      </c>
      <c r="G59" s="260">
        <v>18030944</v>
      </c>
      <c r="H59" s="260">
        <v>18030944</v>
      </c>
      <c r="I59" s="265">
        <f t="shared" si="3"/>
        <v>141875</v>
      </c>
    </row>
    <row r="60" spans="2:9">
      <c r="B60" s="420"/>
      <c r="C60" s="421" t="s">
        <v>291</v>
      </c>
      <c r="D60" s="260">
        <v>0</v>
      </c>
      <c r="E60" s="260">
        <v>0</v>
      </c>
      <c r="F60" s="261">
        <f>D60+E60</f>
        <v>0</v>
      </c>
      <c r="G60" s="260">
        <v>0</v>
      </c>
      <c r="H60" s="260">
        <v>0</v>
      </c>
      <c r="I60" s="265">
        <f t="shared" si="3"/>
        <v>0</v>
      </c>
    </row>
    <row r="61" spans="2:9">
      <c r="B61" s="420"/>
      <c r="C61" s="421" t="s">
        <v>292</v>
      </c>
      <c r="D61" s="260">
        <v>0</v>
      </c>
      <c r="E61" s="260">
        <v>0</v>
      </c>
      <c r="F61" s="261">
        <f>D61+E61</f>
        <v>0</v>
      </c>
      <c r="G61" s="260">
        <v>0</v>
      </c>
      <c r="H61" s="260">
        <v>0</v>
      </c>
      <c r="I61" s="265">
        <f t="shared" si="3"/>
        <v>0</v>
      </c>
    </row>
    <row r="62" spans="2:9">
      <c r="B62" s="635" t="s">
        <v>293</v>
      </c>
      <c r="C62" s="636"/>
      <c r="D62" s="259">
        <f t="shared" ref="D62" si="22">SUM(D63:D69)</f>
        <v>0</v>
      </c>
      <c r="E62" s="259">
        <f t="shared" ref="E62:H62" si="23">SUM(E63:E69)</f>
        <v>0</v>
      </c>
      <c r="F62" s="259">
        <f t="shared" si="23"/>
        <v>0</v>
      </c>
      <c r="G62" s="259">
        <f t="shared" si="23"/>
        <v>0</v>
      </c>
      <c r="H62" s="259">
        <f t="shared" si="23"/>
        <v>0</v>
      </c>
      <c r="I62" s="267">
        <f t="shared" si="3"/>
        <v>0</v>
      </c>
    </row>
    <row r="63" spans="2:9">
      <c r="B63" s="420"/>
      <c r="C63" s="421" t="s">
        <v>294</v>
      </c>
      <c r="D63" s="260">
        <v>0</v>
      </c>
      <c r="E63" s="260">
        <v>0</v>
      </c>
      <c r="F63" s="261">
        <f t="shared" ref="F63:F69" si="24">D63+E63</f>
        <v>0</v>
      </c>
      <c r="G63" s="260">
        <v>0</v>
      </c>
      <c r="H63" s="260">
        <v>0</v>
      </c>
      <c r="I63" s="265">
        <f t="shared" si="3"/>
        <v>0</v>
      </c>
    </row>
    <row r="64" spans="2:9">
      <c r="B64" s="420"/>
      <c r="C64" s="421" t="s">
        <v>295</v>
      </c>
      <c r="D64" s="260">
        <v>0</v>
      </c>
      <c r="E64" s="260">
        <v>0</v>
      </c>
      <c r="F64" s="261">
        <f t="shared" si="24"/>
        <v>0</v>
      </c>
      <c r="G64" s="260">
        <v>0</v>
      </c>
      <c r="H64" s="260">
        <v>0</v>
      </c>
      <c r="I64" s="265">
        <f t="shared" si="3"/>
        <v>0</v>
      </c>
    </row>
    <row r="65" spans="2:9">
      <c r="B65" s="420"/>
      <c r="C65" s="421" t="s">
        <v>296</v>
      </c>
      <c r="D65" s="260">
        <v>0</v>
      </c>
      <c r="E65" s="260">
        <v>0</v>
      </c>
      <c r="F65" s="261">
        <f t="shared" si="24"/>
        <v>0</v>
      </c>
      <c r="G65" s="260">
        <v>0</v>
      </c>
      <c r="H65" s="260">
        <v>0</v>
      </c>
      <c r="I65" s="265">
        <f t="shared" si="3"/>
        <v>0</v>
      </c>
    </row>
    <row r="66" spans="2:9">
      <c r="B66" s="420"/>
      <c r="C66" s="421" t="s">
        <v>297</v>
      </c>
      <c r="D66" s="260">
        <v>0</v>
      </c>
      <c r="E66" s="260">
        <v>0</v>
      </c>
      <c r="F66" s="261">
        <f t="shared" si="24"/>
        <v>0</v>
      </c>
      <c r="G66" s="260">
        <v>0</v>
      </c>
      <c r="H66" s="260">
        <v>0</v>
      </c>
      <c r="I66" s="265">
        <f t="shared" si="3"/>
        <v>0</v>
      </c>
    </row>
    <row r="67" spans="2:9">
      <c r="B67" s="420"/>
      <c r="C67" s="421" t="s">
        <v>298</v>
      </c>
      <c r="D67" s="260">
        <v>0</v>
      </c>
      <c r="E67" s="260">
        <v>0</v>
      </c>
      <c r="F67" s="261">
        <f t="shared" si="24"/>
        <v>0</v>
      </c>
      <c r="G67" s="260">
        <v>0</v>
      </c>
      <c r="H67" s="260">
        <v>0</v>
      </c>
      <c r="I67" s="265">
        <f t="shared" si="3"/>
        <v>0</v>
      </c>
    </row>
    <row r="68" spans="2:9">
      <c r="B68" s="420"/>
      <c r="C68" s="421" t="s">
        <v>299</v>
      </c>
      <c r="D68" s="260">
        <v>0</v>
      </c>
      <c r="E68" s="260">
        <v>0</v>
      </c>
      <c r="F68" s="261">
        <f t="shared" si="24"/>
        <v>0</v>
      </c>
      <c r="G68" s="260">
        <v>0</v>
      </c>
      <c r="H68" s="260">
        <v>0</v>
      </c>
      <c r="I68" s="265">
        <f t="shared" si="3"/>
        <v>0</v>
      </c>
    </row>
    <row r="69" spans="2:9">
      <c r="B69" s="420"/>
      <c r="C69" s="421" t="s">
        <v>300</v>
      </c>
      <c r="D69" s="260">
        <v>0</v>
      </c>
      <c r="E69" s="260">
        <v>0</v>
      </c>
      <c r="F69" s="261">
        <f t="shared" si="24"/>
        <v>0</v>
      </c>
      <c r="G69" s="260">
        <v>0</v>
      </c>
      <c r="H69" s="260">
        <v>0</v>
      </c>
      <c r="I69" s="265">
        <f t="shared" si="3"/>
        <v>0</v>
      </c>
    </row>
    <row r="70" spans="2:9">
      <c r="B70" s="637" t="s">
        <v>107</v>
      </c>
      <c r="C70" s="638"/>
      <c r="D70" s="259">
        <f t="shared" ref="D70" si="25">SUM(D71:D73)</f>
        <v>0</v>
      </c>
      <c r="E70" s="259">
        <f t="shared" ref="E70:H70" si="26">SUM(E71:E73)</f>
        <v>0</v>
      </c>
      <c r="F70" s="259">
        <f t="shared" si="26"/>
        <v>0</v>
      </c>
      <c r="G70" s="259">
        <f t="shared" si="26"/>
        <v>0</v>
      </c>
      <c r="H70" s="259">
        <f t="shared" si="26"/>
        <v>0</v>
      </c>
      <c r="I70" s="267">
        <f t="shared" si="3"/>
        <v>0</v>
      </c>
    </row>
    <row r="71" spans="2:9">
      <c r="B71" s="420"/>
      <c r="C71" s="421" t="s">
        <v>116</v>
      </c>
      <c r="D71" s="260">
        <v>0</v>
      </c>
      <c r="E71" s="260">
        <v>0</v>
      </c>
      <c r="F71" s="261">
        <f>D71+E71</f>
        <v>0</v>
      </c>
      <c r="G71" s="260">
        <v>0</v>
      </c>
      <c r="H71" s="260">
        <v>0</v>
      </c>
      <c r="I71" s="265">
        <f t="shared" si="3"/>
        <v>0</v>
      </c>
    </row>
    <row r="72" spans="2:9">
      <c r="B72" s="420"/>
      <c r="C72" s="421" t="s">
        <v>50</v>
      </c>
      <c r="D72" s="260">
        <v>0</v>
      </c>
      <c r="E72" s="260">
        <v>0</v>
      </c>
      <c r="F72" s="261">
        <f>D72+E72</f>
        <v>0</v>
      </c>
      <c r="G72" s="260">
        <v>0</v>
      </c>
      <c r="H72" s="260">
        <v>0</v>
      </c>
      <c r="I72" s="265">
        <f t="shared" si="3"/>
        <v>0</v>
      </c>
    </row>
    <row r="73" spans="2:9">
      <c r="B73" s="420"/>
      <c r="C73" s="421" t="s">
        <v>119</v>
      </c>
      <c r="D73" s="260">
        <v>0</v>
      </c>
      <c r="E73" s="260">
        <v>0</v>
      </c>
      <c r="F73" s="261">
        <f>D73+E73</f>
        <v>0</v>
      </c>
      <c r="G73" s="260">
        <v>0</v>
      </c>
      <c r="H73" s="260">
        <v>0</v>
      </c>
      <c r="I73" s="265">
        <f t="shared" si="3"/>
        <v>0</v>
      </c>
    </row>
    <row r="74" spans="2:9">
      <c r="B74" s="635" t="s">
        <v>301</v>
      </c>
      <c r="C74" s="636"/>
      <c r="D74" s="259">
        <f t="shared" ref="D74" si="27">SUM(D75:D81)</f>
        <v>0</v>
      </c>
      <c r="E74" s="259">
        <f t="shared" ref="E74:H74" si="28">SUM(E75:E81)</f>
        <v>0</v>
      </c>
      <c r="F74" s="259">
        <f t="shared" si="28"/>
        <v>0</v>
      </c>
      <c r="G74" s="259">
        <f t="shared" si="28"/>
        <v>0</v>
      </c>
      <c r="H74" s="259">
        <f t="shared" si="28"/>
        <v>0</v>
      </c>
      <c r="I74" s="267">
        <f t="shared" si="3"/>
        <v>0</v>
      </c>
    </row>
    <row r="75" spans="2:9">
      <c r="B75" s="420"/>
      <c r="C75" s="421" t="s">
        <v>302</v>
      </c>
      <c r="D75" s="260">
        <v>0</v>
      </c>
      <c r="E75" s="260">
        <v>0</v>
      </c>
      <c r="F75" s="261">
        <f t="shared" ref="F75:F81" si="29">D75+E75</f>
        <v>0</v>
      </c>
      <c r="G75" s="260">
        <v>0</v>
      </c>
      <c r="H75" s="260">
        <v>0</v>
      </c>
      <c r="I75" s="265">
        <f t="shared" ref="I75:I81" si="30">+F75-G75</f>
        <v>0</v>
      </c>
    </row>
    <row r="76" spans="2:9">
      <c r="B76" s="420"/>
      <c r="C76" s="421" t="s">
        <v>122</v>
      </c>
      <c r="D76" s="260">
        <v>0</v>
      </c>
      <c r="E76" s="260">
        <v>0</v>
      </c>
      <c r="F76" s="261">
        <f t="shared" si="29"/>
        <v>0</v>
      </c>
      <c r="G76" s="260">
        <v>0</v>
      </c>
      <c r="H76" s="260">
        <v>0</v>
      </c>
      <c r="I76" s="265">
        <f t="shared" si="30"/>
        <v>0</v>
      </c>
    </row>
    <row r="77" spans="2:9">
      <c r="B77" s="420"/>
      <c r="C77" s="421" t="s">
        <v>123</v>
      </c>
      <c r="D77" s="260">
        <v>0</v>
      </c>
      <c r="E77" s="260">
        <v>0</v>
      </c>
      <c r="F77" s="261">
        <f t="shared" si="29"/>
        <v>0</v>
      </c>
      <c r="G77" s="260">
        <v>0</v>
      </c>
      <c r="H77" s="260">
        <v>0</v>
      </c>
      <c r="I77" s="265">
        <f t="shared" si="30"/>
        <v>0</v>
      </c>
    </row>
    <row r="78" spans="2:9">
      <c r="B78" s="420"/>
      <c r="C78" s="421" t="s">
        <v>124</v>
      </c>
      <c r="D78" s="260">
        <v>0</v>
      </c>
      <c r="E78" s="260">
        <v>0</v>
      </c>
      <c r="F78" s="261">
        <f t="shared" si="29"/>
        <v>0</v>
      </c>
      <c r="G78" s="260">
        <v>0</v>
      </c>
      <c r="H78" s="260">
        <v>0</v>
      </c>
      <c r="I78" s="265">
        <f t="shared" si="30"/>
        <v>0</v>
      </c>
    </row>
    <row r="79" spans="2:9">
      <c r="B79" s="420"/>
      <c r="C79" s="421" t="s">
        <v>125</v>
      </c>
      <c r="D79" s="260">
        <v>0</v>
      </c>
      <c r="E79" s="260">
        <v>0</v>
      </c>
      <c r="F79" s="261">
        <f t="shared" si="29"/>
        <v>0</v>
      </c>
      <c r="G79" s="260">
        <v>0</v>
      </c>
      <c r="H79" s="260">
        <v>0</v>
      </c>
      <c r="I79" s="265">
        <f t="shared" si="30"/>
        <v>0</v>
      </c>
    </row>
    <row r="80" spans="2:9">
      <c r="B80" s="420"/>
      <c r="C80" s="421" t="s">
        <v>126</v>
      </c>
      <c r="D80" s="260">
        <v>0</v>
      </c>
      <c r="E80" s="260">
        <v>0</v>
      </c>
      <c r="F80" s="261">
        <f t="shared" si="29"/>
        <v>0</v>
      </c>
      <c r="G80" s="260">
        <v>0</v>
      </c>
      <c r="H80" s="260">
        <v>0</v>
      </c>
      <c r="I80" s="265">
        <f t="shared" si="30"/>
        <v>0</v>
      </c>
    </row>
    <row r="81" spans="1:10">
      <c r="B81" s="420"/>
      <c r="C81" s="421" t="s">
        <v>303</v>
      </c>
      <c r="D81" s="262">
        <v>0</v>
      </c>
      <c r="E81" s="262">
        <v>0</v>
      </c>
      <c r="F81" s="263">
        <f t="shared" si="29"/>
        <v>0</v>
      </c>
      <c r="G81" s="262">
        <v>0</v>
      </c>
      <c r="H81" s="262">
        <v>0</v>
      </c>
      <c r="I81" s="265">
        <f t="shared" si="30"/>
        <v>0</v>
      </c>
    </row>
    <row r="82" spans="1:10" s="409" customFormat="1">
      <c r="A82" s="405"/>
      <c r="B82" s="422"/>
      <c r="C82" s="423" t="s">
        <v>248</v>
      </c>
      <c r="D82" s="419">
        <f>+D10+D18+D28+D38+D48+D58+D62+D70+D74</f>
        <v>15894818</v>
      </c>
      <c r="E82" s="419">
        <f t="shared" ref="E82:I82" si="31">+E10+E18+E28+E38+E48+E58+E62+E70+E74</f>
        <v>8383652</v>
      </c>
      <c r="F82" s="419">
        <f t="shared" si="31"/>
        <v>24278470</v>
      </c>
      <c r="G82" s="419">
        <f t="shared" si="31"/>
        <v>24136595</v>
      </c>
      <c r="H82" s="419">
        <f t="shared" si="31"/>
        <v>24136595</v>
      </c>
      <c r="I82" s="419">
        <f t="shared" si="31"/>
        <v>141875</v>
      </c>
      <c r="J82" s="405"/>
    </row>
    <row r="84" spans="1:10">
      <c r="D84" s="418" t="str">
        <f>IF(CAdmon!D14=COG!D82," ","ERROR")</f>
        <v xml:space="preserve"> </v>
      </c>
      <c r="E84" s="418" t="str">
        <f>IF(CAdmon!E14=COG!E82," ","ERROR")</f>
        <v xml:space="preserve"> </v>
      </c>
      <c r="F84" s="418" t="str">
        <f>IF(CAdmon!F14=COG!F82," ","ERROR")</f>
        <v xml:space="preserve"> </v>
      </c>
      <c r="G84" s="418" t="str">
        <f>IF(CAdmon!G14=COG!G82," ","ERROR")</f>
        <v xml:space="preserve"> </v>
      </c>
      <c r="H84" s="418" t="str">
        <f>IF(CAdmon!H14=COG!H82," ","ERROR")</f>
        <v xml:space="preserve"> </v>
      </c>
      <c r="I84" s="418" t="str">
        <f>IF(CAdmon!I14=COG!I82,"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B3" sqref="B3:I3"/>
    </sheetView>
  </sheetViews>
  <sheetFormatPr baseColWidth="10" defaultColWidth="11.42578125" defaultRowHeight="12"/>
  <cols>
    <col min="1" max="1" width="1.5703125" style="303" customWidth="1"/>
    <col min="2" max="2" width="4.5703125" style="439" customWidth="1"/>
    <col min="3" max="3" width="60.28515625" style="394" customWidth="1"/>
    <col min="4" max="9" width="12.7109375" style="394" customWidth="1"/>
    <col min="10" max="10" width="3.28515625" style="303" customWidth="1"/>
    <col min="11" max="16384" width="11.42578125" style="394"/>
  </cols>
  <sheetData>
    <row r="1" spans="1:10" s="303" customFormat="1" ht="8.25" customHeight="1"/>
    <row r="2" spans="1:10">
      <c r="B2" s="620" t="s">
        <v>651</v>
      </c>
      <c r="C2" s="621"/>
      <c r="D2" s="621"/>
      <c r="E2" s="621"/>
      <c r="F2" s="621"/>
      <c r="G2" s="621"/>
      <c r="H2" s="621"/>
      <c r="I2" s="622"/>
    </row>
    <row r="3" spans="1:10">
      <c r="B3" s="623" t="s">
        <v>414</v>
      </c>
      <c r="C3" s="624"/>
      <c r="D3" s="624"/>
      <c r="E3" s="624"/>
      <c r="F3" s="624"/>
      <c r="G3" s="624"/>
      <c r="H3" s="624"/>
      <c r="I3" s="625"/>
    </row>
    <row r="4" spans="1:10">
      <c r="B4" s="623" t="s">
        <v>239</v>
      </c>
      <c r="C4" s="624"/>
      <c r="D4" s="624"/>
      <c r="E4" s="624"/>
      <c r="F4" s="624"/>
      <c r="G4" s="624"/>
      <c r="H4" s="624"/>
      <c r="I4" s="625"/>
    </row>
    <row r="5" spans="1:10">
      <c r="B5" s="623" t="s">
        <v>304</v>
      </c>
      <c r="C5" s="624"/>
      <c r="D5" s="624"/>
      <c r="E5" s="624"/>
      <c r="F5" s="624"/>
      <c r="G5" s="624"/>
      <c r="H5" s="624"/>
      <c r="I5" s="625"/>
    </row>
    <row r="6" spans="1:10">
      <c r="B6" s="626" t="s">
        <v>650</v>
      </c>
      <c r="C6" s="627"/>
      <c r="D6" s="627"/>
      <c r="E6" s="627"/>
      <c r="F6" s="627"/>
      <c r="G6" s="627"/>
      <c r="H6" s="627"/>
      <c r="I6" s="628"/>
    </row>
    <row r="7" spans="1:10" s="303" customFormat="1" ht="9" customHeight="1"/>
    <row r="8" spans="1:10">
      <c r="B8" s="618" t="s">
        <v>76</v>
      </c>
      <c r="C8" s="618"/>
      <c r="D8" s="619" t="s">
        <v>241</v>
      </c>
      <c r="E8" s="619"/>
      <c r="F8" s="619"/>
      <c r="G8" s="619"/>
      <c r="H8" s="619"/>
      <c r="I8" s="619" t="s">
        <v>242</v>
      </c>
    </row>
    <row r="9" spans="1:10" ht="24">
      <c r="B9" s="618"/>
      <c r="C9" s="618"/>
      <c r="D9" s="395" t="s">
        <v>243</v>
      </c>
      <c r="E9" s="395" t="s">
        <v>244</v>
      </c>
      <c r="F9" s="395" t="s">
        <v>217</v>
      </c>
      <c r="G9" s="395" t="s">
        <v>218</v>
      </c>
      <c r="H9" s="395" t="s">
        <v>245</v>
      </c>
      <c r="I9" s="619"/>
    </row>
    <row r="10" spans="1:10">
      <c r="B10" s="618"/>
      <c r="C10" s="618"/>
      <c r="D10" s="395">
        <v>1</v>
      </c>
      <c r="E10" s="395">
        <v>2</v>
      </c>
      <c r="F10" s="395" t="s">
        <v>246</v>
      </c>
      <c r="G10" s="395">
        <v>4</v>
      </c>
      <c r="H10" s="395">
        <v>5</v>
      </c>
      <c r="I10" s="395" t="s">
        <v>247</v>
      </c>
    </row>
    <row r="11" spans="1:10" ht="3" customHeight="1">
      <c r="B11" s="429"/>
      <c r="C11" s="411"/>
      <c r="D11" s="412"/>
      <c r="E11" s="412"/>
      <c r="F11" s="412"/>
      <c r="G11" s="412"/>
      <c r="H11" s="412"/>
      <c r="I11" s="412"/>
    </row>
    <row r="12" spans="1:10" s="430" customFormat="1">
      <c r="A12" s="354"/>
      <c r="B12" s="639" t="s">
        <v>305</v>
      </c>
      <c r="C12" s="640"/>
      <c r="D12" s="424">
        <f>SUM(D13:D20)</f>
        <v>0</v>
      </c>
      <c r="E12" s="424">
        <f t="shared" ref="E12:I12" si="0">SUM(E13:E20)</f>
        <v>0</v>
      </c>
      <c r="F12" s="424">
        <f t="shared" si="0"/>
        <v>0</v>
      </c>
      <c r="G12" s="424">
        <f t="shared" si="0"/>
        <v>0</v>
      </c>
      <c r="H12" s="424">
        <f t="shared" si="0"/>
        <v>0</v>
      </c>
      <c r="I12" s="424">
        <f t="shared" si="0"/>
        <v>0</v>
      </c>
      <c r="J12" s="354"/>
    </row>
    <row r="13" spans="1:10" s="430" customFormat="1">
      <c r="A13" s="354"/>
      <c r="B13" s="431"/>
      <c r="C13" s="432" t="s">
        <v>306</v>
      </c>
      <c r="D13" s="401">
        <v>0</v>
      </c>
      <c r="E13" s="401">
        <v>0</v>
      </c>
      <c r="F13" s="401">
        <f>+D13+E13</f>
        <v>0</v>
      </c>
      <c r="G13" s="401">
        <v>0</v>
      </c>
      <c r="H13" s="401">
        <v>0</v>
      </c>
      <c r="I13" s="401">
        <f>+F13-G13</f>
        <v>0</v>
      </c>
      <c r="J13" s="354"/>
    </row>
    <row r="14" spans="1:10" s="430" customFormat="1">
      <c r="A14" s="354"/>
      <c r="B14" s="431"/>
      <c r="C14" s="432" t="s">
        <v>307</v>
      </c>
      <c r="D14" s="401">
        <v>0</v>
      </c>
      <c r="E14" s="401">
        <v>0</v>
      </c>
      <c r="F14" s="401">
        <f t="shared" ref="F14:F20" si="1">+D14+E14</f>
        <v>0</v>
      </c>
      <c r="G14" s="401">
        <v>0</v>
      </c>
      <c r="H14" s="401">
        <v>0</v>
      </c>
      <c r="I14" s="401">
        <f t="shared" ref="I14:I20" si="2">+F14-G14</f>
        <v>0</v>
      </c>
      <c r="J14" s="354"/>
    </row>
    <row r="15" spans="1:10" s="430" customFormat="1">
      <c r="A15" s="354"/>
      <c r="B15" s="431"/>
      <c r="C15" s="432" t="s">
        <v>308</v>
      </c>
      <c r="D15" s="401">
        <v>0</v>
      </c>
      <c r="E15" s="401">
        <v>0</v>
      </c>
      <c r="F15" s="401">
        <f t="shared" si="1"/>
        <v>0</v>
      </c>
      <c r="G15" s="401">
        <v>0</v>
      </c>
      <c r="H15" s="401">
        <v>0</v>
      </c>
      <c r="I15" s="401">
        <f t="shared" si="2"/>
        <v>0</v>
      </c>
      <c r="J15" s="354"/>
    </row>
    <row r="16" spans="1:10" s="430" customFormat="1">
      <c r="A16" s="354"/>
      <c r="B16" s="431"/>
      <c r="C16" s="432" t="s">
        <v>309</v>
      </c>
      <c r="D16" s="401">
        <v>0</v>
      </c>
      <c r="E16" s="401">
        <v>0</v>
      </c>
      <c r="F16" s="401">
        <f t="shared" si="1"/>
        <v>0</v>
      </c>
      <c r="G16" s="401">
        <v>0</v>
      </c>
      <c r="H16" s="401">
        <v>0</v>
      </c>
      <c r="I16" s="401">
        <f t="shared" si="2"/>
        <v>0</v>
      </c>
      <c r="J16" s="354"/>
    </row>
    <row r="17" spans="1:10" s="430" customFormat="1">
      <c r="A17" s="354"/>
      <c r="B17" s="431"/>
      <c r="C17" s="432" t="s">
        <v>310</v>
      </c>
      <c r="D17" s="401">
        <v>0</v>
      </c>
      <c r="E17" s="401">
        <v>0</v>
      </c>
      <c r="F17" s="401">
        <f t="shared" si="1"/>
        <v>0</v>
      </c>
      <c r="G17" s="401">
        <v>0</v>
      </c>
      <c r="H17" s="401">
        <v>0</v>
      </c>
      <c r="I17" s="401">
        <f t="shared" si="2"/>
        <v>0</v>
      </c>
      <c r="J17" s="354"/>
    </row>
    <row r="18" spans="1:10" s="430" customFormat="1">
      <c r="A18" s="354"/>
      <c r="B18" s="431"/>
      <c r="C18" s="432" t="s">
        <v>311</v>
      </c>
      <c r="D18" s="401">
        <v>0</v>
      </c>
      <c r="E18" s="401">
        <v>0</v>
      </c>
      <c r="F18" s="401">
        <f t="shared" si="1"/>
        <v>0</v>
      </c>
      <c r="G18" s="401">
        <v>0</v>
      </c>
      <c r="H18" s="401">
        <v>0</v>
      </c>
      <c r="I18" s="401">
        <f t="shared" si="2"/>
        <v>0</v>
      </c>
      <c r="J18" s="354"/>
    </row>
    <row r="19" spans="1:10" s="430" customFormat="1">
      <c r="A19" s="354"/>
      <c r="B19" s="431"/>
      <c r="C19" s="432" t="s">
        <v>312</v>
      </c>
      <c r="D19" s="401">
        <v>0</v>
      </c>
      <c r="E19" s="401">
        <v>0</v>
      </c>
      <c r="F19" s="401">
        <f t="shared" si="1"/>
        <v>0</v>
      </c>
      <c r="G19" s="401">
        <v>0</v>
      </c>
      <c r="H19" s="401">
        <v>0</v>
      </c>
      <c r="I19" s="401">
        <f t="shared" si="2"/>
        <v>0</v>
      </c>
      <c r="J19" s="354"/>
    </row>
    <row r="20" spans="1:10" s="430" customFormat="1">
      <c r="A20" s="354"/>
      <c r="B20" s="431"/>
      <c r="C20" s="432" t="s">
        <v>278</v>
      </c>
      <c r="D20" s="401">
        <v>0</v>
      </c>
      <c r="E20" s="401">
        <v>0</v>
      </c>
      <c r="F20" s="401">
        <f t="shared" si="1"/>
        <v>0</v>
      </c>
      <c r="G20" s="401">
        <v>0</v>
      </c>
      <c r="H20" s="401">
        <v>0</v>
      </c>
      <c r="I20" s="401">
        <f t="shared" si="2"/>
        <v>0</v>
      </c>
      <c r="J20" s="354"/>
    </row>
    <row r="21" spans="1:10" s="430" customFormat="1">
      <c r="A21" s="354"/>
      <c r="B21" s="431"/>
      <c r="C21" s="432"/>
      <c r="D21" s="401"/>
      <c r="E21" s="401"/>
      <c r="F21" s="401"/>
      <c r="G21" s="401"/>
      <c r="H21" s="401"/>
      <c r="I21" s="401"/>
      <c r="J21" s="354"/>
    </row>
    <row r="22" spans="1:10" s="434" customFormat="1">
      <c r="A22" s="433"/>
      <c r="B22" s="639" t="s">
        <v>313</v>
      </c>
      <c r="C22" s="640"/>
      <c r="D22" s="424">
        <f>SUM(D23:D29)</f>
        <v>15894818</v>
      </c>
      <c r="E22" s="424">
        <f t="shared" ref="E22" si="3">SUM(E23:E29)</f>
        <v>8383652</v>
      </c>
      <c r="F22" s="424">
        <f>+D22+E22</f>
        <v>24278470</v>
      </c>
      <c r="G22" s="424">
        <f t="shared" ref="G22" si="4">SUM(G23:G29)</f>
        <v>24136595</v>
      </c>
      <c r="H22" s="424">
        <f t="shared" ref="H22" si="5">SUM(H23:H29)</f>
        <v>24136595</v>
      </c>
      <c r="I22" s="424">
        <f>+F22-G22</f>
        <v>141875</v>
      </c>
      <c r="J22" s="433"/>
    </row>
    <row r="23" spans="1:10" s="430" customFormat="1">
      <c r="A23" s="354"/>
      <c r="B23" s="431"/>
      <c r="C23" s="432" t="s">
        <v>314</v>
      </c>
      <c r="D23" s="425">
        <f>COG!D82</f>
        <v>15894818</v>
      </c>
      <c r="E23" s="425">
        <f>COG!E82</f>
        <v>8383652</v>
      </c>
      <c r="F23" s="401">
        <f t="shared" ref="F23:F29" si="6">+D23+E23</f>
        <v>24278470</v>
      </c>
      <c r="G23" s="425">
        <f>COG!G82</f>
        <v>24136595</v>
      </c>
      <c r="H23" s="425">
        <f>COG!H82</f>
        <v>24136595</v>
      </c>
      <c r="I23" s="401">
        <f t="shared" ref="I23:I29" si="7">+F23-G23</f>
        <v>141875</v>
      </c>
      <c r="J23" s="354"/>
    </row>
    <row r="24" spans="1:10" s="430" customFormat="1">
      <c r="A24" s="354"/>
      <c r="B24" s="431"/>
      <c r="C24" s="432" t="s">
        <v>315</v>
      </c>
      <c r="D24" s="425">
        <v>0</v>
      </c>
      <c r="E24" s="425">
        <v>0</v>
      </c>
      <c r="F24" s="401">
        <f t="shared" si="6"/>
        <v>0</v>
      </c>
      <c r="G24" s="425">
        <v>0</v>
      </c>
      <c r="H24" s="425">
        <v>0</v>
      </c>
      <c r="I24" s="401">
        <f t="shared" si="7"/>
        <v>0</v>
      </c>
      <c r="J24" s="354"/>
    </row>
    <row r="25" spans="1:10" s="430" customFormat="1">
      <c r="A25" s="354"/>
      <c r="B25" s="431"/>
      <c r="C25" s="432" t="s">
        <v>316</v>
      </c>
      <c r="D25" s="425">
        <v>0</v>
      </c>
      <c r="E25" s="425">
        <v>0</v>
      </c>
      <c r="F25" s="401">
        <f t="shared" si="6"/>
        <v>0</v>
      </c>
      <c r="G25" s="425">
        <v>0</v>
      </c>
      <c r="H25" s="425">
        <v>0</v>
      </c>
      <c r="I25" s="401">
        <f t="shared" si="7"/>
        <v>0</v>
      </c>
      <c r="J25" s="354"/>
    </row>
    <row r="26" spans="1:10" s="430" customFormat="1">
      <c r="A26" s="354"/>
      <c r="B26" s="431"/>
      <c r="C26" s="432" t="s">
        <v>317</v>
      </c>
      <c r="D26" s="425">
        <v>0</v>
      </c>
      <c r="E26" s="425">
        <v>0</v>
      </c>
      <c r="F26" s="401">
        <f t="shared" si="6"/>
        <v>0</v>
      </c>
      <c r="G26" s="425">
        <v>0</v>
      </c>
      <c r="H26" s="425">
        <v>0</v>
      </c>
      <c r="I26" s="401">
        <f t="shared" si="7"/>
        <v>0</v>
      </c>
      <c r="J26" s="354"/>
    </row>
    <row r="27" spans="1:10" s="430" customFormat="1">
      <c r="A27" s="354"/>
      <c r="B27" s="431"/>
      <c r="C27" s="432" t="s">
        <v>318</v>
      </c>
      <c r="D27" s="425">
        <v>0</v>
      </c>
      <c r="E27" s="425">
        <v>0</v>
      </c>
      <c r="F27" s="401">
        <f t="shared" si="6"/>
        <v>0</v>
      </c>
      <c r="G27" s="425">
        <v>0</v>
      </c>
      <c r="H27" s="425">
        <v>0</v>
      </c>
      <c r="I27" s="401">
        <f t="shared" si="7"/>
        <v>0</v>
      </c>
      <c r="J27" s="354"/>
    </row>
    <row r="28" spans="1:10" s="430" customFormat="1">
      <c r="A28" s="354"/>
      <c r="B28" s="431"/>
      <c r="C28" s="432" t="s">
        <v>319</v>
      </c>
      <c r="D28" s="425">
        <v>0</v>
      </c>
      <c r="E28" s="425">
        <v>0</v>
      </c>
      <c r="F28" s="401">
        <f t="shared" si="6"/>
        <v>0</v>
      </c>
      <c r="G28" s="425">
        <v>0</v>
      </c>
      <c r="H28" s="425">
        <v>0</v>
      </c>
      <c r="I28" s="401">
        <f t="shared" si="7"/>
        <v>0</v>
      </c>
      <c r="J28" s="354"/>
    </row>
    <row r="29" spans="1:10" s="430" customFormat="1">
      <c r="A29" s="354"/>
      <c r="B29" s="431"/>
      <c r="C29" s="432" t="s">
        <v>320</v>
      </c>
      <c r="D29" s="425">
        <v>0</v>
      </c>
      <c r="E29" s="425">
        <v>0</v>
      </c>
      <c r="F29" s="401">
        <f t="shared" si="6"/>
        <v>0</v>
      </c>
      <c r="G29" s="425">
        <v>0</v>
      </c>
      <c r="H29" s="425">
        <v>0</v>
      </c>
      <c r="I29" s="401">
        <f t="shared" si="7"/>
        <v>0</v>
      </c>
      <c r="J29" s="354"/>
    </row>
    <row r="30" spans="1:10" s="430" customFormat="1">
      <c r="A30" s="354"/>
      <c r="B30" s="431"/>
      <c r="C30" s="432"/>
      <c r="D30" s="425"/>
      <c r="E30" s="425"/>
      <c r="F30" s="425"/>
      <c r="G30" s="425"/>
      <c r="H30" s="425"/>
      <c r="I30" s="425"/>
      <c r="J30" s="354"/>
    </row>
    <row r="31" spans="1:10" s="434" customFormat="1">
      <c r="A31" s="433"/>
      <c r="B31" s="639" t="s">
        <v>321</v>
      </c>
      <c r="C31" s="640"/>
      <c r="D31" s="426">
        <f>SUM(D32:D40)</f>
        <v>0</v>
      </c>
      <c r="E31" s="426">
        <f>SUM(E32:E40)</f>
        <v>0</v>
      </c>
      <c r="F31" s="426">
        <f>+D31+E31</f>
        <v>0</v>
      </c>
      <c r="G31" s="426">
        <f>SUM(G32:G40)</f>
        <v>0</v>
      </c>
      <c r="H31" s="426">
        <f>SUM(H32:H40)</f>
        <v>0</v>
      </c>
      <c r="I31" s="426">
        <f>+F31-G31</f>
        <v>0</v>
      </c>
      <c r="J31" s="433"/>
    </row>
    <row r="32" spans="1:10" s="430" customFormat="1">
      <c r="A32" s="354"/>
      <c r="B32" s="431"/>
      <c r="C32" s="432" t="s">
        <v>322</v>
      </c>
      <c r="D32" s="425">
        <v>0</v>
      </c>
      <c r="E32" s="425">
        <v>0</v>
      </c>
      <c r="F32" s="425">
        <f t="shared" ref="F32:F40" si="8">+D32+E32</f>
        <v>0</v>
      </c>
      <c r="G32" s="425">
        <v>0</v>
      </c>
      <c r="H32" s="425">
        <v>0</v>
      </c>
      <c r="I32" s="425">
        <f t="shared" ref="I32:I40" si="9">+F32-G32</f>
        <v>0</v>
      </c>
      <c r="J32" s="354"/>
    </row>
    <row r="33" spans="1:10" s="430" customFormat="1">
      <c r="A33" s="354"/>
      <c r="B33" s="431"/>
      <c r="C33" s="432" t="s">
        <v>323</v>
      </c>
      <c r="D33" s="425">
        <v>0</v>
      </c>
      <c r="E33" s="425">
        <v>0</v>
      </c>
      <c r="F33" s="425">
        <f t="shared" si="8"/>
        <v>0</v>
      </c>
      <c r="G33" s="425">
        <v>0</v>
      </c>
      <c r="H33" s="425">
        <v>0</v>
      </c>
      <c r="I33" s="425">
        <f t="shared" si="9"/>
        <v>0</v>
      </c>
      <c r="J33" s="354"/>
    </row>
    <row r="34" spans="1:10" s="430" customFormat="1">
      <c r="A34" s="354"/>
      <c r="B34" s="431"/>
      <c r="C34" s="432" t="s">
        <v>324</v>
      </c>
      <c r="D34" s="425">
        <v>0</v>
      </c>
      <c r="E34" s="425">
        <v>0</v>
      </c>
      <c r="F34" s="425">
        <f t="shared" si="8"/>
        <v>0</v>
      </c>
      <c r="G34" s="425">
        <v>0</v>
      </c>
      <c r="H34" s="425">
        <v>0</v>
      </c>
      <c r="I34" s="425">
        <f t="shared" si="9"/>
        <v>0</v>
      </c>
      <c r="J34" s="354"/>
    </row>
    <row r="35" spans="1:10" s="430" customFormat="1">
      <c r="A35" s="354"/>
      <c r="B35" s="431"/>
      <c r="C35" s="432" t="s">
        <v>325</v>
      </c>
      <c r="D35" s="425">
        <v>0</v>
      </c>
      <c r="E35" s="425">
        <v>0</v>
      </c>
      <c r="F35" s="425">
        <f t="shared" si="8"/>
        <v>0</v>
      </c>
      <c r="G35" s="425">
        <v>0</v>
      </c>
      <c r="H35" s="425">
        <v>0</v>
      </c>
      <c r="I35" s="425">
        <f t="shared" si="9"/>
        <v>0</v>
      </c>
      <c r="J35" s="354"/>
    </row>
    <row r="36" spans="1:10" s="430" customFormat="1">
      <c r="A36" s="354"/>
      <c r="B36" s="431"/>
      <c r="C36" s="432" t="s">
        <v>326</v>
      </c>
      <c r="D36" s="425">
        <v>0</v>
      </c>
      <c r="E36" s="425">
        <v>0</v>
      </c>
      <c r="F36" s="425">
        <f t="shared" si="8"/>
        <v>0</v>
      </c>
      <c r="G36" s="425">
        <v>0</v>
      </c>
      <c r="H36" s="425">
        <v>0</v>
      </c>
      <c r="I36" s="425">
        <f t="shared" si="9"/>
        <v>0</v>
      </c>
      <c r="J36" s="354"/>
    </row>
    <row r="37" spans="1:10" s="430" customFormat="1">
      <c r="A37" s="354"/>
      <c r="B37" s="431"/>
      <c r="C37" s="432" t="s">
        <v>327</v>
      </c>
      <c r="D37" s="425">
        <v>0</v>
      </c>
      <c r="E37" s="425">
        <v>0</v>
      </c>
      <c r="F37" s="425">
        <f t="shared" si="8"/>
        <v>0</v>
      </c>
      <c r="G37" s="425">
        <v>0</v>
      </c>
      <c r="H37" s="425">
        <v>0</v>
      </c>
      <c r="I37" s="425">
        <f t="shared" si="9"/>
        <v>0</v>
      </c>
      <c r="J37" s="354"/>
    </row>
    <row r="38" spans="1:10" s="430" customFormat="1">
      <c r="A38" s="354"/>
      <c r="B38" s="431"/>
      <c r="C38" s="432" t="s">
        <v>328</v>
      </c>
      <c r="D38" s="425">
        <v>0</v>
      </c>
      <c r="E38" s="425">
        <v>0</v>
      </c>
      <c r="F38" s="425">
        <f t="shared" si="8"/>
        <v>0</v>
      </c>
      <c r="G38" s="425">
        <v>0</v>
      </c>
      <c r="H38" s="425">
        <v>0</v>
      </c>
      <c r="I38" s="425">
        <f t="shared" si="9"/>
        <v>0</v>
      </c>
      <c r="J38" s="354"/>
    </row>
    <row r="39" spans="1:10" s="430" customFormat="1">
      <c r="A39" s="354"/>
      <c r="B39" s="431"/>
      <c r="C39" s="432" t="s">
        <v>329</v>
      </c>
      <c r="D39" s="425">
        <v>0</v>
      </c>
      <c r="E39" s="425">
        <v>0</v>
      </c>
      <c r="F39" s="425">
        <f t="shared" si="8"/>
        <v>0</v>
      </c>
      <c r="G39" s="425">
        <v>0</v>
      </c>
      <c r="H39" s="425">
        <v>0</v>
      </c>
      <c r="I39" s="425">
        <f t="shared" si="9"/>
        <v>0</v>
      </c>
      <c r="J39" s="354"/>
    </row>
    <row r="40" spans="1:10" s="430" customFormat="1">
      <c r="A40" s="354"/>
      <c r="B40" s="431"/>
      <c r="C40" s="432" t="s">
        <v>330</v>
      </c>
      <c r="D40" s="425">
        <v>0</v>
      </c>
      <c r="E40" s="425">
        <v>0</v>
      </c>
      <c r="F40" s="425">
        <f t="shared" si="8"/>
        <v>0</v>
      </c>
      <c r="G40" s="425">
        <v>0</v>
      </c>
      <c r="H40" s="425">
        <v>0</v>
      </c>
      <c r="I40" s="425">
        <f t="shared" si="9"/>
        <v>0</v>
      </c>
      <c r="J40" s="354"/>
    </row>
    <row r="41" spans="1:10" s="430" customFormat="1">
      <c r="A41" s="354"/>
      <c r="B41" s="431"/>
      <c r="C41" s="432"/>
      <c r="D41" s="425"/>
      <c r="E41" s="425"/>
      <c r="F41" s="425"/>
      <c r="G41" s="425"/>
      <c r="H41" s="425"/>
      <c r="I41" s="425"/>
      <c r="J41" s="354"/>
    </row>
    <row r="42" spans="1:10" s="434" customFormat="1">
      <c r="A42" s="433"/>
      <c r="B42" s="639" t="s">
        <v>331</v>
      </c>
      <c r="C42" s="640"/>
      <c r="D42" s="426">
        <f>SUM(D43:D46)</f>
        <v>0</v>
      </c>
      <c r="E42" s="426">
        <f>SUM(E43:E46)</f>
        <v>0</v>
      </c>
      <c r="F42" s="426">
        <f>+D42+E42</f>
        <v>0</v>
      </c>
      <c r="G42" s="426">
        <f t="shared" ref="G42:H42" si="10">SUM(G43:G46)</f>
        <v>0</v>
      </c>
      <c r="H42" s="426">
        <f t="shared" si="10"/>
        <v>0</v>
      </c>
      <c r="I42" s="426">
        <f>+F42-G42</f>
        <v>0</v>
      </c>
      <c r="J42" s="433"/>
    </row>
    <row r="43" spans="1:10" s="430" customFormat="1">
      <c r="A43" s="354"/>
      <c r="B43" s="431"/>
      <c r="C43" s="432" t="s">
        <v>332</v>
      </c>
      <c r="D43" s="425">
        <v>0</v>
      </c>
      <c r="E43" s="425">
        <v>0</v>
      </c>
      <c r="F43" s="425">
        <f t="shared" ref="F43:F46" si="11">+D43+E43</f>
        <v>0</v>
      </c>
      <c r="G43" s="425">
        <v>0</v>
      </c>
      <c r="H43" s="425">
        <v>0</v>
      </c>
      <c r="I43" s="425">
        <f t="shared" ref="I43:I46" si="12">+F43-G43</f>
        <v>0</v>
      </c>
      <c r="J43" s="354"/>
    </row>
    <row r="44" spans="1:10" s="430" customFormat="1" ht="24">
      <c r="A44" s="354"/>
      <c r="B44" s="431"/>
      <c r="C44" s="432" t="s">
        <v>333</v>
      </c>
      <c r="D44" s="425">
        <v>0</v>
      </c>
      <c r="E44" s="425">
        <v>0</v>
      </c>
      <c r="F44" s="425">
        <f t="shared" si="11"/>
        <v>0</v>
      </c>
      <c r="G44" s="425">
        <v>0</v>
      </c>
      <c r="H44" s="425">
        <v>0</v>
      </c>
      <c r="I44" s="425">
        <f t="shared" si="12"/>
        <v>0</v>
      </c>
      <c r="J44" s="354"/>
    </row>
    <row r="45" spans="1:10" s="430" customFormat="1">
      <c r="A45" s="354"/>
      <c r="B45" s="431"/>
      <c r="C45" s="432" t="s">
        <v>334</v>
      </c>
      <c r="D45" s="425">
        <v>0</v>
      </c>
      <c r="E45" s="425">
        <v>0</v>
      </c>
      <c r="F45" s="425">
        <f t="shared" si="11"/>
        <v>0</v>
      </c>
      <c r="G45" s="425">
        <v>0</v>
      </c>
      <c r="H45" s="425">
        <v>0</v>
      </c>
      <c r="I45" s="425">
        <f t="shared" si="12"/>
        <v>0</v>
      </c>
      <c r="J45" s="354"/>
    </row>
    <row r="46" spans="1:10" s="430" customFormat="1">
      <c r="A46" s="354"/>
      <c r="B46" s="431"/>
      <c r="C46" s="432" t="s">
        <v>335</v>
      </c>
      <c r="D46" s="425">
        <v>0</v>
      </c>
      <c r="E46" s="425">
        <v>0</v>
      </c>
      <c r="F46" s="425">
        <f t="shared" si="11"/>
        <v>0</v>
      </c>
      <c r="G46" s="425">
        <v>0</v>
      </c>
      <c r="H46" s="425">
        <v>0</v>
      </c>
      <c r="I46" s="425">
        <f t="shared" si="12"/>
        <v>0</v>
      </c>
      <c r="J46" s="354"/>
    </row>
    <row r="47" spans="1:10" s="430" customFormat="1">
      <c r="A47" s="354"/>
      <c r="B47" s="435"/>
      <c r="C47" s="436"/>
      <c r="D47" s="427"/>
      <c r="E47" s="427"/>
      <c r="F47" s="427"/>
      <c r="G47" s="427"/>
      <c r="H47" s="427"/>
      <c r="I47" s="427"/>
      <c r="J47" s="354"/>
    </row>
    <row r="48" spans="1:10" s="434" customFormat="1" ht="24" customHeight="1">
      <c r="A48" s="433"/>
      <c r="B48" s="437"/>
      <c r="C48" s="438" t="s">
        <v>248</v>
      </c>
      <c r="D48" s="428">
        <f>+D12+D22+D31+D42</f>
        <v>15894818</v>
      </c>
      <c r="E48" s="428">
        <f t="shared" ref="E48:I48" si="13">+E12+E22+E31+E42</f>
        <v>8383652</v>
      </c>
      <c r="F48" s="428">
        <f t="shared" si="13"/>
        <v>24278470</v>
      </c>
      <c r="G48" s="428">
        <f t="shared" si="13"/>
        <v>24136595</v>
      </c>
      <c r="H48" s="428">
        <f t="shared" si="13"/>
        <v>24136595</v>
      </c>
      <c r="I48" s="428">
        <f t="shared" si="13"/>
        <v>141875</v>
      </c>
      <c r="J48" s="433"/>
    </row>
    <row r="50" spans="4:9">
      <c r="D50" s="440" t="str">
        <f>IF(D48=CAdmon!D14," ","ERROR")</f>
        <v xml:space="preserve"> </v>
      </c>
      <c r="E50" s="440" t="str">
        <f>IF(E48=CAdmon!E14," ","ERROR")</f>
        <v xml:space="preserve"> </v>
      </c>
      <c r="F50" s="440" t="str">
        <f>IF(F48=CAdmon!F14," ","ERROR")</f>
        <v xml:space="preserve"> </v>
      </c>
      <c r="G50" s="440" t="str">
        <f>IF(G48=CAdmon!G14," ","ERROR")</f>
        <v xml:space="preserve"> </v>
      </c>
      <c r="H50" s="440" t="str">
        <f>IF(H48=CAdmon!H14," ","ERROR")</f>
        <v xml:space="preserve"> </v>
      </c>
      <c r="I50" s="440" t="str">
        <f>IF(I48=CAdmon!I14,"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:I3"/>
    </sheetView>
  </sheetViews>
  <sheetFormatPr baseColWidth="10" defaultColWidth="11.42578125" defaultRowHeight="12"/>
  <cols>
    <col min="1" max="1" width="3" style="72" customWidth="1"/>
    <col min="2" max="2" width="18.5703125" style="72" customWidth="1"/>
    <col min="3" max="3" width="19" style="72" customWidth="1"/>
    <col min="4" max="7" width="11.42578125" style="72"/>
    <col min="8" max="8" width="13.42578125" style="72" customWidth="1"/>
    <col min="9" max="9" width="10" style="72" customWidth="1"/>
    <col min="10" max="10" width="3" style="72" customWidth="1"/>
    <col min="11" max="16384" width="11.42578125" style="72"/>
  </cols>
  <sheetData>
    <row r="1" spans="1:10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>
      <c r="A2" s="73"/>
      <c r="B2" s="651" t="s">
        <v>651</v>
      </c>
      <c r="C2" s="652"/>
      <c r="D2" s="652"/>
      <c r="E2" s="652"/>
      <c r="F2" s="652"/>
      <c r="G2" s="652"/>
      <c r="H2" s="652"/>
      <c r="I2" s="653"/>
      <c r="J2" s="73"/>
    </row>
    <row r="3" spans="1:10">
      <c r="A3" s="73"/>
      <c r="B3" s="647" t="s">
        <v>414</v>
      </c>
      <c r="C3" s="648"/>
      <c r="D3" s="648"/>
      <c r="E3" s="648"/>
      <c r="F3" s="648"/>
      <c r="G3" s="648"/>
      <c r="H3" s="648"/>
      <c r="I3" s="649"/>
      <c r="J3" s="73"/>
    </row>
    <row r="4" spans="1:10">
      <c r="A4" s="73"/>
      <c r="B4" s="647" t="s">
        <v>186</v>
      </c>
      <c r="C4" s="648"/>
      <c r="D4" s="648"/>
      <c r="E4" s="648"/>
      <c r="F4" s="648"/>
      <c r="G4" s="648"/>
      <c r="H4" s="648"/>
      <c r="I4" s="649"/>
      <c r="J4" s="73"/>
    </row>
    <row r="5" spans="1:10">
      <c r="A5" s="73"/>
      <c r="B5" s="654" t="s">
        <v>646</v>
      </c>
      <c r="C5" s="655"/>
      <c r="D5" s="655"/>
      <c r="E5" s="655"/>
      <c r="F5" s="655"/>
      <c r="G5" s="655"/>
      <c r="H5" s="655"/>
      <c r="I5" s="656"/>
      <c r="J5" s="73"/>
    </row>
    <row r="6" spans="1:10">
      <c r="A6" s="73"/>
      <c r="B6" s="73"/>
      <c r="C6" s="73"/>
      <c r="D6" s="73"/>
      <c r="E6" s="73"/>
      <c r="F6" s="73"/>
      <c r="G6" s="73"/>
      <c r="H6" s="73"/>
      <c r="I6" s="73"/>
      <c r="J6" s="73"/>
    </row>
    <row r="7" spans="1:10">
      <c r="A7" s="73"/>
      <c r="B7" s="650" t="s">
        <v>336</v>
      </c>
      <c r="C7" s="650"/>
      <c r="D7" s="650" t="s">
        <v>337</v>
      </c>
      <c r="E7" s="650"/>
      <c r="F7" s="650" t="s">
        <v>338</v>
      </c>
      <c r="G7" s="650"/>
      <c r="H7" s="650" t="s">
        <v>339</v>
      </c>
      <c r="I7" s="650"/>
      <c r="J7" s="73"/>
    </row>
    <row r="8" spans="1:10">
      <c r="A8" s="73"/>
      <c r="B8" s="650"/>
      <c r="C8" s="650"/>
      <c r="D8" s="650" t="s">
        <v>340</v>
      </c>
      <c r="E8" s="650"/>
      <c r="F8" s="650" t="s">
        <v>341</v>
      </c>
      <c r="G8" s="650"/>
      <c r="H8" s="650" t="s">
        <v>342</v>
      </c>
      <c r="I8" s="650"/>
      <c r="J8" s="73"/>
    </row>
    <row r="9" spans="1:10">
      <c r="A9" s="73"/>
      <c r="B9" s="647" t="s">
        <v>343</v>
      </c>
      <c r="C9" s="648"/>
      <c r="D9" s="648"/>
      <c r="E9" s="648"/>
      <c r="F9" s="648"/>
      <c r="G9" s="648"/>
      <c r="H9" s="648"/>
      <c r="I9" s="649"/>
      <c r="J9" s="73"/>
    </row>
    <row r="10" spans="1:10">
      <c r="A10" s="73"/>
      <c r="B10" s="641"/>
      <c r="C10" s="641"/>
      <c r="D10" s="641"/>
      <c r="E10" s="641"/>
      <c r="F10" s="641"/>
      <c r="G10" s="641"/>
      <c r="H10" s="645"/>
      <c r="I10" s="646"/>
      <c r="J10" s="73"/>
    </row>
    <row r="11" spans="1:10">
      <c r="A11" s="73"/>
      <c r="B11" s="641"/>
      <c r="C11" s="641"/>
      <c r="D11" s="642"/>
      <c r="E11" s="642"/>
      <c r="F11" s="642"/>
      <c r="G11" s="642"/>
      <c r="H11" s="645"/>
      <c r="I11" s="646"/>
      <c r="J11" s="73"/>
    </row>
    <row r="12" spans="1:10">
      <c r="A12" s="73"/>
      <c r="B12" s="641"/>
      <c r="C12" s="641"/>
      <c r="D12" s="642"/>
      <c r="E12" s="642"/>
      <c r="F12" s="642"/>
      <c r="G12" s="642"/>
      <c r="H12" s="645"/>
      <c r="I12" s="646"/>
      <c r="J12" s="73"/>
    </row>
    <row r="13" spans="1:10">
      <c r="A13" s="73"/>
      <c r="B13" s="641"/>
      <c r="C13" s="641"/>
      <c r="D13" s="642"/>
      <c r="E13" s="642"/>
      <c r="F13" s="642"/>
      <c r="G13" s="642"/>
      <c r="H13" s="645"/>
      <c r="I13" s="646"/>
      <c r="J13" s="73"/>
    </row>
    <row r="14" spans="1:10">
      <c r="A14" s="73"/>
      <c r="B14" s="641"/>
      <c r="C14" s="641"/>
      <c r="D14" s="642"/>
      <c r="E14" s="642"/>
      <c r="F14" s="642"/>
      <c r="G14" s="642"/>
      <c r="H14" s="645"/>
      <c r="I14" s="646"/>
      <c r="J14" s="73"/>
    </row>
    <row r="15" spans="1:10">
      <c r="A15" s="73"/>
      <c r="B15" s="641"/>
      <c r="C15" s="641"/>
      <c r="D15" s="642"/>
      <c r="E15" s="642"/>
      <c r="F15" s="642"/>
      <c r="G15" s="642"/>
      <c r="H15" s="645"/>
      <c r="I15" s="646"/>
      <c r="J15" s="73"/>
    </row>
    <row r="16" spans="1:10">
      <c r="A16" s="73"/>
      <c r="B16" s="641"/>
      <c r="C16" s="641"/>
      <c r="D16" s="642"/>
      <c r="E16" s="642"/>
      <c r="F16" s="642"/>
      <c r="G16" s="642"/>
      <c r="H16" s="645"/>
      <c r="I16" s="646"/>
      <c r="J16" s="73"/>
    </row>
    <row r="17" spans="1:10">
      <c r="A17" s="73"/>
      <c r="B17" s="641"/>
      <c r="C17" s="641"/>
      <c r="D17" s="642"/>
      <c r="E17" s="642"/>
      <c r="F17" s="642"/>
      <c r="G17" s="642"/>
      <c r="H17" s="645"/>
      <c r="I17" s="646"/>
      <c r="J17" s="73"/>
    </row>
    <row r="18" spans="1:10">
      <c r="A18" s="73"/>
      <c r="B18" s="641"/>
      <c r="C18" s="641"/>
      <c r="D18" s="642"/>
      <c r="E18" s="642"/>
      <c r="F18" s="642"/>
      <c r="G18" s="642"/>
      <c r="H18" s="645"/>
      <c r="I18" s="646"/>
      <c r="J18" s="73"/>
    </row>
    <row r="19" spans="1:10">
      <c r="A19" s="73"/>
      <c r="B19" s="641" t="s">
        <v>344</v>
      </c>
      <c r="C19" s="641"/>
      <c r="D19" s="642">
        <f>SUM(D10:E18)</f>
        <v>0</v>
      </c>
      <c r="E19" s="642"/>
      <c r="F19" s="642">
        <f>SUM(F10:G18)</f>
        <v>0</v>
      </c>
      <c r="G19" s="642"/>
      <c r="H19" s="645">
        <f t="shared" ref="H19" si="0">+D19-F19</f>
        <v>0</v>
      </c>
      <c r="I19" s="646"/>
      <c r="J19" s="73"/>
    </row>
    <row r="20" spans="1:10">
      <c r="A20" s="73"/>
      <c r="B20" s="641"/>
      <c r="C20" s="641"/>
      <c r="D20" s="641"/>
      <c r="E20" s="641"/>
      <c r="F20" s="641"/>
      <c r="G20" s="641"/>
      <c r="H20" s="641"/>
      <c r="I20" s="641"/>
      <c r="J20" s="73"/>
    </row>
    <row r="21" spans="1:10">
      <c r="A21" s="73"/>
      <c r="B21" s="647" t="s">
        <v>345</v>
      </c>
      <c r="C21" s="648"/>
      <c r="D21" s="648"/>
      <c r="E21" s="648"/>
      <c r="F21" s="648"/>
      <c r="G21" s="648"/>
      <c r="H21" s="648"/>
      <c r="I21" s="649"/>
      <c r="J21" s="73"/>
    </row>
    <row r="22" spans="1:10">
      <c r="A22" s="73"/>
      <c r="B22" s="641"/>
      <c r="C22" s="641"/>
      <c r="D22" s="641"/>
      <c r="E22" s="641"/>
      <c r="F22" s="641"/>
      <c r="G22" s="641"/>
      <c r="H22" s="641"/>
      <c r="I22" s="641"/>
      <c r="J22" s="73"/>
    </row>
    <row r="23" spans="1:10">
      <c r="A23" s="73"/>
      <c r="B23" s="641"/>
      <c r="C23" s="641"/>
      <c r="D23" s="642"/>
      <c r="E23" s="642"/>
      <c r="F23" s="642"/>
      <c r="G23" s="642"/>
      <c r="H23" s="645"/>
      <c r="I23" s="646"/>
      <c r="J23" s="73"/>
    </row>
    <row r="24" spans="1:10">
      <c r="A24" s="73"/>
      <c r="B24" s="641"/>
      <c r="C24" s="641"/>
      <c r="D24" s="642"/>
      <c r="E24" s="642"/>
      <c r="F24" s="642"/>
      <c r="G24" s="642"/>
      <c r="H24" s="645"/>
      <c r="I24" s="646"/>
      <c r="J24" s="73"/>
    </row>
    <row r="25" spans="1:10">
      <c r="A25" s="73"/>
      <c r="B25" s="641"/>
      <c r="C25" s="641"/>
      <c r="D25" s="642"/>
      <c r="E25" s="642"/>
      <c r="F25" s="642"/>
      <c r="G25" s="642"/>
      <c r="H25" s="645"/>
      <c r="I25" s="646"/>
      <c r="J25" s="73"/>
    </row>
    <row r="26" spans="1:10">
      <c r="A26" s="73"/>
      <c r="B26" s="641"/>
      <c r="C26" s="641"/>
      <c r="D26" s="642"/>
      <c r="E26" s="642"/>
      <c r="F26" s="642"/>
      <c r="G26" s="642"/>
      <c r="H26" s="645"/>
      <c r="I26" s="646"/>
      <c r="J26" s="73"/>
    </row>
    <row r="27" spans="1:10">
      <c r="A27" s="73"/>
      <c r="B27" s="641"/>
      <c r="C27" s="641"/>
      <c r="D27" s="642"/>
      <c r="E27" s="642"/>
      <c r="F27" s="642"/>
      <c r="G27" s="642"/>
      <c r="H27" s="645"/>
      <c r="I27" s="646"/>
      <c r="J27" s="73"/>
    </row>
    <row r="28" spans="1:10">
      <c r="A28" s="73"/>
      <c r="B28" s="641"/>
      <c r="C28" s="641"/>
      <c r="D28" s="642"/>
      <c r="E28" s="642"/>
      <c r="F28" s="642"/>
      <c r="G28" s="642"/>
      <c r="H28" s="645"/>
      <c r="I28" s="646"/>
      <c r="J28" s="73"/>
    </row>
    <row r="29" spans="1:10">
      <c r="A29" s="73"/>
      <c r="B29" s="641"/>
      <c r="C29" s="641"/>
      <c r="D29" s="642"/>
      <c r="E29" s="642"/>
      <c r="F29" s="642"/>
      <c r="G29" s="642"/>
      <c r="H29" s="645"/>
      <c r="I29" s="646"/>
      <c r="J29" s="73"/>
    </row>
    <row r="30" spans="1:10">
      <c r="A30" s="73"/>
      <c r="B30" s="641"/>
      <c r="C30" s="641"/>
      <c r="D30" s="642"/>
      <c r="E30" s="642"/>
      <c r="F30" s="642"/>
      <c r="G30" s="642"/>
      <c r="H30" s="645"/>
      <c r="I30" s="646"/>
      <c r="J30" s="73"/>
    </row>
    <row r="31" spans="1:10">
      <c r="A31" s="73"/>
      <c r="B31" s="641" t="s">
        <v>346</v>
      </c>
      <c r="C31" s="641"/>
      <c r="D31" s="642">
        <f>SUM(D22:E30)</f>
        <v>0</v>
      </c>
      <c r="E31" s="642"/>
      <c r="F31" s="642">
        <f>SUM(F22:G30)</f>
        <v>0</v>
      </c>
      <c r="G31" s="642"/>
      <c r="H31" s="642">
        <f>+D31-F31</f>
        <v>0</v>
      </c>
      <c r="I31" s="642"/>
      <c r="J31" s="73"/>
    </row>
    <row r="32" spans="1:10">
      <c r="A32" s="73"/>
      <c r="B32" s="641"/>
      <c r="C32" s="641"/>
      <c r="D32" s="642"/>
      <c r="E32" s="642"/>
      <c r="F32" s="642"/>
      <c r="G32" s="642"/>
      <c r="H32" s="642"/>
      <c r="I32" s="642"/>
      <c r="J32" s="73"/>
    </row>
    <row r="33" spans="1:10">
      <c r="A33" s="73"/>
      <c r="B33" s="643" t="s">
        <v>143</v>
      </c>
      <c r="C33" s="644"/>
      <c r="D33" s="645">
        <f>+D19+D31</f>
        <v>0</v>
      </c>
      <c r="E33" s="646"/>
      <c r="F33" s="645">
        <f>+F19+F31</f>
        <v>0</v>
      </c>
      <c r="G33" s="646"/>
      <c r="H33" s="645">
        <f>+H19+H31</f>
        <v>0</v>
      </c>
      <c r="I33" s="646"/>
      <c r="J33" s="73"/>
    </row>
    <row r="34" spans="1:10">
      <c r="A34" s="73"/>
      <c r="B34" s="73"/>
      <c r="C34" s="73"/>
      <c r="D34" s="73"/>
      <c r="E34" s="73"/>
      <c r="F34" s="73"/>
      <c r="G34" s="73"/>
      <c r="H34" s="73"/>
      <c r="I34" s="73"/>
      <c r="J34" s="73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2" sqref="A2:C2"/>
    </sheetView>
  </sheetViews>
  <sheetFormatPr baseColWidth="10" defaultColWidth="11.42578125" defaultRowHeight="12"/>
  <cols>
    <col min="1" max="1" width="43.7109375" style="72" customWidth="1"/>
    <col min="2" max="2" width="28.85546875" style="72" customWidth="1"/>
    <col min="3" max="3" width="24.42578125" style="72" customWidth="1"/>
    <col min="4" max="16384" width="11.42578125" style="72"/>
  </cols>
  <sheetData>
    <row r="1" spans="1:3">
      <c r="A1" s="651" t="s">
        <v>651</v>
      </c>
      <c r="B1" s="652"/>
      <c r="C1" s="653"/>
    </row>
    <row r="2" spans="1:3">
      <c r="A2" s="647" t="s">
        <v>414</v>
      </c>
      <c r="B2" s="648"/>
      <c r="C2" s="649"/>
    </row>
    <row r="3" spans="1:3">
      <c r="A3" s="647" t="s">
        <v>347</v>
      </c>
      <c r="B3" s="648"/>
      <c r="C3" s="649"/>
    </row>
    <row r="4" spans="1:3">
      <c r="A4" s="654" t="s">
        <v>646</v>
      </c>
      <c r="B4" s="655"/>
      <c r="C4" s="656"/>
    </row>
    <row r="5" spans="1:3">
      <c r="A5" s="73"/>
      <c r="B5" s="73"/>
    </row>
    <row r="6" spans="1:3">
      <c r="A6" s="441" t="s">
        <v>336</v>
      </c>
      <c r="B6" s="441" t="s">
        <v>218</v>
      </c>
      <c r="C6" s="441" t="s">
        <v>245</v>
      </c>
    </row>
    <row r="7" spans="1:3">
      <c r="A7" s="657" t="s">
        <v>343</v>
      </c>
      <c r="B7" s="658"/>
      <c r="C7" s="659"/>
    </row>
    <row r="8" spans="1:3">
      <c r="A8" s="442"/>
      <c r="B8" s="442"/>
      <c r="C8" s="443"/>
    </row>
    <row r="9" spans="1:3">
      <c r="A9" s="442"/>
      <c r="B9" s="442"/>
      <c r="C9" s="443"/>
    </row>
    <row r="10" spans="1:3">
      <c r="A10" s="442"/>
      <c r="B10" s="442"/>
      <c r="C10" s="443"/>
    </row>
    <row r="11" spans="1:3">
      <c r="A11" s="442"/>
      <c r="B11" s="442"/>
      <c r="C11" s="443"/>
    </row>
    <row r="12" spans="1:3">
      <c r="A12" s="442"/>
      <c r="B12" s="442"/>
      <c r="C12" s="443"/>
    </row>
    <row r="13" spans="1:3">
      <c r="A13" s="442"/>
      <c r="B13" s="442"/>
      <c r="C13" s="443"/>
    </row>
    <row r="14" spans="1:3">
      <c r="A14" s="442"/>
      <c r="B14" s="442"/>
      <c r="C14" s="443"/>
    </row>
    <row r="15" spans="1:3">
      <c r="A15" s="442"/>
      <c r="B15" s="442"/>
      <c r="C15" s="443"/>
    </row>
    <row r="16" spans="1:3">
      <c r="A16" s="442"/>
      <c r="B16" s="442"/>
      <c r="C16" s="443"/>
    </row>
    <row r="17" spans="1:3">
      <c r="A17" s="442"/>
      <c r="B17" s="442"/>
      <c r="C17" s="443"/>
    </row>
    <row r="18" spans="1:3">
      <c r="A18" s="444" t="s">
        <v>348</v>
      </c>
      <c r="B18" s="442">
        <f>SUM(B8:B17)</f>
        <v>0</v>
      </c>
      <c r="C18" s="442">
        <f>SUM(C8:C17)</f>
        <v>0</v>
      </c>
    </row>
    <row r="19" spans="1:3">
      <c r="A19" s="442"/>
      <c r="B19" s="442"/>
      <c r="C19" s="443"/>
    </row>
    <row r="20" spans="1:3">
      <c r="A20" s="657" t="s">
        <v>345</v>
      </c>
      <c r="B20" s="658"/>
      <c r="C20" s="659"/>
    </row>
    <row r="21" spans="1:3">
      <c r="A21" s="442"/>
      <c r="B21" s="442"/>
      <c r="C21" s="443"/>
    </row>
    <row r="22" spans="1:3">
      <c r="A22" s="442"/>
      <c r="B22" s="442"/>
      <c r="C22" s="443"/>
    </row>
    <row r="23" spans="1:3">
      <c r="A23" s="442"/>
      <c r="B23" s="442"/>
      <c r="C23" s="443"/>
    </row>
    <row r="24" spans="1:3">
      <c r="A24" s="442"/>
      <c r="B24" s="442"/>
      <c r="C24" s="443"/>
    </row>
    <row r="25" spans="1:3">
      <c r="A25" s="442"/>
      <c r="B25" s="442"/>
      <c r="C25" s="443"/>
    </row>
    <row r="26" spans="1:3">
      <c r="A26" s="442"/>
      <c r="B26" s="442"/>
      <c r="C26" s="443"/>
    </row>
    <row r="27" spans="1:3">
      <c r="A27" s="442"/>
      <c r="B27" s="442"/>
      <c r="C27" s="443"/>
    </row>
    <row r="28" spans="1:3">
      <c r="A28" s="442"/>
      <c r="B28" s="442"/>
      <c r="C28" s="443"/>
    </row>
    <row r="29" spans="1:3">
      <c r="A29" s="442"/>
      <c r="B29" s="442"/>
      <c r="C29" s="443"/>
    </row>
    <row r="30" spans="1:3">
      <c r="A30" s="442"/>
      <c r="B30" s="442"/>
      <c r="C30" s="443"/>
    </row>
    <row r="31" spans="1:3">
      <c r="A31" s="442"/>
      <c r="B31" s="442"/>
      <c r="C31" s="443"/>
    </row>
    <row r="32" spans="1:3">
      <c r="A32" s="442"/>
      <c r="B32" s="442"/>
      <c r="C32" s="443"/>
    </row>
    <row r="33" spans="1:3">
      <c r="A33" s="444" t="s">
        <v>349</v>
      </c>
      <c r="B33" s="442">
        <f>SUM(B21:B32)</f>
        <v>0</v>
      </c>
      <c r="C33" s="442">
        <f>SUM(C21:C32)</f>
        <v>0</v>
      </c>
    </row>
    <row r="34" spans="1:3">
      <c r="A34" s="442"/>
      <c r="B34" s="442"/>
      <c r="C34" s="443"/>
    </row>
    <row r="35" spans="1:3">
      <c r="A35" s="444" t="s">
        <v>143</v>
      </c>
      <c r="B35" s="445">
        <f>+B18+B33</f>
        <v>0</v>
      </c>
      <c r="C35" s="44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B3" sqref="B3:J3"/>
    </sheetView>
  </sheetViews>
  <sheetFormatPr baseColWidth="10" defaultColWidth="11.42578125" defaultRowHeight="12"/>
  <cols>
    <col min="1" max="1" width="2.140625" style="303" customWidth="1"/>
    <col min="2" max="3" width="3.7109375" style="394" customWidth="1"/>
    <col min="4" max="4" width="65.7109375" style="394" customWidth="1"/>
    <col min="5" max="5" width="12.7109375" style="394" customWidth="1"/>
    <col min="6" max="6" width="14.28515625" style="394" customWidth="1"/>
    <col min="7" max="8" width="12.7109375" style="394" customWidth="1"/>
    <col min="9" max="9" width="11.42578125" style="394" customWidth="1"/>
    <col min="10" max="10" width="12.85546875" style="394" customWidth="1"/>
    <col min="11" max="11" width="3.140625" style="303" customWidth="1"/>
    <col min="12" max="16384" width="11.42578125" style="394"/>
  </cols>
  <sheetData>
    <row r="1" spans="2:10" s="303" customFormat="1" ht="6.75" customHeight="1"/>
    <row r="2" spans="2:10">
      <c r="B2" s="620" t="s">
        <v>651</v>
      </c>
      <c r="C2" s="621"/>
      <c r="D2" s="621"/>
      <c r="E2" s="621"/>
      <c r="F2" s="621"/>
      <c r="G2" s="621"/>
      <c r="H2" s="621"/>
      <c r="I2" s="621"/>
      <c r="J2" s="622"/>
    </row>
    <row r="3" spans="2:10">
      <c r="B3" s="620" t="s">
        <v>415</v>
      </c>
      <c r="C3" s="621"/>
      <c r="D3" s="621"/>
      <c r="E3" s="621"/>
      <c r="F3" s="621"/>
      <c r="G3" s="621"/>
      <c r="H3" s="621"/>
      <c r="I3" s="621"/>
      <c r="J3" s="622"/>
    </row>
    <row r="4" spans="2:10">
      <c r="B4" s="623" t="s">
        <v>350</v>
      </c>
      <c r="C4" s="624"/>
      <c r="D4" s="624"/>
      <c r="E4" s="624"/>
      <c r="F4" s="624"/>
      <c r="G4" s="624"/>
      <c r="H4" s="624"/>
      <c r="I4" s="624"/>
      <c r="J4" s="625"/>
    </row>
    <row r="5" spans="2:10">
      <c r="B5" s="626" t="s">
        <v>650</v>
      </c>
      <c r="C5" s="627"/>
      <c r="D5" s="627"/>
      <c r="E5" s="627"/>
      <c r="F5" s="627"/>
      <c r="G5" s="627"/>
      <c r="H5" s="627"/>
      <c r="I5" s="627"/>
      <c r="J5" s="628"/>
    </row>
    <row r="6" spans="2:10" s="303" customFormat="1" ht="2.25" customHeight="1">
      <c r="B6" s="446"/>
      <c r="C6" s="446"/>
      <c r="D6" s="446"/>
      <c r="E6" s="446"/>
      <c r="F6" s="446"/>
      <c r="G6" s="446"/>
      <c r="H6" s="446"/>
      <c r="I6" s="446"/>
      <c r="J6" s="446"/>
    </row>
    <row r="7" spans="2:10">
      <c r="B7" s="629" t="s">
        <v>76</v>
      </c>
      <c r="C7" s="667"/>
      <c r="D7" s="630"/>
      <c r="E7" s="619" t="s">
        <v>250</v>
      </c>
      <c r="F7" s="619"/>
      <c r="G7" s="619"/>
      <c r="H7" s="619"/>
      <c r="I7" s="619"/>
      <c r="J7" s="619" t="s">
        <v>242</v>
      </c>
    </row>
    <row r="8" spans="2:10" ht="24">
      <c r="B8" s="631"/>
      <c r="C8" s="668"/>
      <c r="D8" s="632"/>
      <c r="E8" s="395" t="s">
        <v>243</v>
      </c>
      <c r="F8" s="395" t="s">
        <v>244</v>
      </c>
      <c r="G8" s="395" t="s">
        <v>217</v>
      </c>
      <c r="H8" s="395" t="s">
        <v>218</v>
      </c>
      <c r="I8" s="395" t="s">
        <v>245</v>
      </c>
      <c r="J8" s="619"/>
    </row>
    <row r="9" spans="2:10" ht="15.75" customHeight="1">
      <c r="B9" s="633"/>
      <c r="C9" s="669"/>
      <c r="D9" s="634"/>
      <c r="E9" s="395">
        <v>1</v>
      </c>
      <c r="F9" s="395">
        <v>2</v>
      </c>
      <c r="G9" s="395" t="s">
        <v>246</v>
      </c>
      <c r="H9" s="395">
        <v>4</v>
      </c>
      <c r="I9" s="395">
        <v>5</v>
      </c>
      <c r="J9" s="395" t="s">
        <v>247</v>
      </c>
    </row>
    <row r="10" spans="2:10" ht="15" customHeight="1">
      <c r="B10" s="662" t="s">
        <v>351</v>
      </c>
      <c r="C10" s="663"/>
      <c r="D10" s="664"/>
      <c r="E10" s="264"/>
      <c r="F10" s="265"/>
      <c r="G10" s="265"/>
      <c r="H10" s="265"/>
      <c r="I10" s="265"/>
      <c r="J10" s="265"/>
    </row>
    <row r="11" spans="2:10">
      <c r="B11" s="396"/>
      <c r="C11" s="660" t="s">
        <v>352</v>
      </c>
      <c r="D11" s="661"/>
      <c r="E11" s="266">
        <f>+E12+E13</f>
        <v>0</v>
      </c>
      <c r="F11" s="266">
        <f>+F12+F13</f>
        <v>0</v>
      </c>
      <c r="G11" s="267">
        <f>+E11+F11</f>
        <v>0</v>
      </c>
      <c r="H11" s="266">
        <f t="shared" ref="H11:I11" si="0">+H12+H13</f>
        <v>0</v>
      </c>
      <c r="I11" s="266">
        <f t="shared" si="0"/>
        <v>0</v>
      </c>
      <c r="J11" s="267">
        <f>+G11-H11</f>
        <v>0</v>
      </c>
    </row>
    <row r="12" spans="2:10">
      <c r="B12" s="396"/>
      <c r="C12" s="447"/>
      <c r="D12" s="397" t="s">
        <v>353</v>
      </c>
      <c r="E12" s="264"/>
      <c r="F12" s="265"/>
      <c r="G12" s="265">
        <f t="shared" ref="G12:G39" si="1">+E12+F12</f>
        <v>0</v>
      </c>
      <c r="H12" s="265"/>
      <c r="I12" s="265"/>
      <c r="J12" s="265">
        <f t="shared" ref="J12:J39" si="2">+G12-H12</f>
        <v>0</v>
      </c>
    </row>
    <row r="13" spans="2:10">
      <c r="B13" s="396"/>
      <c r="C13" s="447"/>
      <c r="D13" s="397" t="s">
        <v>354</v>
      </c>
      <c r="E13" s="264"/>
      <c r="F13" s="265"/>
      <c r="G13" s="265">
        <f t="shared" si="1"/>
        <v>0</v>
      </c>
      <c r="H13" s="265"/>
      <c r="I13" s="265"/>
      <c r="J13" s="265">
        <f t="shared" si="2"/>
        <v>0</v>
      </c>
    </row>
    <row r="14" spans="2:10">
      <c r="B14" s="396"/>
      <c r="C14" s="660" t="s">
        <v>355</v>
      </c>
      <c r="D14" s="661"/>
      <c r="E14" s="266">
        <f>SUM(E15:E22)</f>
        <v>15894818</v>
      </c>
      <c r="F14" s="266">
        <f>SUM(F15:F22)</f>
        <v>8383652</v>
      </c>
      <c r="G14" s="267">
        <f t="shared" si="1"/>
        <v>24278470</v>
      </c>
      <c r="H14" s="266">
        <f t="shared" ref="H14:I14" si="3">SUM(H15:H22)</f>
        <v>24136595</v>
      </c>
      <c r="I14" s="266">
        <f t="shared" si="3"/>
        <v>24136595</v>
      </c>
      <c r="J14" s="267">
        <f t="shared" si="2"/>
        <v>141875</v>
      </c>
    </row>
    <row r="15" spans="2:10">
      <c r="B15" s="396"/>
      <c r="C15" s="447"/>
      <c r="D15" s="397" t="s">
        <v>356</v>
      </c>
      <c r="E15" s="264">
        <f>CFG!D48</f>
        <v>15894818</v>
      </c>
      <c r="F15" s="264">
        <f>CFG!E48</f>
        <v>8383652</v>
      </c>
      <c r="G15" s="265">
        <f t="shared" si="1"/>
        <v>24278470</v>
      </c>
      <c r="H15" s="265">
        <f>CFG!G48</f>
        <v>24136595</v>
      </c>
      <c r="I15" s="265">
        <f>CFG!H48</f>
        <v>24136595</v>
      </c>
      <c r="J15" s="265">
        <f t="shared" si="2"/>
        <v>141875</v>
      </c>
    </row>
    <row r="16" spans="2:10">
      <c r="B16" s="396"/>
      <c r="C16" s="447"/>
      <c r="D16" s="397" t="s">
        <v>357</v>
      </c>
      <c r="E16" s="264"/>
      <c r="F16" s="265"/>
      <c r="G16" s="265">
        <f t="shared" si="1"/>
        <v>0</v>
      </c>
      <c r="H16" s="265"/>
      <c r="I16" s="265"/>
      <c r="J16" s="265">
        <f t="shared" si="2"/>
        <v>0</v>
      </c>
    </row>
    <row r="17" spans="2:10">
      <c r="B17" s="396"/>
      <c r="C17" s="447"/>
      <c r="D17" s="397" t="s">
        <v>358</v>
      </c>
      <c r="E17" s="264"/>
      <c r="F17" s="265"/>
      <c r="G17" s="265">
        <f t="shared" si="1"/>
        <v>0</v>
      </c>
      <c r="H17" s="265"/>
      <c r="I17" s="265"/>
      <c r="J17" s="265">
        <f t="shared" si="2"/>
        <v>0</v>
      </c>
    </row>
    <row r="18" spans="2:10">
      <c r="B18" s="396"/>
      <c r="C18" s="447"/>
      <c r="D18" s="397" t="s">
        <v>359</v>
      </c>
      <c r="E18" s="264"/>
      <c r="F18" s="265"/>
      <c r="G18" s="265">
        <f t="shared" si="1"/>
        <v>0</v>
      </c>
      <c r="H18" s="265"/>
      <c r="I18" s="265"/>
      <c r="J18" s="265">
        <f t="shared" si="2"/>
        <v>0</v>
      </c>
    </row>
    <row r="19" spans="2:10">
      <c r="B19" s="396"/>
      <c r="C19" s="447"/>
      <c r="D19" s="397" t="s">
        <v>360</v>
      </c>
      <c r="E19" s="264"/>
      <c r="F19" s="265"/>
      <c r="G19" s="265">
        <f t="shared" si="1"/>
        <v>0</v>
      </c>
      <c r="H19" s="265"/>
      <c r="I19" s="265"/>
      <c r="J19" s="265">
        <f t="shared" si="2"/>
        <v>0</v>
      </c>
    </row>
    <row r="20" spans="2:10">
      <c r="B20" s="396"/>
      <c r="C20" s="447"/>
      <c r="D20" s="397" t="s">
        <v>361</v>
      </c>
      <c r="E20" s="264"/>
      <c r="F20" s="265"/>
      <c r="G20" s="265">
        <f t="shared" si="1"/>
        <v>0</v>
      </c>
      <c r="H20" s="265"/>
      <c r="I20" s="265"/>
      <c r="J20" s="265">
        <f t="shared" si="2"/>
        <v>0</v>
      </c>
    </row>
    <row r="21" spans="2:10">
      <c r="B21" s="396"/>
      <c r="C21" s="447"/>
      <c r="D21" s="397" t="s">
        <v>362</v>
      </c>
      <c r="E21" s="264"/>
      <c r="F21" s="265"/>
      <c r="G21" s="265">
        <f t="shared" si="1"/>
        <v>0</v>
      </c>
      <c r="H21" s="265"/>
      <c r="I21" s="265"/>
      <c r="J21" s="265">
        <f t="shared" si="2"/>
        <v>0</v>
      </c>
    </row>
    <row r="22" spans="2:10">
      <c r="B22" s="396"/>
      <c r="C22" s="447"/>
      <c r="D22" s="397" t="s">
        <v>363</v>
      </c>
      <c r="E22" s="264"/>
      <c r="F22" s="265"/>
      <c r="G22" s="265">
        <f t="shared" si="1"/>
        <v>0</v>
      </c>
      <c r="H22" s="265"/>
      <c r="I22" s="265"/>
      <c r="J22" s="265">
        <f t="shared" si="2"/>
        <v>0</v>
      </c>
    </row>
    <row r="23" spans="2:10">
      <c r="B23" s="396"/>
      <c r="C23" s="660" t="s">
        <v>364</v>
      </c>
      <c r="D23" s="661"/>
      <c r="E23" s="266">
        <f>SUM(E24:E26)</f>
        <v>0</v>
      </c>
      <c r="F23" s="266">
        <f>SUM(F24:F26)</f>
        <v>0</v>
      </c>
      <c r="G23" s="267">
        <f t="shared" si="1"/>
        <v>0</v>
      </c>
      <c r="H23" s="266">
        <f t="shared" ref="H23:I23" si="4">SUM(H24:H26)</f>
        <v>0</v>
      </c>
      <c r="I23" s="266">
        <f t="shared" si="4"/>
        <v>0</v>
      </c>
      <c r="J23" s="267">
        <f t="shared" si="2"/>
        <v>0</v>
      </c>
    </row>
    <row r="24" spans="2:10">
      <c r="B24" s="396"/>
      <c r="C24" s="447"/>
      <c r="D24" s="397" t="s">
        <v>365</v>
      </c>
      <c r="E24" s="264"/>
      <c r="F24" s="265"/>
      <c r="G24" s="265">
        <f t="shared" si="1"/>
        <v>0</v>
      </c>
      <c r="H24" s="265"/>
      <c r="I24" s="265"/>
      <c r="J24" s="265">
        <f t="shared" si="2"/>
        <v>0</v>
      </c>
    </row>
    <row r="25" spans="2:10">
      <c r="B25" s="396"/>
      <c r="C25" s="447"/>
      <c r="D25" s="397" t="s">
        <v>366</v>
      </c>
      <c r="E25" s="264"/>
      <c r="F25" s="265"/>
      <c r="G25" s="265">
        <f t="shared" si="1"/>
        <v>0</v>
      </c>
      <c r="H25" s="265"/>
      <c r="I25" s="265"/>
      <c r="J25" s="265">
        <f t="shared" si="2"/>
        <v>0</v>
      </c>
    </row>
    <row r="26" spans="2:10">
      <c r="B26" s="396"/>
      <c r="C26" s="447"/>
      <c r="D26" s="397" t="s">
        <v>367</v>
      </c>
      <c r="E26" s="264"/>
      <c r="F26" s="265"/>
      <c r="G26" s="265">
        <f t="shared" si="1"/>
        <v>0</v>
      </c>
      <c r="H26" s="265"/>
      <c r="I26" s="265"/>
      <c r="J26" s="265">
        <f t="shared" si="2"/>
        <v>0</v>
      </c>
    </row>
    <row r="27" spans="2:10">
      <c r="B27" s="396"/>
      <c r="C27" s="660" t="s">
        <v>368</v>
      </c>
      <c r="D27" s="661"/>
      <c r="E27" s="266">
        <f>SUM(E28:E29)</f>
        <v>0</v>
      </c>
      <c r="F27" s="266">
        <f>SUM(F28:F29)</f>
        <v>0</v>
      </c>
      <c r="G27" s="267">
        <f t="shared" si="1"/>
        <v>0</v>
      </c>
      <c r="H27" s="266">
        <f t="shared" ref="H27:I27" si="5">SUM(H28:H29)</f>
        <v>0</v>
      </c>
      <c r="I27" s="266">
        <f t="shared" si="5"/>
        <v>0</v>
      </c>
      <c r="J27" s="267">
        <f t="shared" si="2"/>
        <v>0</v>
      </c>
    </row>
    <row r="28" spans="2:10">
      <c r="B28" s="396"/>
      <c r="C28" s="447"/>
      <c r="D28" s="397" t="s">
        <v>369</v>
      </c>
      <c r="E28" s="264"/>
      <c r="F28" s="265"/>
      <c r="G28" s="265">
        <f t="shared" si="1"/>
        <v>0</v>
      </c>
      <c r="H28" s="265"/>
      <c r="I28" s="265"/>
      <c r="J28" s="265">
        <f t="shared" si="2"/>
        <v>0</v>
      </c>
    </row>
    <row r="29" spans="2:10">
      <c r="B29" s="396"/>
      <c r="C29" s="447"/>
      <c r="D29" s="397" t="s">
        <v>370</v>
      </c>
      <c r="E29" s="264"/>
      <c r="F29" s="265"/>
      <c r="G29" s="265">
        <f t="shared" si="1"/>
        <v>0</v>
      </c>
      <c r="H29" s="265"/>
      <c r="I29" s="265"/>
      <c r="J29" s="265">
        <f t="shared" si="2"/>
        <v>0</v>
      </c>
    </row>
    <row r="30" spans="2:10">
      <c r="B30" s="396"/>
      <c r="C30" s="660" t="s">
        <v>371</v>
      </c>
      <c r="D30" s="661"/>
      <c r="E30" s="266">
        <f>SUM(E31:E34)</f>
        <v>0</v>
      </c>
      <c r="F30" s="266">
        <f>SUM(F31:F34)</f>
        <v>0</v>
      </c>
      <c r="G30" s="267">
        <f t="shared" si="1"/>
        <v>0</v>
      </c>
      <c r="H30" s="266">
        <f t="shared" ref="H30:I30" si="6">SUM(H31:H34)</f>
        <v>0</v>
      </c>
      <c r="I30" s="266">
        <f t="shared" si="6"/>
        <v>0</v>
      </c>
      <c r="J30" s="267">
        <f t="shared" si="2"/>
        <v>0</v>
      </c>
    </row>
    <row r="31" spans="2:10">
      <c r="B31" s="396"/>
      <c r="C31" s="447"/>
      <c r="D31" s="397" t="s">
        <v>372</v>
      </c>
      <c r="E31" s="264"/>
      <c r="F31" s="265"/>
      <c r="G31" s="265">
        <f t="shared" si="1"/>
        <v>0</v>
      </c>
      <c r="H31" s="265"/>
      <c r="I31" s="265"/>
      <c r="J31" s="265">
        <f t="shared" si="2"/>
        <v>0</v>
      </c>
    </row>
    <row r="32" spans="2:10">
      <c r="B32" s="396"/>
      <c r="C32" s="447"/>
      <c r="D32" s="397" t="s">
        <v>373</v>
      </c>
      <c r="E32" s="264"/>
      <c r="F32" s="265"/>
      <c r="G32" s="265">
        <f t="shared" si="1"/>
        <v>0</v>
      </c>
      <c r="H32" s="265"/>
      <c r="I32" s="265"/>
      <c r="J32" s="265">
        <f t="shared" si="2"/>
        <v>0</v>
      </c>
    </row>
    <row r="33" spans="1:11">
      <c r="B33" s="396"/>
      <c r="C33" s="447"/>
      <c r="D33" s="397" t="s">
        <v>374</v>
      </c>
      <c r="E33" s="264"/>
      <c r="F33" s="265"/>
      <c r="G33" s="265">
        <f t="shared" si="1"/>
        <v>0</v>
      </c>
      <c r="H33" s="265"/>
      <c r="I33" s="265"/>
      <c r="J33" s="265">
        <f t="shared" si="2"/>
        <v>0</v>
      </c>
    </row>
    <row r="34" spans="1:11">
      <c r="B34" s="396"/>
      <c r="C34" s="447"/>
      <c r="D34" s="397" t="s">
        <v>375</v>
      </c>
      <c r="E34" s="264"/>
      <c r="F34" s="265"/>
      <c r="G34" s="265">
        <f t="shared" si="1"/>
        <v>0</v>
      </c>
      <c r="H34" s="265"/>
      <c r="I34" s="265"/>
      <c r="J34" s="265">
        <f t="shared" si="2"/>
        <v>0</v>
      </c>
    </row>
    <row r="35" spans="1:11">
      <c r="B35" s="396"/>
      <c r="C35" s="660" t="s">
        <v>376</v>
      </c>
      <c r="D35" s="661"/>
      <c r="E35" s="266">
        <f>SUM(E36)</f>
        <v>0</v>
      </c>
      <c r="F35" s="266">
        <f>SUM(F36)</f>
        <v>0</v>
      </c>
      <c r="G35" s="267">
        <f t="shared" si="1"/>
        <v>0</v>
      </c>
      <c r="H35" s="266">
        <f t="shared" ref="H35:I35" si="7">SUM(H36)</f>
        <v>0</v>
      </c>
      <c r="I35" s="266">
        <f t="shared" si="7"/>
        <v>0</v>
      </c>
      <c r="J35" s="267">
        <f t="shared" si="2"/>
        <v>0</v>
      </c>
    </row>
    <row r="36" spans="1:11">
      <c r="B36" s="396"/>
      <c r="C36" s="447"/>
      <c r="D36" s="397" t="s">
        <v>377</v>
      </c>
      <c r="E36" s="264"/>
      <c r="F36" s="265"/>
      <c r="G36" s="265">
        <f t="shared" si="1"/>
        <v>0</v>
      </c>
      <c r="H36" s="265"/>
      <c r="I36" s="265"/>
      <c r="J36" s="265">
        <f t="shared" si="2"/>
        <v>0</v>
      </c>
    </row>
    <row r="37" spans="1:11" ht="15" customHeight="1">
      <c r="B37" s="662" t="s">
        <v>378</v>
      </c>
      <c r="C37" s="663"/>
      <c r="D37" s="664"/>
      <c r="E37" s="264"/>
      <c r="F37" s="265"/>
      <c r="G37" s="265">
        <f t="shared" si="1"/>
        <v>0</v>
      </c>
      <c r="H37" s="265"/>
      <c r="I37" s="265"/>
      <c r="J37" s="265">
        <f t="shared" si="2"/>
        <v>0</v>
      </c>
    </row>
    <row r="38" spans="1:11" ht="15" customHeight="1">
      <c r="B38" s="662" t="s">
        <v>379</v>
      </c>
      <c r="C38" s="663"/>
      <c r="D38" s="664"/>
      <c r="E38" s="264"/>
      <c r="F38" s="265"/>
      <c r="G38" s="265">
        <f t="shared" si="1"/>
        <v>0</v>
      </c>
      <c r="H38" s="265"/>
      <c r="I38" s="265"/>
      <c r="J38" s="265">
        <f t="shared" si="2"/>
        <v>0</v>
      </c>
    </row>
    <row r="39" spans="1:11" ht="15.75" customHeight="1">
      <c r="B39" s="662" t="s">
        <v>380</v>
      </c>
      <c r="C39" s="663"/>
      <c r="D39" s="664"/>
      <c r="E39" s="264"/>
      <c r="F39" s="265"/>
      <c r="G39" s="265">
        <f t="shared" si="1"/>
        <v>0</v>
      </c>
      <c r="H39" s="265"/>
      <c r="I39" s="265"/>
      <c r="J39" s="265">
        <f t="shared" si="2"/>
        <v>0</v>
      </c>
    </row>
    <row r="40" spans="1:11">
      <c r="B40" s="448"/>
      <c r="C40" s="449"/>
      <c r="D40" s="450"/>
      <c r="E40" s="268"/>
      <c r="F40" s="269"/>
      <c r="G40" s="269"/>
      <c r="H40" s="269"/>
      <c r="I40" s="269"/>
      <c r="J40" s="269"/>
    </row>
    <row r="41" spans="1:11" s="409" customFormat="1">
      <c r="A41" s="405"/>
      <c r="B41" s="422"/>
      <c r="C41" s="665" t="s">
        <v>248</v>
      </c>
      <c r="D41" s="666"/>
      <c r="E41" s="270">
        <f>+E11+E14+E23+E27+E30+E35+E37+E38+E39</f>
        <v>15894818</v>
      </c>
      <c r="F41" s="270">
        <f t="shared" ref="F41:J41" si="8">+F11+F14+F23+F27+F30+F35+F37+F38+F39</f>
        <v>8383652</v>
      </c>
      <c r="G41" s="270">
        <f t="shared" si="8"/>
        <v>24278470</v>
      </c>
      <c r="H41" s="270">
        <f t="shared" si="8"/>
        <v>24136595</v>
      </c>
      <c r="I41" s="270">
        <f t="shared" si="8"/>
        <v>24136595</v>
      </c>
      <c r="J41" s="270">
        <f t="shared" si="8"/>
        <v>141875</v>
      </c>
      <c r="K41" s="405"/>
    </row>
    <row r="42" spans="1:11">
      <c r="B42" s="303"/>
      <c r="C42" s="303"/>
      <c r="D42" s="303"/>
      <c r="E42" s="303"/>
      <c r="F42" s="303"/>
      <c r="G42" s="303"/>
      <c r="H42" s="303"/>
      <c r="I42" s="303"/>
      <c r="J42" s="303"/>
    </row>
    <row r="43" spans="1:11">
      <c r="B43" s="303"/>
      <c r="C43" s="303"/>
      <c r="D43" s="303"/>
      <c r="E43" s="303"/>
      <c r="F43" s="303"/>
      <c r="G43" s="303"/>
      <c r="H43" s="303"/>
      <c r="I43" s="303"/>
      <c r="J43" s="303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4" sqref="A4"/>
    </sheetView>
  </sheetViews>
  <sheetFormatPr baseColWidth="10" defaultColWidth="11.42578125" defaultRowHeight="15"/>
  <cols>
    <col min="1" max="1" width="1.140625" customWidth="1"/>
    <col min="2" max="2" width="57" customWidth="1"/>
    <col min="6" max="6" width="4.28515625" style="55" customWidth="1"/>
  </cols>
  <sheetData>
    <row r="1" spans="1:5">
      <c r="A1" s="609" t="s">
        <v>418</v>
      </c>
      <c r="B1" s="610"/>
      <c r="C1" s="610"/>
      <c r="D1" s="610"/>
      <c r="E1" s="610"/>
    </row>
    <row r="2" spans="1:5">
      <c r="A2" s="612" t="s">
        <v>382</v>
      </c>
      <c r="B2" s="613"/>
      <c r="C2" s="613"/>
      <c r="D2" s="613"/>
      <c r="E2" s="613"/>
    </row>
    <row r="3" spans="1:5">
      <c r="A3" s="615" t="s">
        <v>646</v>
      </c>
      <c r="B3" s="616"/>
      <c r="C3" s="616"/>
      <c r="D3" s="616"/>
      <c r="E3" s="616"/>
    </row>
    <row r="4" spans="1:5" ht="6" customHeight="1">
      <c r="A4" s="16"/>
      <c r="B4" s="16"/>
      <c r="C4" s="16"/>
      <c r="D4" s="16"/>
      <c r="E4" s="16"/>
    </row>
    <row r="5" spans="1:5">
      <c r="A5" s="674" t="s">
        <v>76</v>
      </c>
      <c r="B5" s="674"/>
      <c r="C5" s="56" t="s">
        <v>215</v>
      </c>
      <c r="D5" s="56" t="s">
        <v>218</v>
      </c>
      <c r="E5" s="56" t="s">
        <v>383</v>
      </c>
    </row>
    <row r="6" spans="1:5" ht="5.25" customHeight="1" thickBot="1">
      <c r="A6" s="59"/>
      <c r="B6" s="60"/>
      <c r="C6" s="61"/>
      <c r="D6" s="61"/>
      <c r="E6" s="61"/>
    </row>
    <row r="7" spans="1:5" ht="15.75" thickBot="1">
      <c r="A7" s="68"/>
      <c r="B7" s="69" t="s">
        <v>384</v>
      </c>
      <c r="C7" s="74">
        <v>0</v>
      </c>
      <c r="D7" s="74">
        <v>0</v>
      </c>
      <c r="E7" s="74">
        <v>0</v>
      </c>
    </row>
    <row r="8" spans="1:5">
      <c r="A8" s="675" t="s">
        <v>407</v>
      </c>
      <c r="B8" s="676"/>
      <c r="C8" s="67">
        <v>0</v>
      </c>
      <c r="D8" s="67">
        <v>0</v>
      </c>
      <c r="E8" s="67">
        <v>0</v>
      </c>
    </row>
    <row r="9" spans="1:5">
      <c r="A9" s="677" t="s">
        <v>408</v>
      </c>
      <c r="B9" s="678"/>
      <c r="C9" s="75">
        <f>+EAI!E46</f>
        <v>0</v>
      </c>
      <c r="D9" s="75">
        <f>+EAI!H46</f>
        <v>0</v>
      </c>
      <c r="E9" s="75">
        <f>+EAI!I46</f>
        <v>0</v>
      </c>
    </row>
    <row r="10" spans="1:5" ht="6.75" customHeight="1" thickBot="1">
      <c r="A10" s="57"/>
      <c r="B10" s="58"/>
      <c r="C10" s="66"/>
      <c r="D10" s="66"/>
      <c r="E10" s="66"/>
    </row>
    <row r="11" spans="1:5" ht="15.75" thickBot="1">
      <c r="A11" s="70"/>
      <c r="B11" s="69" t="s">
        <v>385</v>
      </c>
      <c r="C11" s="74">
        <f>+C12+C13</f>
        <v>0</v>
      </c>
      <c r="D11" s="74">
        <f t="shared" ref="D11:E11" si="0">+D12+D13</f>
        <v>0</v>
      </c>
      <c r="E11" s="74">
        <f t="shared" si="0"/>
        <v>0</v>
      </c>
    </row>
    <row r="12" spans="1:5">
      <c r="A12" s="679" t="s">
        <v>409</v>
      </c>
      <c r="B12" s="680"/>
      <c r="C12" s="67"/>
      <c r="D12" s="67"/>
      <c r="E12" s="67"/>
    </row>
    <row r="13" spans="1:5">
      <c r="A13" s="677" t="s">
        <v>410</v>
      </c>
      <c r="B13" s="678"/>
      <c r="C13" s="75"/>
      <c r="D13" s="75"/>
      <c r="E13" s="75"/>
    </row>
    <row r="14" spans="1:5" ht="5.25" customHeight="1" thickBot="1">
      <c r="A14" s="63"/>
      <c r="B14" s="62"/>
      <c r="C14" s="66"/>
      <c r="D14" s="66"/>
      <c r="E14" s="66"/>
    </row>
    <row r="15" spans="1:5" ht="15.75" thickBot="1">
      <c r="A15" s="68"/>
      <c r="B15" s="69" t="s">
        <v>386</v>
      </c>
      <c r="C15" s="74">
        <f>+C7-C11</f>
        <v>0</v>
      </c>
      <c r="D15" s="74">
        <f t="shared" ref="D15:E15" si="1">+D7-D11</f>
        <v>0</v>
      </c>
      <c r="E15" s="74">
        <f t="shared" si="1"/>
        <v>0</v>
      </c>
    </row>
    <row r="16" spans="1:5">
      <c r="A16" s="16"/>
      <c r="B16" s="16"/>
      <c r="C16" s="16"/>
      <c r="D16" s="16"/>
      <c r="E16" s="16"/>
    </row>
    <row r="17" spans="1:5">
      <c r="A17" s="674" t="s">
        <v>76</v>
      </c>
      <c r="B17" s="674"/>
      <c r="C17" s="56" t="s">
        <v>215</v>
      </c>
      <c r="D17" s="56" t="s">
        <v>218</v>
      </c>
      <c r="E17" s="56" t="s">
        <v>383</v>
      </c>
    </row>
    <row r="18" spans="1:5" ht="6.75" customHeight="1">
      <c r="A18" s="59"/>
      <c r="B18" s="60"/>
      <c r="C18" s="61"/>
      <c r="D18" s="61"/>
      <c r="E18" s="61"/>
    </row>
    <row r="19" spans="1:5">
      <c r="A19" s="670" t="s">
        <v>387</v>
      </c>
      <c r="B19" s="671"/>
      <c r="C19" s="75">
        <f>+C15</f>
        <v>0</v>
      </c>
      <c r="D19" s="75">
        <f t="shared" ref="D19:E19" si="2">+D15</f>
        <v>0</v>
      </c>
      <c r="E19" s="75">
        <f t="shared" si="2"/>
        <v>0</v>
      </c>
    </row>
    <row r="20" spans="1:5" ht="6" customHeight="1">
      <c r="A20" s="57"/>
      <c r="B20" s="58"/>
      <c r="C20" s="66"/>
      <c r="D20" s="66"/>
      <c r="E20" s="66"/>
    </row>
    <row r="21" spans="1:5">
      <c r="A21" s="670" t="s">
        <v>388</v>
      </c>
      <c r="B21" s="671"/>
      <c r="C21" s="75">
        <v>0</v>
      </c>
      <c r="D21" s="75">
        <v>0</v>
      </c>
      <c r="E21" s="75">
        <v>0</v>
      </c>
    </row>
    <row r="22" spans="1:5" ht="7.5" customHeight="1" thickBot="1">
      <c r="A22" s="63"/>
      <c r="B22" s="62"/>
      <c r="C22" s="66"/>
      <c r="D22" s="66"/>
      <c r="E22" s="66"/>
    </row>
    <row r="23" spans="1:5" ht="15.75" thickBot="1">
      <c r="A23" s="70"/>
      <c r="B23" s="69" t="s">
        <v>389</v>
      </c>
      <c r="C23" s="76">
        <f>+C19-C21</f>
        <v>0</v>
      </c>
      <c r="D23" s="76">
        <f t="shared" ref="D23:E23" si="3">+D19-D21</f>
        <v>0</v>
      </c>
      <c r="E23" s="76">
        <f t="shared" si="3"/>
        <v>0</v>
      </c>
    </row>
    <row r="24" spans="1:5">
      <c r="A24" s="16"/>
      <c r="B24" s="16"/>
      <c r="C24" s="16"/>
      <c r="D24" s="16"/>
      <c r="E24" s="16"/>
    </row>
    <row r="25" spans="1:5">
      <c r="A25" s="674" t="s">
        <v>76</v>
      </c>
      <c r="B25" s="674"/>
      <c r="C25" s="56" t="s">
        <v>215</v>
      </c>
      <c r="D25" s="56" t="s">
        <v>218</v>
      </c>
      <c r="E25" s="56" t="s">
        <v>383</v>
      </c>
    </row>
    <row r="26" spans="1:5" ht="5.25" customHeight="1">
      <c r="A26" s="59"/>
      <c r="B26" s="60"/>
      <c r="C26" s="61"/>
      <c r="D26" s="61"/>
      <c r="E26" s="61"/>
    </row>
    <row r="27" spans="1:5">
      <c r="A27" s="670" t="s">
        <v>390</v>
      </c>
      <c r="B27" s="671"/>
      <c r="C27" s="75">
        <f>+EAI!E52</f>
        <v>0</v>
      </c>
      <c r="D27" s="75">
        <f>+EAI!H51</f>
        <v>0</v>
      </c>
      <c r="E27" s="75">
        <v>0</v>
      </c>
    </row>
    <row r="28" spans="1:5" ht="5.25" customHeight="1">
      <c r="A28" s="57"/>
      <c r="B28" s="58"/>
      <c r="C28" s="66"/>
      <c r="D28" s="66"/>
      <c r="E28" s="66"/>
    </row>
    <row r="29" spans="1:5">
      <c r="A29" s="670" t="s">
        <v>391</v>
      </c>
      <c r="B29" s="671"/>
      <c r="C29" s="75">
        <v>0</v>
      </c>
      <c r="D29" s="75">
        <v>0</v>
      </c>
      <c r="E29" s="75">
        <v>0</v>
      </c>
    </row>
    <row r="30" spans="1:5" ht="3.75" customHeight="1" thickBot="1">
      <c r="A30" s="64"/>
      <c r="B30" s="65"/>
      <c r="C30" s="67"/>
      <c r="D30" s="67"/>
      <c r="E30" s="67"/>
    </row>
    <row r="31" spans="1:5" ht="15.75" thickBot="1">
      <c r="A31" s="70"/>
      <c r="B31" s="69" t="s">
        <v>392</v>
      </c>
      <c r="C31" s="76">
        <f>+C27-C29</f>
        <v>0</v>
      </c>
      <c r="D31" s="76">
        <f t="shared" ref="D31:E31" si="4">+D27-D29</f>
        <v>0</v>
      </c>
      <c r="E31" s="76">
        <f t="shared" si="4"/>
        <v>0</v>
      </c>
    </row>
    <row r="32" spans="1:5" s="55" customFormat="1">
      <c r="A32" s="16"/>
      <c r="B32" s="16"/>
      <c r="C32" s="16"/>
      <c r="D32" s="16"/>
      <c r="E32" s="16"/>
    </row>
    <row r="33" spans="1:5" ht="23.25" customHeight="1">
      <c r="A33" s="16"/>
      <c r="B33" s="672" t="s">
        <v>393</v>
      </c>
      <c r="C33" s="672"/>
      <c r="D33" s="672"/>
      <c r="E33" s="672"/>
    </row>
    <row r="34" spans="1:5" ht="28.5" customHeight="1">
      <c r="A34" s="16"/>
      <c r="B34" s="672" t="s">
        <v>394</v>
      </c>
      <c r="C34" s="672"/>
      <c r="D34" s="672"/>
      <c r="E34" s="672"/>
    </row>
    <row r="35" spans="1:5">
      <c r="A35" s="16"/>
      <c r="B35" s="673" t="s">
        <v>395</v>
      </c>
      <c r="C35" s="673"/>
      <c r="D35" s="673"/>
      <c r="E35" s="673"/>
    </row>
    <row r="36" spans="1:5" s="55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VM150"/>
  <sheetViews>
    <sheetView zoomScale="110" zoomScaleNormal="110" workbookViewId="0">
      <selection activeCell="B3" sqref="B3:D3"/>
    </sheetView>
  </sheetViews>
  <sheetFormatPr baseColWidth="10" defaultColWidth="0" defaultRowHeight="0" customHeight="1" zeroHeight="1"/>
  <cols>
    <col min="1" max="2" width="11.42578125" style="394" customWidth="1"/>
    <col min="3" max="3" width="93.140625" style="394" customWidth="1"/>
    <col min="4" max="4" width="35.28515625" style="485" customWidth="1"/>
    <col min="5" max="255" width="11.42578125" style="394" hidden="1"/>
    <col min="256" max="256" width="14.140625" style="394" bestFit="1" customWidth="1"/>
    <col min="257" max="257" width="11.42578125" style="394" customWidth="1"/>
    <col min="258" max="258" width="89.140625" style="394" customWidth="1"/>
    <col min="259" max="259" width="35.28515625" style="394" customWidth="1"/>
    <col min="260" max="260" width="1.85546875" style="394" customWidth="1"/>
    <col min="261" max="511" width="11.42578125" style="394" hidden="1"/>
    <col min="512" max="513" width="11.42578125" style="394" customWidth="1"/>
    <col min="514" max="514" width="89.140625" style="394" customWidth="1"/>
    <col min="515" max="515" width="35.28515625" style="394" customWidth="1"/>
    <col min="516" max="516" width="1.85546875" style="394" customWidth="1"/>
    <col min="517" max="767" width="11.42578125" style="394" hidden="1"/>
    <col min="768" max="769" width="11.42578125" style="394" customWidth="1"/>
    <col min="770" max="770" width="89.140625" style="394" customWidth="1"/>
    <col min="771" max="771" width="35.28515625" style="394" customWidth="1"/>
    <col min="772" max="772" width="1.85546875" style="394" customWidth="1"/>
    <col min="773" max="1023" width="11.42578125" style="394" hidden="1"/>
    <col min="1024" max="1025" width="11.42578125" style="394" customWidth="1"/>
    <col min="1026" max="1026" width="89.140625" style="394" customWidth="1"/>
    <col min="1027" max="1027" width="35.28515625" style="394" customWidth="1"/>
    <col min="1028" max="1028" width="1.85546875" style="394" customWidth="1"/>
    <col min="1029" max="1279" width="11.42578125" style="394" hidden="1"/>
    <col min="1280" max="1281" width="11.42578125" style="394" customWidth="1"/>
    <col min="1282" max="1282" width="89.140625" style="394" customWidth="1"/>
    <col min="1283" max="1283" width="35.28515625" style="394" customWidth="1"/>
    <col min="1284" max="1284" width="1.85546875" style="394" customWidth="1"/>
    <col min="1285" max="1535" width="11.42578125" style="394" hidden="1"/>
    <col min="1536" max="1537" width="11.42578125" style="394" customWidth="1"/>
    <col min="1538" max="1538" width="89.140625" style="394" customWidth="1"/>
    <col min="1539" max="1539" width="35.28515625" style="394" customWidth="1"/>
    <col min="1540" max="1540" width="1.85546875" style="394" customWidth="1"/>
    <col min="1541" max="1791" width="11.42578125" style="394" hidden="1"/>
    <col min="1792" max="1793" width="11.42578125" style="394" customWidth="1"/>
    <col min="1794" max="1794" width="89.140625" style="394" customWidth="1"/>
    <col min="1795" max="1795" width="35.28515625" style="394" customWidth="1"/>
    <col min="1796" max="1796" width="1.85546875" style="394" customWidth="1"/>
    <col min="1797" max="2047" width="11.42578125" style="394" hidden="1"/>
    <col min="2048" max="2049" width="11.42578125" style="394" customWidth="1"/>
    <col min="2050" max="2050" width="89.140625" style="394" customWidth="1"/>
    <col min="2051" max="2051" width="35.28515625" style="394" customWidth="1"/>
    <col min="2052" max="2052" width="1.85546875" style="394" customWidth="1"/>
    <col min="2053" max="2303" width="11.42578125" style="394" hidden="1"/>
    <col min="2304" max="2305" width="11.42578125" style="394" customWidth="1"/>
    <col min="2306" max="2306" width="89.140625" style="394" customWidth="1"/>
    <col min="2307" max="2307" width="35.28515625" style="394" customWidth="1"/>
    <col min="2308" max="2308" width="1.85546875" style="394" customWidth="1"/>
    <col min="2309" max="2559" width="11.42578125" style="394" hidden="1"/>
    <col min="2560" max="2561" width="11.42578125" style="394" customWidth="1"/>
    <col min="2562" max="2562" width="89.140625" style="394" customWidth="1"/>
    <col min="2563" max="2563" width="35.28515625" style="394" customWidth="1"/>
    <col min="2564" max="2564" width="1.85546875" style="394" customWidth="1"/>
    <col min="2565" max="2815" width="11.42578125" style="394" hidden="1"/>
    <col min="2816" max="2817" width="11.42578125" style="394" customWidth="1"/>
    <col min="2818" max="2818" width="89.140625" style="394" customWidth="1"/>
    <col min="2819" max="2819" width="35.28515625" style="394" customWidth="1"/>
    <col min="2820" max="2820" width="1.85546875" style="394" customWidth="1"/>
    <col min="2821" max="3071" width="11.42578125" style="394" hidden="1"/>
    <col min="3072" max="3073" width="11.42578125" style="394" customWidth="1"/>
    <col min="3074" max="3074" width="89.140625" style="394" customWidth="1"/>
    <col min="3075" max="3075" width="35.28515625" style="394" customWidth="1"/>
    <col min="3076" max="3076" width="1.85546875" style="394" customWidth="1"/>
    <col min="3077" max="3327" width="11.42578125" style="394" hidden="1"/>
    <col min="3328" max="3329" width="11.42578125" style="394" customWidth="1"/>
    <col min="3330" max="3330" width="89.140625" style="394" customWidth="1"/>
    <col min="3331" max="3331" width="35.28515625" style="394" customWidth="1"/>
    <col min="3332" max="3332" width="1.85546875" style="394" customWidth="1"/>
    <col min="3333" max="3583" width="11.42578125" style="394" hidden="1"/>
    <col min="3584" max="3585" width="11.42578125" style="394" customWidth="1"/>
    <col min="3586" max="3586" width="89.140625" style="394" customWidth="1"/>
    <col min="3587" max="3587" width="35.28515625" style="394" customWidth="1"/>
    <col min="3588" max="3588" width="1.85546875" style="394" customWidth="1"/>
    <col min="3589" max="3839" width="11.42578125" style="394" hidden="1"/>
    <col min="3840" max="3841" width="11.42578125" style="394" customWidth="1"/>
    <col min="3842" max="3842" width="89.140625" style="394" customWidth="1"/>
    <col min="3843" max="3843" width="35.28515625" style="394" customWidth="1"/>
    <col min="3844" max="3844" width="1.85546875" style="394" customWidth="1"/>
    <col min="3845" max="4095" width="11.42578125" style="394" hidden="1"/>
    <col min="4096" max="4097" width="11.42578125" style="394" customWidth="1"/>
    <col min="4098" max="4098" width="89.140625" style="394" customWidth="1"/>
    <col min="4099" max="4099" width="35.28515625" style="394" customWidth="1"/>
    <col min="4100" max="4100" width="1.85546875" style="394" customWidth="1"/>
    <col min="4101" max="4351" width="11.42578125" style="394" hidden="1"/>
    <col min="4352" max="4353" width="11.42578125" style="394" customWidth="1"/>
    <col min="4354" max="4354" width="89.140625" style="394" customWidth="1"/>
    <col min="4355" max="4355" width="35.28515625" style="394" customWidth="1"/>
    <col min="4356" max="4356" width="1.85546875" style="394" customWidth="1"/>
    <col min="4357" max="4607" width="11.42578125" style="394" hidden="1"/>
    <col min="4608" max="4609" width="11.42578125" style="394" customWidth="1"/>
    <col min="4610" max="4610" width="89.140625" style="394" customWidth="1"/>
    <col min="4611" max="4611" width="35.28515625" style="394" customWidth="1"/>
    <col min="4612" max="4612" width="1.85546875" style="394" customWidth="1"/>
    <col min="4613" max="4863" width="11.42578125" style="394" hidden="1"/>
    <col min="4864" max="4865" width="11.42578125" style="394" customWidth="1"/>
    <col min="4866" max="4866" width="89.140625" style="394" customWidth="1"/>
    <col min="4867" max="4867" width="35.28515625" style="394" customWidth="1"/>
    <col min="4868" max="4868" width="1.85546875" style="394" customWidth="1"/>
    <col min="4869" max="5119" width="11.42578125" style="394" hidden="1"/>
    <col min="5120" max="5121" width="11.42578125" style="394" customWidth="1"/>
    <col min="5122" max="5122" width="89.140625" style="394" customWidth="1"/>
    <col min="5123" max="5123" width="35.28515625" style="394" customWidth="1"/>
    <col min="5124" max="5124" width="1.85546875" style="394" customWidth="1"/>
    <col min="5125" max="5375" width="11.42578125" style="394" hidden="1"/>
    <col min="5376" max="5377" width="11.42578125" style="394" customWidth="1"/>
    <col min="5378" max="5378" width="89.140625" style="394" customWidth="1"/>
    <col min="5379" max="5379" width="35.28515625" style="394" customWidth="1"/>
    <col min="5380" max="5380" width="1.85546875" style="394" customWidth="1"/>
    <col min="5381" max="5631" width="11.42578125" style="394" hidden="1"/>
    <col min="5632" max="5633" width="11.42578125" style="394" customWidth="1"/>
    <col min="5634" max="5634" width="89.140625" style="394" customWidth="1"/>
    <col min="5635" max="5635" width="35.28515625" style="394" customWidth="1"/>
    <col min="5636" max="5636" width="1.85546875" style="394" customWidth="1"/>
    <col min="5637" max="5887" width="11.42578125" style="394" hidden="1"/>
    <col min="5888" max="5889" width="11.42578125" style="394" customWidth="1"/>
    <col min="5890" max="5890" width="89.140625" style="394" customWidth="1"/>
    <col min="5891" max="5891" width="35.28515625" style="394" customWidth="1"/>
    <col min="5892" max="5892" width="1.85546875" style="394" customWidth="1"/>
    <col min="5893" max="6143" width="11.42578125" style="394" hidden="1"/>
    <col min="6144" max="6145" width="11.42578125" style="394" customWidth="1"/>
    <col min="6146" max="6146" width="89.140625" style="394" customWidth="1"/>
    <col min="6147" max="6147" width="35.28515625" style="394" customWidth="1"/>
    <col min="6148" max="6148" width="1.85546875" style="394" customWidth="1"/>
    <col min="6149" max="6399" width="11.42578125" style="394" hidden="1"/>
    <col min="6400" max="6401" width="11.42578125" style="394" customWidth="1"/>
    <col min="6402" max="6402" width="89.140625" style="394" customWidth="1"/>
    <col min="6403" max="6403" width="35.28515625" style="394" customWidth="1"/>
    <col min="6404" max="6404" width="1.85546875" style="394" customWidth="1"/>
    <col min="6405" max="6655" width="11.42578125" style="394" hidden="1"/>
    <col min="6656" max="6657" width="11.42578125" style="394" customWidth="1"/>
    <col min="6658" max="6658" width="89.140625" style="394" customWidth="1"/>
    <col min="6659" max="6659" width="35.28515625" style="394" customWidth="1"/>
    <col min="6660" max="6660" width="1.85546875" style="394" customWidth="1"/>
    <col min="6661" max="6911" width="11.42578125" style="394" hidden="1"/>
    <col min="6912" max="6913" width="11.42578125" style="394" customWidth="1"/>
    <col min="6914" max="6914" width="89.140625" style="394" customWidth="1"/>
    <col min="6915" max="6915" width="35.28515625" style="394" customWidth="1"/>
    <col min="6916" max="6916" width="1.85546875" style="394" customWidth="1"/>
    <col min="6917" max="7167" width="11.42578125" style="394" hidden="1"/>
    <col min="7168" max="7169" width="11.42578125" style="394" customWidth="1"/>
    <col min="7170" max="7170" width="89.140625" style="394" customWidth="1"/>
    <col min="7171" max="7171" width="35.28515625" style="394" customWidth="1"/>
    <col min="7172" max="7172" width="1.85546875" style="394" customWidth="1"/>
    <col min="7173" max="7423" width="11.42578125" style="394" hidden="1"/>
    <col min="7424" max="7425" width="11.42578125" style="394" customWidth="1"/>
    <col min="7426" max="7426" width="89.140625" style="394" customWidth="1"/>
    <col min="7427" max="7427" width="35.28515625" style="394" customWidth="1"/>
    <col min="7428" max="7428" width="1.85546875" style="394" customWidth="1"/>
    <col min="7429" max="7679" width="11.42578125" style="394" hidden="1"/>
    <col min="7680" max="7681" width="11.42578125" style="394" customWidth="1"/>
    <col min="7682" max="7682" width="89.140625" style="394" customWidth="1"/>
    <col min="7683" max="7683" width="35.28515625" style="394" customWidth="1"/>
    <col min="7684" max="7684" width="1.85546875" style="394" customWidth="1"/>
    <col min="7685" max="7935" width="11.42578125" style="394" hidden="1"/>
    <col min="7936" max="7937" width="11.42578125" style="394" customWidth="1"/>
    <col min="7938" max="7938" width="89.140625" style="394" customWidth="1"/>
    <col min="7939" max="7939" width="35.28515625" style="394" customWidth="1"/>
    <col min="7940" max="7940" width="1.85546875" style="394" customWidth="1"/>
    <col min="7941" max="8191" width="11.42578125" style="394" hidden="1"/>
    <col min="8192" max="8193" width="11.42578125" style="394" customWidth="1"/>
    <col min="8194" max="8194" width="89.140625" style="394" customWidth="1"/>
    <col min="8195" max="8195" width="35.28515625" style="394" customWidth="1"/>
    <col min="8196" max="8196" width="1.85546875" style="394" customWidth="1"/>
    <col min="8197" max="8447" width="11.42578125" style="394" hidden="1"/>
    <col min="8448" max="8449" width="11.42578125" style="394" customWidth="1"/>
    <col min="8450" max="8450" width="89.140625" style="394" customWidth="1"/>
    <col min="8451" max="8451" width="35.28515625" style="394" customWidth="1"/>
    <col min="8452" max="8452" width="1.85546875" style="394" customWidth="1"/>
    <col min="8453" max="8703" width="11.42578125" style="394" hidden="1"/>
    <col min="8704" max="8705" width="11.42578125" style="394" customWidth="1"/>
    <col min="8706" max="8706" width="89.140625" style="394" customWidth="1"/>
    <col min="8707" max="8707" width="35.28515625" style="394" customWidth="1"/>
    <col min="8708" max="8708" width="1.85546875" style="394" customWidth="1"/>
    <col min="8709" max="8959" width="11.42578125" style="394" hidden="1"/>
    <col min="8960" max="8961" width="11.42578125" style="394" customWidth="1"/>
    <col min="8962" max="8962" width="89.140625" style="394" customWidth="1"/>
    <col min="8963" max="8963" width="35.28515625" style="394" customWidth="1"/>
    <col min="8964" max="8964" width="1.85546875" style="394" customWidth="1"/>
    <col min="8965" max="9215" width="11.42578125" style="394" hidden="1"/>
    <col min="9216" max="9217" width="11.42578125" style="394" customWidth="1"/>
    <col min="9218" max="9218" width="89.140625" style="394" customWidth="1"/>
    <col min="9219" max="9219" width="35.28515625" style="394" customWidth="1"/>
    <col min="9220" max="9220" width="1.85546875" style="394" customWidth="1"/>
    <col min="9221" max="9471" width="11.42578125" style="394" hidden="1"/>
    <col min="9472" max="9473" width="11.42578125" style="394" customWidth="1"/>
    <col min="9474" max="9474" width="89.140625" style="394" customWidth="1"/>
    <col min="9475" max="9475" width="35.28515625" style="394" customWidth="1"/>
    <col min="9476" max="9476" width="1.85546875" style="394" customWidth="1"/>
    <col min="9477" max="9727" width="11.42578125" style="394" hidden="1"/>
    <col min="9728" max="9729" width="11.42578125" style="394" customWidth="1"/>
    <col min="9730" max="9730" width="89.140625" style="394" customWidth="1"/>
    <col min="9731" max="9731" width="35.28515625" style="394" customWidth="1"/>
    <col min="9732" max="9732" width="1.85546875" style="394" customWidth="1"/>
    <col min="9733" max="9983" width="11.42578125" style="394" hidden="1"/>
    <col min="9984" max="9985" width="11.42578125" style="394" customWidth="1"/>
    <col min="9986" max="9986" width="89.140625" style="394" customWidth="1"/>
    <col min="9987" max="9987" width="35.28515625" style="394" customWidth="1"/>
    <col min="9988" max="9988" width="1.85546875" style="394" customWidth="1"/>
    <col min="9989" max="10239" width="11.42578125" style="394" hidden="1"/>
    <col min="10240" max="10241" width="11.42578125" style="394" customWidth="1"/>
    <col min="10242" max="10242" width="89.140625" style="394" customWidth="1"/>
    <col min="10243" max="10243" width="35.28515625" style="394" customWidth="1"/>
    <col min="10244" max="10244" width="1.85546875" style="394" customWidth="1"/>
    <col min="10245" max="10495" width="11.42578125" style="394" hidden="1"/>
    <col min="10496" max="10497" width="11.42578125" style="394" customWidth="1"/>
    <col min="10498" max="10498" width="89.140625" style="394" customWidth="1"/>
    <col min="10499" max="10499" width="35.28515625" style="394" customWidth="1"/>
    <col min="10500" max="10500" width="1.85546875" style="394" customWidth="1"/>
    <col min="10501" max="10751" width="11.42578125" style="394" hidden="1"/>
    <col min="10752" max="10753" width="11.42578125" style="394" customWidth="1"/>
    <col min="10754" max="10754" width="89.140625" style="394" customWidth="1"/>
    <col min="10755" max="10755" width="35.28515625" style="394" customWidth="1"/>
    <col min="10756" max="10756" width="1.85546875" style="394" customWidth="1"/>
    <col min="10757" max="11007" width="11.42578125" style="394" hidden="1"/>
    <col min="11008" max="11009" width="11.42578125" style="394" customWidth="1"/>
    <col min="11010" max="11010" width="89.140625" style="394" customWidth="1"/>
    <col min="11011" max="11011" width="35.28515625" style="394" customWidth="1"/>
    <col min="11012" max="11012" width="1.85546875" style="394" customWidth="1"/>
    <col min="11013" max="11263" width="11.42578125" style="394" hidden="1"/>
    <col min="11264" max="11265" width="11.42578125" style="394" customWidth="1"/>
    <col min="11266" max="11266" width="89.140625" style="394" customWidth="1"/>
    <col min="11267" max="11267" width="35.28515625" style="394" customWidth="1"/>
    <col min="11268" max="11268" width="1.85546875" style="394" customWidth="1"/>
    <col min="11269" max="11519" width="11.42578125" style="394" hidden="1"/>
    <col min="11520" max="11521" width="11.42578125" style="394" customWidth="1"/>
    <col min="11522" max="11522" width="89.140625" style="394" customWidth="1"/>
    <col min="11523" max="11523" width="35.28515625" style="394" customWidth="1"/>
    <col min="11524" max="11524" width="1.85546875" style="394" customWidth="1"/>
    <col min="11525" max="11775" width="11.42578125" style="394" hidden="1"/>
    <col min="11776" max="11777" width="11.42578125" style="394" customWidth="1"/>
    <col min="11778" max="11778" width="89.140625" style="394" customWidth="1"/>
    <col min="11779" max="11779" width="35.28515625" style="394" customWidth="1"/>
    <col min="11780" max="11780" width="1.85546875" style="394" customWidth="1"/>
    <col min="11781" max="12031" width="11.42578125" style="394" hidden="1"/>
    <col min="12032" max="12033" width="11.42578125" style="394" customWidth="1"/>
    <col min="12034" max="12034" width="89.140625" style="394" customWidth="1"/>
    <col min="12035" max="12035" width="35.28515625" style="394" customWidth="1"/>
    <col min="12036" max="12036" width="1.85546875" style="394" customWidth="1"/>
    <col min="12037" max="12287" width="11.42578125" style="394" hidden="1"/>
    <col min="12288" max="12289" width="11.42578125" style="394" customWidth="1"/>
    <col min="12290" max="12290" width="89.140625" style="394" customWidth="1"/>
    <col min="12291" max="12291" width="35.28515625" style="394" customWidth="1"/>
    <col min="12292" max="12292" width="1.85546875" style="394" customWidth="1"/>
    <col min="12293" max="12543" width="11.42578125" style="394" hidden="1"/>
    <col min="12544" max="12545" width="11.42578125" style="394" customWidth="1"/>
    <col min="12546" max="12546" width="89.140625" style="394" customWidth="1"/>
    <col min="12547" max="12547" width="35.28515625" style="394" customWidth="1"/>
    <col min="12548" max="12548" width="1.85546875" style="394" customWidth="1"/>
    <col min="12549" max="12799" width="11.42578125" style="394" hidden="1"/>
    <col min="12800" max="12801" width="11.42578125" style="394" customWidth="1"/>
    <col min="12802" max="12802" width="89.140625" style="394" customWidth="1"/>
    <col min="12803" max="12803" width="35.28515625" style="394" customWidth="1"/>
    <col min="12804" max="12804" width="1.85546875" style="394" customWidth="1"/>
    <col min="12805" max="13055" width="11.42578125" style="394" hidden="1"/>
    <col min="13056" max="13057" width="11.42578125" style="394" customWidth="1"/>
    <col min="13058" max="13058" width="89.140625" style="394" customWidth="1"/>
    <col min="13059" max="13059" width="35.28515625" style="394" customWidth="1"/>
    <col min="13060" max="13060" width="1.85546875" style="394" customWidth="1"/>
    <col min="13061" max="13311" width="11.42578125" style="394" hidden="1"/>
    <col min="13312" max="13313" width="11.42578125" style="394" customWidth="1"/>
    <col min="13314" max="13314" width="89.140625" style="394" customWidth="1"/>
    <col min="13315" max="13315" width="35.28515625" style="394" customWidth="1"/>
    <col min="13316" max="13316" width="1.85546875" style="394" customWidth="1"/>
    <col min="13317" max="13567" width="11.42578125" style="394" hidden="1"/>
    <col min="13568" max="13569" width="11.42578125" style="394" customWidth="1"/>
    <col min="13570" max="13570" width="89.140625" style="394" customWidth="1"/>
    <col min="13571" max="13571" width="35.28515625" style="394" customWidth="1"/>
    <col min="13572" max="13572" width="1.85546875" style="394" customWidth="1"/>
    <col min="13573" max="13823" width="11.42578125" style="394" hidden="1"/>
    <col min="13824" max="13825" width="11.42578125" style="394" customWidth="1"/>
    <col min="13826" max="13826" width="89.140625" style="394" customWidth="1"/>
    <col min="13827" max="13827" width="35.28515625" style="394" customWidth="1"/>
    <col min="13828" max="13828" width="1.85546875" style="394" customWidth="1"/>
    <col min="13829" max="14079" width="11.42578125" style="394" hidden="1"/>
    <col min="14080" max="14081" width="11.42578125" style="394" customWidth="1"/>
    <col min="14082" max="14082" width="89.140625" style="394" customWidth="1"/>
    <col min="14083" max="14083" width="35.28515625" style="394" customWidth="1"/>
    <col min="14084" max="14084" width="1.85546875" style="394" customWidth="1"/>
    <col min="14085" max="14335" width="11.42578125" style="394" hidden="1"/>
    <col min="14336" max="14337" width="11.42578125" style="394" customWidth="1"/>
    <col min="14338" max="14338" width="89.140625" style="394" customWidth="1"/>
    <col min="14339" max="14339" width="35.28515625" style="394" customWidth="1"/>
    <col min="14340" max="14340" width="1.85546875" style="394" customWidth="1"/>
    <col min="14341" max="14591" width="11.42578125" style="394" hidden="1"/>
    <col min="14592" max="14593" width="11.42578125" style="394" customWidth="1"/>
    <col min="14594" max="14594" width="89.140625" style="394" customWidth="1"/>
    <col min="14595" max="14595" width="35.28515625" style="394" customWidth="1"/>
    <col min="14596" max="14596" width="1.85546875" style="394" customWidth="1"/>
    <col min="14597" max="14847" width="11.42578125" style="394" hidden="1"/>
    <col min="14848" max="14849" width="11.42578125" style="394" customWidth="1"/>
    <col min="14850" max="14850" width="89.140625" style="394" customWidth="1"/>
    <col min="14851" max="14851" width="35.28515625" style="394" customWidth="1"/>
    <col min="14852" max="14852" width="1.85546875" style="394" customWidth="1"/>
    <col min="14853" max="15103" width="11.42578125" style="394" hidden="1"/>
    <col min="15104" max="15105" width="11.42578125" style="394" customWidth="1"/>
    <col min="15106" max="15106" width="89.140625" style="394" customWidth="1"/>
    <col min="15107" max="15107" width="35.28515625" style="394" customWidth="1"/>
    <col min="15108" max="15108" width="1.85546875" style="394" customWidth="1"/>
    <col min="15109" max="15359" width="11.42578125" style="394" hidden="1"/>
    <col min="15360" max="15361" width="11.42578125" style="394" customWidth="1"/>
    <col min="15362" max="15362" width="89.140625" style="394" customWidth="1"/>
    <col min="15363" max="15363" width="35.28515625" style="394" customWidth="1"/>
    <col min="15364" max="15364" width="1.85546875" style="394" customWidth="1"/>
    <col min="15365" max="15615" width="11.42578125" style="394" hidden="1"/>
    <col min="15616" max="15617" width="11.42578125" style="394" customWidth="1"/>
    <col min="15618" max="15618" width="89.140625" style="394" customWidth="1"/>
    <col min="15619" max="15619" width="35.28515625" style="394" customWidth="1"/>
    <col min="15620" max="15620" width="1.85546875" style="394" customWidth="1"/>
    <col min="15621" max="15871" width="11.42578125" style="394" hidden="1"/>
    <col min="15872" max="15873" width="11.42578125" style="394" customWidth="1"/>
    <col min="15874" max="15874" width="89.140625" style="394" customWidth="1"/>
    <col min="15875" max="15875" width="35.28515625" style="394" customWidth="1"/>
    <col min="15876" max="15876" width="1.85546875" style="394" customWidth="1"/>
    <col min="15877" max="16127" width="11.42578125" style="394" hidden="1"/>
    <col min="16128" max="16129" width="11.42578125" style="394" customWidth="1"/>
    <col min="16130" max="16130" width="89.140625" style="394" customWidth="1"/>
    <col min="16131" max="16131" width="35.28515625" style="394" customWidth="1"/>
    <col min="16132" max="16132" width="1.85546875" style="394" customWidth="1"/>
    <col min="16133" max="16133" width="0" style="394" hidden="1"/>
    <col min="16134" max="16384" width="11.42578125" style="394" hidden="1"/>
  </cols>
  <sheetData>
    <row r="1" spans="1:4" ht="12">
      <c r="A1" s="454"/>
      <c r="B1" s="682" t="s">
        <v>396</v>
      </c>
      <c r="C1" s="682"/>
      <c r="D1" s="682"/>
    </row>
    <row r="2" spans="1:4" ht="12">
      <c r="A2" s="454"/>
      <c r="B2" s="682" t="s">
        <v>651</v>
      </c>
      <c r="C2" s="682"/>
      <c r="D2" s="682"/>
    </row>
    <row r="3" spans="1:4" ht="12">
      <c r="A3" s="454"/>
      <c r="B3" s="682" t="s">
        <v>1</v>
      </c>
      <c r="C3" s="682"/>
      <c r="D3" s="682"/>
    </row>
    <row r="4" spans="1:4" ht="12">
      <c r="A4" s="455"/>
      <c r="B4" s="456" t="s">
        <v>4</v>
      </c>
      <c r="C4" s="683" t="s">
        <v>417</v>
      </c>
      <c r="D4" s="683"/>
    </row>
    <row r="5" spans="1:4" s="460" customFormat="1" ht="12">
      <c r="A5" s="457"/>
      <c r="B5" s="458"/>
      <c r="C5" s="459"/>
      <c r="D5" s="459"/>
    </row>
    <row r="6" spans="1:4" s="460" customFormat="1" ht="12">
      <c r="A6" s="461"/>
      <c r="B6" s="462"/>
      <c r="C6" s="461"/>
      <c r="D6" s="461"/>
    </row>
    <row r="7" spans="1:4" ht="12">
      <c r="A7" s="684" t="s">
        <v>397</v>
      </c>
      <c r="B7" s="685"/>
      <c r="C7" s="463" t="s">
        <v>398</v>
      </c>
      <c r="D7" s="464" t="s">
        <v>399</v>
      </c>
    </row>
    <row r="8" spans="1:4" ht="3" customHeight="1">
      <c r="A8" s="465"/>
      <c r="B8" s="466"/>
      <c r="C8" s="466"/>
      <c r="D8" s="466"/>
    </row>
    <row r="9" spans="1:4" ht="12">
      <c r="A9" s="467">
        <v>1240</v>
      </c>
      <c r="B9" s="468"/>
      <c r="C9" s="469" t="s">
        <v>419</v>
      </c>
      <c r="D9" s="295"/>
    </row>
    <row r="10" spans="1:4" ht="12">
      <c r="A10" s="470" t="s">
        <v>420</v>
      </c>
      <c r="B10" s="471"/>
      <c r="C10" s="472" t="s">
        <v>421</v>
      </c>
      <c r="D10" s="287"/>
    </row>
    <row r="11" spans="1:4" ht="12">
      <c r="A11" s="473" t="s">
        <v>422</v>
      </c>
      <c r="B11" s="471"/>
      <c r="C11" s="474" t="s">
        <v>423</v>
      </c>
      <c r="D11" s="287"/>
    </row>
    <row r="12" spans="1:4" ht="12">
      <c r="A12" s="470" t="s">
        <v>424</v>
      </c>
      <c r="B12" s="471"/>
      <c r="C12" s="475" t="s">
        <v>425</v>
      </c>
      <c r="D12" s="476">
        <v>1169</v>
      </c>
    </row>
    <row r="13" spans="1:4" ht="12">
      <c r="A13" s="470" t="s">
        <v>426</v>
      </c>
      <c r="B13" s="471"/>
      <c r="C13" s="475" t="s">
        <v>427</v>
      </c>
      <c r="D13" s="476">
        <v>1169</v>
      </c>
    </row>
    <row r="14" spans="1:4" ht="12">
      <c r="A14" s="477" t="s">
        <v>428</v>
      </c>
      <c r="B14" s="478"/>
      <c r="C14" s="479" t="s">
        <v>429</v>
      </c>
      <c r="D14" s="476">
        <v>1169</v>
      </c>
    </row>
    <row r="15" spans="1:4" ht="12">
      <c r="A15" s="477" t="s">
        <v>430</v>
      </c>
      <c r="B15" s="478"/>
      <c r="C15" s="479" t="s">
        <v>431</v>
      </c>
      <c r="D15" s="476">
        <v>1169</v>
      </c>
    </row>
    <row r="16" spans="1:4" ht="12">
      <c r="A16" s="477" t="s">
        <v>432</v>
      </c>
      <c r="B16" s="478"/>
      <c r="C16" s="479" t="s">
        <v>433</v>
      </c>
      <c r="D16" s="476">
        <v>1850.2</v>
      </c>
    </row>
    <row r="17" spans="1:4" ht="12">
      <c r="A17" s="477" t="s">
        <v>434</v>
      </c>
      <c r="B17" s="480"/>
      <c r="C17" s="479" t="s">
        <v>435</v>
      </c>
      <c r="D17" s="476">
        <v>1850.2</v>
      </c>
    </row>
    <row r="18" spans="1:4" ht="12">
      <c r="A18" s="477" t="s">
        <v>436</v>
      </c>
      <c r="B18" s="480"/>
      <c r="C18" s="479" t="s">
        <v>437</v>
      </c>
      <c r="D18" s="476">
        <v>2076.4</v>
      </c>
    </row>
    <row r="19" spans="1:4" ht="12">
      <c r="A19" s="477" t="s">
        <v>438</v>
      </c>
      <c r="B19" s="480"/>
      <c r="C19" s="479" t="s">
        <v>437</v>
      </c>
      <c r="D19" s="476">
        <v>2076.4</v>
      </c>
    </row>
    <row r="20" spans="1:4" ht="12">
      <c r="A20" s="477" t="s">
        <v>439</v>
      </c>
      <c r="B20" s="480"/>
      <c r="C20" s="479" t="s">
        <v>437</v>
      </c>
      <c r="D20" s="481">
        <v>2076.4</v>
      </c>
    </row>
    <row r="21" spans="1:4" ht="12">
      <c r="A21" s="477" t="s">
        <v>440</v>
      </c>
      <c r="B21" s="480"/>
      <c r="C21" s="479" t="s">
        <v>437</v>
      </c>
      <c r="D21" s="481">
        <v>2076.4</v>
      </c>
    </row>
    <row r="22" spans="1:4" ht="12">
      <c r="A22" s="477" t="s">
        <v>441</v>
      </c>
      <c r="B22" s="480"/>
      <c r="C22" s="479" t="s">
        <v>437</v>
      </c>
      <c r="D22" s="481">
        <v>2076.4</v>
      </c>
    </row>
    <row r="23" spans="1:4" ht="12">
      <c r="A23" s="477" t="s">
        <v>442</v>
      </c>
      <c r="B23" s="480"/>
      <c r="C23" s="479" t="s">
        <v>437</v>
      </c>
      <c r="D23" s="481">
        <v>2076.4</v>
      </c>
    </row>
    <row r="24" spans="1:4" ht="12">
      <c r="A24" s="477" t="s">
        <v>443</v>
      </c>
      <c r="B24" s="480"/>
      <c r="C24" s="479" t="s">
        <v>437</v>
      </c>
      <c r="D24" s="481">
        <v>2076.4</v>
      </c>
    </row>
    <row r="25" spans="1:4" ht="12">
      <c r="A25" s="477" t="s">
        <v>444</v>
      </c>
      <c r="B25" s="480"/>
      <c r="C25" s="479" t="s">
        <v>437</v>
      </c>
      <c r="D25" s="481">
        <v>2076.4</v>
      </c>
    </row>
    <row r="26" spans="1:4" ht="12">
      <c r="A26" s="477" t="s">
        <v>445</v>
      </c>
      <c r="B26" s="480"/>
      <c r="C26" s="479" t="s">
        <v>446</v>
      </c>
      <c r="D26" s="481">
        <v>464</v>
      </c>
    </row>
    <row r="27" spans="1:4" ht="12">
      <c r="A27" s="477" t="s">
        <v>447</v>
      </c>
      <c r="B27" s="480"/>
      <c r="C27" s="479" t="s">
        <v>446</v>
      </c>
      <c r="D27" s="476">
        <v>464</v>
      </c>
    </row>
    <row r="28" spans="1:4" ht="12">
      <c r="A28" s="477" t="s">
        <v>448</v>
      </c>
      <c r="B28" s="480"/>
      <c r="C28" s="479" t="s">
        <v>446</v>
      </c>
      <c r="D28" s="481">
        <v>464</v>
      </c>
    </row>
    <row r="29" spans="1:4" ht="12">
      <c r="A29" s="477" t="s">
        <v>449</v>
      </c>
      <c r="B29" s="480"/>
      <c r="C29" s="479" t="s">
        <v>450</v>
      </c>
      <c r="D29" s="481">
        <v>464</v>
      </c>
    </row>
    <row r="30" spans="1:4" ht="12">
      <c r="A30" s="477" t="s">
        <v>451</v>
      </c>
      <c r="B30" s="480"/>
      <c r="C30" s="479" t="s">
        <v>450</v>
      </c>
      <c r="D30" s="481">
        <v>464</v>
      </c>
    </row>
    <row r="31" spans="1:4" ht="12">
      <c r="A31" s="477" t="s">
        <v>452</v>
      </c>
      <c r="B31" s="478"/>
      <c r="C31" s="479" t="s">
        <v>450</v>
      </c>
      <c r="D31" s="481">
        <v>464</v>
      </c>
    </row>
    <row r="32" spans="1:4" ht="12">
      <c r="A32" s="477" t="s">
        <v>453</v>
      </c>
      <c r="B32" s="478"/>
      <c r="C32" s="479" t="s">
        <v>450</v>
      </c>
      <c r="D32" s="481">
        <v>464</v>
      </c>
    </row>
    <row r="33" spans="1:4" ht="12">
      <c r="A33" s="477" t="s">
        <v>454</v>
      </c>
      <c r="B33" s="478"/>
      <c r="C33" s="479" t="s">
        <v>455</v>
      </c>
      <c r="D33" s="481">
        <v>2849</v>
      </c>
    </row>
    <row r="34" spans="1:4" ht="12">
      <c r="A34" s="477" t="s">
        <v>456</v>
      </c>
      <c r="B34" s="478"/>
      <c r="C34" s="479" t="s">
        <v>457</v>
      </c>
      <c r="D34" s="481">
        <v>849</v>
      </c>
    </row>
    <row r="35" spans="1:4" ht="12">
      <c r="A35" s="477" t="s">
        <v>458</v>
      </c>
      <c r="B35" s="478"/>
      <c r="C35" s="479" t="s">
        <v>459</v>
      </c>
      <c r="D35" s="481">
        <v>849</v>
      </c>
    </row>
    <row r="36" spans="1:4" ht="12">
      <c r="A36" s="477" t="s">
        <v>460</v>
      </c>
      <c r="B36" s="478"/>
      <c r="C36" s="479" t="s">
        <v>461</v>
      </c>
      <c r="D36" s="481">
        <v>96.9</v>
      </c>
    </row>
    <row r="37" spans="1:4" ht="12">
      <c r="A37" s="477" t="s">
        <v>462</v>
      </c>
      <c r="B37" s="478"/>
      <c r="C37" s="479" t="s">
        <v>463</v>
      </c>
      <c r="D37" s="476">
        <v>522</v>
      </c>
    </row>
    <row r="38" spans="1:4" ht="12">
      <c r="A38" s="477" t="s">
        <v>464</v>
      </c>
      <c r="B38" s="478"/>
      <c r="C38" s="479" t="s">
        <v>463</v>
      </c>
      <c r="D38" s="476">
        <v>522</v>
      </c>
    </row>
    <row r="39" spans="1:4" ht="12">
      <c r="A39" s="477" t="s">
        <v>465</v>
      </c>
      <c r="B39" s="478"/>
      <c r="C39" s="479" t="s">
        <v>463</v>
      </c>
      <c r="D39" s="476">
        <v>522</v>
      </c>
    </row>
    <row r="40" spans="1:4" ht="12">
      <c r="A40" s="477" t="s">
        <v>466</v>
      </c>
      <c r="B40" s="478"/>
      <c r="C40" s="479" t="s">
        <v>463</v>
      </c>
      <c r="D40" s="476">
        <v>522</v>
      </c>
    </row>
    <row r="41" spans="1:4" ht="12">
      <c r="A41" s="477" t="s">
        <v>467</v>
      </c>
      <c r="B41" s="478"/>
      <c r="C41" s="479" t="s">
        <v>468</v>
      </c>
      <c r="D41" s="476">
        <v>522</v>
      </c>
    </row>
    <row r="42" spans="1:4" ht="12">
      <c r="A42" s="477" t="s">
        <v>469</v>
      </c>
      <c r="B42" s="478"/>
      <c r="C42" s="479" t="s">
        <v>468</v>
      </c>
      <c r="D42" s="476">
        <v>522</v>
      </c>
    </row>
    <row r="43" spans="1:4" ht="12">
      <c r="A43" s="477" t="s">
        <v>470</v>
      </c>
      <c r="B43" s="478"/>
      <c r="C43" s="479" t="s">
        <v>468</v>
      </c>
      <c r="D43" s="476">
        <v>522</v>
      </c>
    </row>
    <row r="44" spans="1:4" ht="12">
      <c r="A44" s="477" t="s">
        <v>471</v>
      </c>
      <c r="B44" s="478"/>
      <c r="C44" s="479" t="s">
        <v>468</v>
      </c>
      <c r="D44" s="476">
        <v>522</v>
      </c>
    </row>
    <row r="45" spans="1:4" ht="12">
      <c r="A45" s="477" t="s">
        <v>472</v>
      </c>
      <c r="B45" s="478"/>
      <c r="C45" s="479" t="s">
        <v>463</v>
      </c>
      <c r="D45" s="476">
        <v>522</v>
      </c>
    </row>
    <row r="46" spans="1:4" ht="12">
      <c r="A46" s="477" t="s">
        <v>473</v>
      </c>
      <c r="B46" s="478"/>
      <c r="C46" s="479" t="s">
        <v>463</v>
      </c>
      <c r="D46" s="476">
        <v>522</v>
      </c>
    </row>
    <row r="47" spans="1:4" ht="12">
      <c r="A47" s="477" t="s">
        <v>474</v>
      </c>
      <c r="B47" s="478"/>
      <c r="C47" s="479" t="s">
        <v>475</v>
      </c>
      <c r="D47" s="476">
        <v>522</v>
      </c>
    </row>
    <row r="48" spans="1:4" ht="12">
      <c r="A48" s="477" t="s">
        <v>476</v>
      </c>
      <c r="B48" s="478"/>
      <c r="C48" s="479" t="s">
        <v>475</v>
      </c>
      <c r="D48" s="476">
        <v>522</v>
      </c>
    </row>
    <row r="49" spans="1:256" ht="12">
      <c r="A49" s="477" t="s">
        <v>477</v>
      </c>
      <c r="B49" s="478"/>
      <c r="C49" s="479" t="s">
        <v>463</v>
      </c>
      <c r="D49" s="476">
        <v>522</v>
      </c>
    </row>
    <row r="50" spans="1:256" ht="12">
      <c r="A50" s="477" t="s">
        <v>478</v>
      </c>
      <c r="B50" s="478"/>
      <c r="C50" s="479" t="s">
        <v>479</v>
      </c>
      <c r="D50" s="476">
        <v>522</v>
      </c>
    </row>
    <row r="51" spans="1:256" ht="12">
      <c r="A51" s="477" t="s">
        <v>480</v>
      </c>
      <c r="B51" s="478"/>
      <c r="C51" s="479" t="s">
        <v>463</v>
      </c>
      <c r="D51" s="476">
        <v>522</v>
      </c>
    </row>
    <row r="52" spans="1:256" ht="12">
      <c r="A52" s="477" t="s">
        <v>481</v>
      </c>
      <c r="B52" s="478"/>
      <c r="C52" s="479" t="s">
        <v>482</v>
      </c>
      <c r="D52" s="476">
        <v>522</v>
      </c>
    </row>
    <row r="53" spans="1:256" ht="12">
      <c r="A53" s="477" t="s">
        <v>483</v>
      </c>
      <c r="B53" s="478"/>
      <c r="C53" s="479" t="s">
        <v>482</v>
      </c>
      <c r="D53" s="476">
        <v>522</v>
      </c>
    </row>
    <row r="54" spans="1:256" ht="12">
      <c r="A54" s="477" t="s">
        <v>484</v>
      </c>
      <c r="B54" s="478"/>
      <c r="C54" s="479" t="s">
        <v>482</v>
      </c>
      <c r="D54" s="476">
        <v>522</v>
      </c>
    </row>
    <row r="55" spans="1:256" ht="12">
      <c r="A55" s="477" t="s">
        <v>485</v>
      </c>
      <c r="B55" s="478"/>
      <c r="C55" s="479" t="s">
        <v>482</v>
      </c>
      <c r="D55" s="476">
        <v>522</v>
      </c>
    </row>
    <row r="56" spans="1:256" ht="12">
      <c r="A56" s="477" t="s">
        <v>486</v>
      </c>
      <c r="B56" s="478"/>
      <c r="C56" s="479" t="s">
        <v>487</v>
      </c>
      <c r="D56" s="482">
        <v>2520</v>
      </c>
    </row>
    <row r="57" spans="1:256" ht="12">
      <c r="A57" s="477" t="s">
        <v>488</v>
      </c>
      <c r="B57" s="478"/>
      <c r="C57" s="479" t="s">
        <v>487</v>
      </c>
      <c r="D57" s="482">
        <v>2520</v>
      </c>
    </row>
    <row r="58" spans="1:256" ht="12">
      <c r="A58" s="477" t="s">
        <v>489</v>
      </c>
      <c r="B58" s="478"/>
      <c r="C58" s="479" t="s">
        <v>490</v>
      </c>
      <c r="D58" s="476">
        <v>1230</v>
      </c>
    </row>
    <row r="59" spans="1:256" ht="18" customHeight="1">
      <c r="A59" s="477" t="s">
        <v>491</v>
      </c>
      <c r="B59" s="478"/>
      <c r="C59" s="479" t="s">
        <v>490</v>
      </c>
      <c r="D59" s="476">
        <v>1230</v>
      </c>
      <c r="IV59" s="394">
        <f>SUM(D12:D59)</f>
        <v>50297.500000000007</v>
      </c>
    </row>
    <row r="60" spans="1:256" ht="12">
      <c r="A60" s="483" t="s">
        <v>492</v>
      </c>
      <c r="B60" s="478"/>
      <c r="C60" s="484" t="s">
        <v>493</v>
      </c>
      <c r="IV60" s="486"/>
    </row>
    <row r="61" spans="1:256" ht="24">
      <c r="A61" s="478" t="s">
        <v>494</v>
      </c>
      <c r="B61" s="478"/>
      <c r="C61" s="479" t="s">
        <v>495</v>
      </c>
      <c r="D61" s="476">
        <v>671.35</v>
      </c>
    </row>
    <row r="62" spans="1:256" ht="24">
      <c r="A62" s="478" t="s">
        <v>496</v>
      </c>
      <c r="B62" s="478"/>
      <c r="C62" s="479" t="s">
        <v>497</v>
      </c>
      <c r="D62" s="476">
        <v>671.35</v>
      </c>
    </row>
    <row r="63" spans="1:256" ht="12">
      <c r="A63" s="478" t="s">
        <v>498</v>
      </c>
      <c r="B63" s="478"/>
      <c r="C63" s="479" t="s">
        <v>499</v>
      </c>
      <c r="D63" s="476">
        <v>671.35</v>
      </c>
    </row>
    <row r="64" spans="1:256" ht="12">
      <c r="A64" s="478" t="s">
        <v>500</v>
      </c>
      <c r="B64" s="478"/>
      <c r="C64" s="479" t="s">
        <v>501</v>
      </c>
      <c r="D64" s="476">
        <v>671.35</v>
      </c>
      <c r="IV64" s="394">
        <f>SUM(D61:D64)</f>
        <v>2685.4</v>
      </c>
    </row>
    <row r="65" spans="1:256" ht="12">
      <c r="A65" s="487" t="s">
        <v>502</v>
      </c>
      <c r="B65" s="478"/>
      <c r="C65" s="484" t="s">
        <v>503</v>
      </c>
      <c r="D65" s="291"/>
      <c r="IV65" s="486"/>
    </row>
    <row r="66" spans="1:256" ht="22.5" customHeight="1">
      <c r="A66" s="477" t="s">
        <v>504</v>
      </c>
      <c r="B66" s="478"/>
      <c r="C66" s="479" t="s">
        <v>505</v>
      </c>
      <c r="D66" s="481">
        <v>9318</v>
      </c>
    </row>
    <row r="67" spans="1:256" ht="24">
      <c r="A67" s="477" t="s">
        <v>506</v>
      </c>
      <c r="B67" s="478"/>
      <c r="C67" s="479" t="s">
        <v>507</v>
      </c>
      <c r="D67" s="481">
        <v>9318</v>
      </c>
    </row>
    <row r="68" spans="1:256" ht="24">
      <c r="A68" s="477" t="s">
        <v>508</v>
      </c>
      <c r="B68" s="478"/>
      <c r="C68" s="479" t="s">
        <v>509</v>
      </c>
      <c r="D68" s="481">
        <v>9318</v>
      </c>
    </row>
    <row r="69" spans="1:256" ht="24">
      <c r="A69" s="477" t="s">
        <v>510</v>
      </c>
      <c r="B69" s="478"/>
      <c r="C69" s="479" t="s">
        <v>511</v>
      </c>
      <c r="D69" s="481">
        <v>9318</v>
      </c>
    </row>
    <row r="70" spans="1:256" ht="24">
      <c r="A70" s="477" t="s">
        <v>512</v>
      </c>
      <c r="B70" s="478"/>
      <c r="C70" s="479" t="s">
        <v>513</v>
      </c>
      <c r="D70" s="481">
        <v>9318</v>
      </c>
    </row>
    <row r="71" spans="1:256" ht="24">
      <c r="A71" s="477" t="s">
        <v>514</v>
      </c>
      <c r="B71" s="478"/>
      <c r="C71" s="479" t="s">
        <v>515</v>
      </c>
      <c r="D71" s="481">
        <v>9318</v>
      </c>
    </row>
    <row r="72" spans="1:256" ht="24">
      <c r="A72" s="477" t="s">
        <v>516</v>
      </c>
      <c r="B72" s="478"/>
      <c r="C72" s="479" t="s">
        <v>517</v>
      </c>
      <c r="D72" s="481">
        <v>9318</v>
      </c>
    </row>
    <row r="73" spans="1:256" ht="20.25" customHeight="1">
      <c r="A73" s="477" t="s">
        <v>518</v>
      </c>
      <c r="B73" s="478"/>
      <c r="C73" s="479" t="s">
        <v>519</v>
      </c>
      <c r="D73" s="481">
        <v>9318</v>
      </c>
    </row>
    <row r="74" spans="1:256" ht="20.25" customHeight="1">
      <c r="A74" s="477" t="s">
        <v>520</v>
      </c>
      <c r="B74" s="478"/>
      <c r="C74" s="479" t="s">
        <v>521</v>
      </c>
      <c r="D74" s="481">
        <v>9318</v>
      </c>
    </row>
    <row r="75" spans="1:256" ht="20.25" customHeight="1">
      <c r="A75" s="477" t="s">
        <v>522</v>
      </c>
      <c r="B75" s="478"/>
      <c r="C75" s="479" t="s">
        <v>523</v>
      </c>
      <c r="D75" s="481">
        <v>4173.21</v>
      </c>
    </row>
    <row r="76" spans="1:256" ht="20.25" customHeight="1">
      <c r="A76" s="477" t="s">
        <v>524</v>
      </c>
      <c r="B76" s="478"/>
      <c r="C76" s="479" t="s">
        <v>525</v>
      </c>
      <c r="D76" s="481">
        <v>18223.349999999999</v>
      </c>
    </row>
    <row r="77" spans="1:256" ht="20.25" customHeight="1">
      <c r="A77" s="477" t="s">
        <v>526</v>
      </c>
      <c r="B77" s="478"/>
      <c r="C77" s="479" t="s">
        <v>527</v>
      </c>
      <c r="D77" s="482">
        <v>8478.9387999999999</v>
      </c>
    </row>
    <row r="78" spans="1:256" ht="12">
      <c r="A78" s="477" t="s">
        <v>528</v>
      </c>
      <c r="B78" s="478"/>
      <c r="C78" s="479" t="s">
        <v>529</v>
      </c>
      <c r="D78" s="481">
        <v>395</v>
      </c>
    </row>
    <row r="79" spans="1:256" ht="12">
      <c r="A79" s="477" t="s">
        <v>530</v>
      </c>
      <c r="B79" s="478"/>
      <c r="C79" s="479" t="s">
        <v>529</v>
      </c>
      <c r="D79" s="481">
        <v>395</v>
      </c>
    </row>
    <row r="80" spans="1:256" ht="12">
      <c r="A80" s="477" t="s">
        <v>531</v>
      </c>
      <c r="B80" s="478"/>
      <c r="C80" s="479" t="s">
        <v>529</v>
      </c>
      <c r="D80" s="481">
        <v>395</v>
      </c>
    </row>
    <row r="81" spans="1:256" ht="12">
      <c r="A81" s="477" t="s">
        <v>532</v>
      </c>
      <c r="B81" s="478"/>
      <c r="C81" s="479" t="s">
        <v>529</v>
      </c>
      <c r="D81" s="481">
        <v>395</v>
      </c>
    </row>
    <row r="82" spans="1:256" ht="12">
      <c r="A82" s="477" t="s">
        <v>533</v>
      </c>
      <c r="B82" s="478"/>
      <c r="C82" s="479" t="s">
        <v>529</v>
      </c>
      <c r="D82" s="481">
        <v>395</v>
      </c>
    </row>
    <row r="83" spans="1:256" ht="12">
      <c r="A83" s="477" t="s">
        <v>534</v>
      </c>
      <c r="B83" s="478"/>
      <c r="C83" s="479" t="s">
        <v>529</v>
      </c>
      <c r="D83" s="481">
        <v>395</v>
      </c>
    </row>
    <row r="84" spans="1:256" ht="12">
      <c r="A84" s="477" t="s">
        <v>535</v>
      </c>
      <c r="B84" s="478"/>
      <c r="C84" s="479" t="s">
        <v>529</v>
      </c>
      <c r="D84" s="481">
        <v>395</v>
      </c>
    </row>
    <row r="85" spans="1:256" ht="12">
      <c r="A85" s="477" t="s">
        <v>536</v>
      </c>
      <c r="B85" s="478"/>
      <c r="C85" s="479" t="s">
        <v>529</v>
      </c>
      <c r="D85" s="481">
        <v>395</v>
      </c>
    </row>
    <row r="86" spans="1:256" ht="12">
      <c r="A86" s="477" t="s">
        <v>537</v>
      </c>
      <c r="B86" s="478"/>
      <c r="C86" s="479" t="s">
        <v>529</v>
      </c>
      <c r="D86" s="481">
        <v>395</v>
      </c>
    </row>
    <row r="87" spans="1:256" ht="12">
      <c r="A87" s="477" t="s">
        <v>538</v>
      </c>
      <c r="B87" s="478"/>
      <c r="C87" s="479" t="s">
        <v>529</v>
      </c>
      <c r="D87" s="481">
        <v>395</v>
      </c>
    </row>
    <row r="88" spans="1:256" ht="12">
      <c r="A88" s="477" t="s">
        <v>539</v>
      </c>
      <c r="B88" s="478"/>
      <c r="C88" s="479" t="s">
        <v>529</v>
      </c>
      <c r="D88" s="481">
        <v>395</v>
      </c>
    </row>
    <row r="89" spans="1:256" ht="12">
      <c r="A89" s="477" t="s">
        <v>540</v>
      </c>
      <c r="B89" s="478"/>
      <c r="C89" s="479" t="s">
        <v>529</v>
      </c>
      <c r="D89" s="481">
        <v>395</v>
      </c>
    </row>
    <row r="90" spans="1:256" ht="12">
      <c r="A90" s="477" t="s">
        <v>541</v>
      </c>
      <c r="B90" s="478"/>
      <c r="C90" s="479" t="s">
        <v>529</v>
      </c>
      <c r="D90" s="481">
        <v>395</v>
      </c>
    </row>
    <row r="91" spans="1:256" ht="12">
      <c r="A91" s="477" t="s">
        <v>542</v>
      </c>
      <c r="B91" s="478"/>
      <c r="C91" s="479" t="s">
        <v>529</v>
      </c>
      <c r="D91" s="481">
        <v>395</v>
      </c>
    </row>
    <row r="92" spans="1:256" ht="12">
      <c r="A92" s="477" t="s">
        <v>543</v>
      </c>
      <c r="B92" s="478"/>
      <c r="C92" s="479" t="s">
        <v>529</v>
      </c>
      <c r="D92" s="481">
        <v>395</v>
      </c>
    </row>
    <row r="93" spans="1:256" ht="12">
      <c r="A93" s="477" t="s">
        <v>544</v>
      </c>
      <c r="B93" s="478"/>
      <c r="C93" s="479" t="s">
        <v>529</v>
      </c>
      <c r="D93" s="481">
        <v>395</v>
      </c>
    </row>
    <row r="94" spans="1:256" ht="12">
      <c r="A94" s="477" t="s">
        <v>539</v>
      </c>
      <c r="B94" s="478"/>
      <c r="C94" s="479" t="s">
        <v>545</v>
      </c>
      <c r="D94" s="488">
        <v>1590</v>
      </c>
      <c r="IV94" s="486"/>
    </row>
    <row r="95" spans="1:256" ht="12">
      <c r="A95" s="477" t="s">
        <v>546</v>
      </c>
      <c r="B95" s="478"/>
      <c r="C95" s="479" t="s">
        <v>547</v>
      </c>
      <c r="D95" s="481">
        <v>1399</v>
      </c>
    </row>
    <row r="96" spans="1:256" ht="12">
      <c r="A96" s="477" t="s">
        <v>548</v>
      </c>
      <c r="B96" s="478"/>
      <c r="C96" s="479" t="s">
        <v>549</v>
      </c>
      <c r="D96" s="481">
        <v>1399</v>
      </c>
    </row>
    <row r="97" spans="1:257" ht="12">
      <c r="A97" s="477" t="s">
        <v>550</v>
      </c>
      <c r="B97" s="478"/>
      <c r="C97" s="479" t="s">
        <v>549</v>
      </c>
      <c r="D97" s="481">
        <v>1399</v>
      </c>
    </row>
    <row r="98" spans="1:257" ht="12">
      <c r="A98" s="477" t="s">
        <v>551</v>
      </c>
      <c r="B98" s="478"/>
      <c r="C98" s="479" t="s">
        <v>552</v>
      </c>
      <c r="D98" s="481">
        <v>1100</v>
      </c>
    </row>
    <row r="99" spans="1:257" ht="12">
      <c r="A99" s="477" t="s">
        <v>553</v>
      </c>
      <c r="B99" s="478"/>
      <c r="C99" s="479" t="s">
        <v>554</v>
      </c>
      <c r="D99" s="481">
        <v>1100</v>
      </c>
    </row>
    <row r="100" spans="1:257" ht="12">
      <c r="A100" s="477" t="s">
        <v>555</v>
      </c>
      <c r="B100" s="478"/>
      <c r="C100" s="479" t="s">
        <v>556</v>
      </c>
      <c r="D100" s="481">
        <v>1100</v>
      </c>
    </row>
    <row r="101" spans="1:257" ht="12">
      <c r="A101" s="477" t="s">
        <v>557</v>
      </c>
      <c r="B101" s="478"/>
      <c r="C101" s="479" t="s">
        <v>558</v>
      </c>
      <c r="D101" s="481">
        <v>1100</v>
      </c>
    </row>
    <row r="102" spans="1:257" ht="12">
      <c r="A102" s="477" t="s">
        <v>559</v>
      </c>
      <c r="B102" s="478"/>
      <c r="C102" s="479" t="s">
        <v>560</v>
      </c>
      <c r="D102" s="481">
        <v>1100</v>
      </c>
    </row>
    <row r="103" spans="1:257" ht="12">
      <c r="A103" s="477" t="s">
        <v>561</v>
      </c>
      <c r="B103" s="478"/>
      <c r="C103" s="479" t="s">
        <v>562</v>
      </c>
      <c r="D103" s="476">
        <v>1100</v>
      </c>
    </row>
    <row r="104" spans="1:257" ht="12">
      <c r="A104" s="477" t="s">
        <v>563</v>
      </c>
      <c r="B104" s="478"/>
      <c r="C104" s="479" t="s">
        <v>564</v>
      </c>
      <c r="D104" s="481">
        <v>1100</v>
      </c>
    </row>
    <row r="105" spans="1:257" ht="12">
      <c r="A105" s="477" t="s">
        <v>565</v>
      </c>
      <c r="B105" s="478"/>
      <c r="C105" s="479" t="s">
        <v>566</v>
      </c>
      <c r="D105" s="481">
        <v>8565</v>
      </c>
    </row>
    <row r="106" spans="1:257" ht="12">
      <c r="A106" s="477" t="s">
        <v>567</v>
      </c>
      <c r="B106" s="478"/>
      <c r="C106" s="479" t="s">
        <v>568</v>
      </c>
      <c r="D106" s="481">
        <v>8565</v>
      </c>
    </row>
    <row r="107" spans="1:257" ht="12">
      <c r="A107" s="477" t="s">
        <v>569</v>
      </c>
      <c r="B107" s="478"/>
      <c r="C107" s="479" t="s">
        <v>570</v>
      </c>
      <c r="D107" s="481">
        <v>5388.43</v>
      </c>
    </row>
    <row r="108" spans="1:257" ht="12">
      <c r="A108" s="477" t="s">
        <v>571</v>
      </c>
      <c r="B108" s="478"/>
      <c r="C108" s="479" t="s">
        <v>572</v>
      </c>
      <c r="D108" s="481">
        <v>1689</v>
      </c>
    </row>
    <row r="109" spans="1:257" ht="12">
      <c r="A109" s="477" t="s">
        <v>573</v>
      </c>
      <c r="B109" s="478"/>
      <c r="C109" s="479" t="s">
        <v>574</v>
      </c>
      <c r="D109" s="481">
        <v>8950</v>
      </c>
    </row>
    <row r="110" spans="1:257" ht="12">
      <c r="A110" s="477" t="s">
        <v>575</v>
      </c>
      <c r="B110" s="478"/>
      <c r="C110" s="479" t="s">
        <v>576</v>
      </c>
      <c r="D110" s="481">
        <v>1099</v>
      </c>
      <c r="IW110" s="394">
        <v>118841</v>
      </c>
    </row>
    <row r="111" spans="1:257" ht="12">
      <c r="A111" s="477" t="s">
        <v>577</v>
      </c>
      <c r="B111" s="478"/>
      <c r="C111" s="479" t="s">
        <v>578</v>
      </c>
      <c r="D111" s="481">
        <v>1685.79</v>
      </c>
    </row>
    <row r="112" spans="1:257" ht="12">
      <c r="A112" s="477" t="s">
        <v>579</v>
      </c>
      <c r="B112" s="478"/>
      <c r="C112" s="479" t="s">
        <v>580</v>
      </c>
      <c r="D112" s="476">
        <v>1072</v>
      </c>
    </row>
    <row r="113" spans="1:256" ht="12">
      <c r="A113" s="477" t="s">
        <v>581</v>
      </c>
      <c r="B113" s="478"/>
      <c r="C113" s="479" t="s">
        <v>582</v>
      </c>
      <c r="D113" s="481">
        <v>6566.8</v>
      </c>
    </row>
    <row r="114" spans="1:256" ht="12">
      <c r="A114" s="477" t="s">
        <v>583</v>
      </c>
      <c r="B114" s="478"/>
      <c r="C114" s="479" t="s">
        <v>584</v>
      </c>
      <c r="D114" s="481">
        <v>6566.8</v>
      </c>
    </row>
    <row r="115" spans="1:256" ht="12">
      <c r="A115" s="477" t="s">
        <v>585</v>
      </c>
      <c r="B115" s="478"/>
      <c r="C115" s="479" t="s">
        <v>586</v>
      </c>
      <c r="D115" s="482">
        <v>10000</v>
      </c>
    </row>
    <row r="116" spans="1:256" ht="24">
      <c r="A116" s="477" t="s">
        <v>587</v>
      </c>
      <c r="B116" s="478"/>
      <c r="C116" s="479" t="s">
        <v>588</v>
      </c>
      <c r="D116" s="482">
        <v>7497.8804</v>
      </c>
    </row>
    <row r="117" spans="1:256" ht="12">
      <c r="A117" s="477" t="s">
        <v>589</v>
      </c>
      <c r="B117" s="478"/>
      <c r="C117" s="479" t="s">
        <v>590</v>
      </c>
      <c r="D117" s="482">
        <v>9333.82</v>
      </c>
    </row>
    <row r="118" spans="1:256" ht="12">
      <c r="A118" s="477" t="s">
        <v>591</v>
      </c>
      <c r="B118" s="478"/>
      <c r="C118" s="481" t="s">
        <v>592</v>
      </c>
      <c r="D118" s="489">
        <v>1234.9359999999999</v>
      </c>
    </row>
    <row r="119" spans="1:256" ht="12">
      <c r="A119" s="477" t="s">
        <v>593</v>
      </c>
      <c r="B119" s="478"/>
      <c r="C119" s="481" t="s">
        <v>592</v>
      </c>
      <c r="D119" s="489">
        <v>1234.9359999999999</v>
      </c>
    </row>
    <row r="120" spans="1:256" ht="12">
      <c r="A120" s="477" t="s">
        <v>594</v>
      </c>
      <c r="B120" s="478"/>
      <c r="C120" s="481" t="s">
        <v>592</v>
      </c>
      <c r="D120" s="489">
        <v>1234.9359999999999</v>
      </c>
    </row>
    <row r="121" spans="1:256" ht="12">
      <c r="A121" s="477" t="s">
        <v>595</v>
      </c>
      <c r="B121" s="478"/>
      <c r="C121" s="481" t="s">
        <v>592</v>
      </c>
      <c r="D121" s="489">
        <v>1234.9359999999999</v>
      </c>
      <c r="IV121" s="486"/>
    </row>
    <row r="122" spans="1:256" ht="12">
      <c r="A122" s="477" t="s">
        <v>596</v>
      </c>
      <c r="B122" s="478"/>
      <c r="C122" s="479" t="s">
        <v>597</v>
      </c>
      <c r="D122" s="490">
        <v>5822.74</v>
      </c>
      <c r="IV122" s="486"/>
    </row>
    <row r="123" spans="1:256" ht="12">
      <c r="A123" s="477" t="s">
        <v>598</v>
      </c>
      <c r="B123" s="478"/>
      <c r="C123" s="479" t="s">
        <v>599</v>
      </c>
      <c r="D123" s="482">
        <v>30597</v>
      </c>
      <c r="IV123" s="486"/>
    </row>
    <row r="124" spans="1:256" ht="12">
      <c r="A124" s="477" t="s">
        <v>600</v>
      </c>
      <c r="B124" s="478"/>
      <c r="C124" s="479" t="s">
        <v>601</v>
      </c>
      <c r="D124" s="482">
        <v>13293.6</v>
      </c>
      <c r="IV124" s="486"/>
    </row>
    <row r="125" spans="1:256" ht="12">
      <c r="A125" s="477" t="s">
        <v>602</v>
      </c>
      <c r="B125" s="478"/>
      <c r="C125" s="479" t="s">
        <v>603</v>
      </c>
      <c r="D125" s="481">
        <v>8759.74</v>
      </c>
      <c r="IV125" s="486">
        <f>SUM(D66:D125)</f>
        <v>274936.84319999989</v>
      </c>
    </row>
    <row r="126" spans="1:256" ht="12">
      <c r="A126" s="487" t="s">
        <v>604</v>
      </c>
      <c r="B126" s="478"/>
      <c r="C126" s="472" t="s">
        <v>605</v>
      </c>
      <c r="D126" s="291"/>
      <c r="IV126" s="486"/>
    </row>
    <row r="127" spans="1:256" ht="12">
      <c r="A127" s="487" t="s">
        <v>606</v>
      </c>
      <c r="B127" s="478"/>
      <c r="C127" s="474" t="s">
        <v>607</v>
      </c>
      <c r="D127" s="291"/>
      <c r="IV127" s="486"/>
    </row>
    <row r="128" spans="1:256" ht="12">
      <c r="A128" s="477" t="s">
        <v>608</v>
      </c>
      <c r="B128" s="478"/>
      <c r="C128" s="475" t="s">
        <v>609</v>
      </c>
      <c r="D128" s="291">
        <v>8700</v>
      </c>
      <c r="IV128" s="486">
        <v>8700</v>
      </c>
    </row>
    <row r="129" spans="1:256" ht="12">
      <c r="A129" s="491">
        <v>1244</v>
      </c>
      <c r="B129" s="478"/>
      <c r="C129" s="474" t="s">
        <v>610</v>
      </c>
      <c r="D129" s="291"/>
      <c r="IV129" s="486"/>
    </row>
    <row r="130" spans="1:256" ht="12">
      <c r="A130" s="487" t="s">
        <v>611</v>
      </c>
      <c r="B130" s="478"/>
      <c r="C130" s="472" t="s">
        <v>612</v>
      </c>
      <c r="D130" s="291"/>
      <c r="IV130" s="486"/>
    </row>
    <row r="131" spans="1:256" ht="12">
      <c r="A131" s="477" t="s">
        <v>613</v>
      </c>
      <c r="B131" s="478"/>
      <c r="C131" s="479" t="s">
        <v>614</v>
      </c>
      <c r="D131" s="481">
        <v>274900</v>
      </c>
      <c r="IV131" s="486"/>
    </row>
    <row r="132" spans="1:256" ht="12">
      <c r="A132" s="477" t="s">
        <v>615</v>
      </c>
      <c r="B132" s="478"/>
      <c r="C132" s="479" t="s">
        <v>616</v>
      </c>
      <c r="D132" s="481">
        <v>98441</v>
      </c>
    </row>
    <row r="133" spans="1:256" ht="12">
      <c r="A133" s="477" t="s">
        <v>617</v>
      </c>
      <c r="B133" s="478"/>
      <c r="C133" s="479" t="s">
        <v>618</v>
      </c>
      <c r="D133" s="481">
        <v>98441</v>
      </c>
    </row>
    <row r="134" spans="1:256" ht="12">
      <c r="A134" s="477" t="s">
        <v>619</v>
      </c>
      <c r="B134" s="478"/>
      <c r="C134" s="479" t="s">
        <v>620</v>
      </c>
      <c r="D134" s="481">
        <v>98441</v>
      </c>
    </row>
    <row r="135" spans="1:256" ht="24">
      <c r="A135" s="477" t="s">
        <v>621</v>
      </c>
      <c r="B135" s="478"/>
      <c r="C135" s="479" t="s">
        <v>622</v>
      </c>
      <c r="D135" s="492">
        <v>0</v>
      </c>
      <c r="IV135" s="493" t="s">
        <v>623</v>
      </c>
    </row>
    <row r="136" spans="1:256" ht="12">
      <c r="A136" s="477" t="s">
        <v>624</v>
      </c>
      <c r="B136" s="478"/>
      <c r="C136" s="479" t="s">
        <v>625</v>
      </c>
      <c r="D136" s="481">
        <v>98441</v>
      </c>
    </row>
    <row r="137" spans="1:256" ht="12">
      <c r="A137" s="477" t="s">
        <v>626</v>
      </c>
      <c r="B137" s="478"/>
      <c r="C137" s="479" t="s">
        <v>627</v>
      </c>
      <c r="D137" s="481">
        <v>98441</v>
      </c>
    </row>
    <row r="138" spans="1:256" ht="12">
      <c r="A138" s="477" t="s">
        <v>628</v>
      </c>
      <c r="B138" s="478"/>
      <c r="C138" s="479" t="s">
        <v>629</v>
      </c>
      <c r="D138" s="481">
        <v>98441</v>
      </c>
    </row>
    <row r="139" spans="1:256" ht="12">
      <c r="A139" s="477" t="s">
        <v>630</v>
      </c>
      <c r="B139" s="478"/>
      <c r="C139" s="479" t="s">
        <v>631</v>
      </c>
      <c r="D139" s="481">
        <v>123480</v>
      </c>
      <c r="IV139" s="394">
        <f>SUM(D131:D139)</f>
        <v>989026</v>
      </c>
    </row>
    <row r="140" spans="1:256" ht="12">
      <c r="A140" s="487" t="s">
        <v>632</v>
      </c>
      <c r="B140" s="478"/>
      <c r="C140" s="484" t="s">
        <v>633</v>
      </c>
      <c r="D140" s="490"/>
      <c r="IV140" s="486"/>
    </row>
    <row r="141" spans="1:256" ht="12">
      <c r="A141" s="487" t="s">
        <v>634</v>
      </c>
      <c r="B141" s="478"/>
      <c r="C141" s="479" t="s">
        <v>633</v>
      </c>
      <c r="D141" s="490"/>
      <c r="IV141" s="486"/>
    </row>
    <row r="142" spans="1:256" ht="48">
      <c r="A142" s="487" t="s">
        <v>635</v>
      </c>
      <c r="B142" s="478"/>
      <c r="C142" s="479" t="s">
        <v>636</v>
      </c>
      <c r="D142" s="494">
        <v>19526.918000000001</v>
      </c>
      <c r="IV142" s="486"/>
    </row>
    <row r="143" spans="1:256" ht="12">
      <c r="A143" s="487" t="s">
        <v>637</v>
      </c>
      <c r="B143" s="478"/>
      <c r="C143" s="479" t="s">
        <v>638</v>
      </c>
      <c r="D143" s="495">
        <v>3480000</v>
      </c>
      <c r="IV143" s="486"/>
    </row>
    <row r="144" spans="1:256" ht="12">
      <c r="A144" s="487" t="s">
        <v>639</v>
      </c>
      <c r="B144" s="478"/>
      <c r="C144" s="479" t="s">
        <v>640</v>
      </c>
      <c r="D144" s="496">
        <v>6438</v>
      </c>
      <c r="IV144" s="486"/>
    </row>
    <row r="145" spans="1:256" ht="12">
      <c r="A145" s="487" t="s">
        <v>641</v>
      </c>
      <c r="B145" s="478"/>
      <c r="C145" s="479" t="s">
        <v>642</v>
      </c>
      <c r="D145" s="496">
        <v>470</v>
      </c>
      <c r="IV145" s="486"/>
    </row>
    <row r="146" spans="1:256" ht="12">
      <c r="A146" s="487"/>
      <c r="B146" s="478"/>
      <c r="C146" s="479"/>
      <c r="D146" s="494"/>
      <c r="IV146" s="486">
        <f>D142+D143+D144+D145</f>
        <v>3506434.9180000001</v>
      </c>
    </row>
    <row r="147" spans="1:256" ht="12">
      <c r="A147" s="477"/>
      <c r="B147" s="478"/>
      <c r="C147" s="479"/>
      <c r="D147" s="291"/>
      <c r="IV147" s="486"/>
    </row>
    <row r="148" spans="1:256" ht="12">
      <c r="A148" s="497"/>
      <c r="B148" s="498"/>
      <c r="C148" s="499"/>
      <c r="D148" s="296"/>
      <c r="IV148" s="486"/>
    </row>
    <row r="149" spans="1:256" ht="12">
      <c r="A149" s="500"/>
      <c r="B149" s="291"/>
      <c r="C149" s="681"/>
      <c r="D149" s="681"/>
      <c r="IV149" s="394">
        <f>IV59+IV125+IV139+IV146+IV64+IV128</f>
        <v>4832080.6612</v>
      </c>
    </row>
    <row r="150" spans="1:256" ht="15" customHeight="1"/>
  </sheetData>
  <mergeCells count="6">
    <mergeCell ref="C149:D149"/>
    <mergeCell ref="B1:D1"/>
    <mergeCell ref="B2:D2"/>
    <mergeCell ref="B3:D3"/>
    <mergeCell ref="C4:D4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VM44"/>
  <sheetViews>
    <sheetView workbookViewId="0">
      <selection activeCell="B3" sqref="B3:E3"/>
    </sheetView>
  </sheetViews>
  <sheetFormatPr baseColWidth="10" defaultColWidth="0" defaultRowHeight="0" customHeight="1" zeroHeight="1"/>
  <cols>
    <col min="1" max="2" width="11.42578125" style="72" customWidth="1"/>
    <col min="3" max="3" width="89.140625" style="72" customWidth="1"/>
    <col min="4" max="4" width="35.28515625" style="72" customWidth="1"/>
    <col min="5" max="5" width="1.85546875" style="72" customWidth="1"/>
    <col min="6" max="256" width="11.42578125" style="72" hidden="1"/>
    <col min="257" max="258" width="11.42578125" style="72" customWidth="1"/>
    <col min="259" max="259" width="89.140625" style="72" customWidth="1"/>
    <col min="260" max="260" width="35.28515625" style="72" customWidth="1"/>
    <col min="261" max="261" width="1.85546875" style="72" customWidth="1"/>
    <col min="262" max="512" width="11.42578125" style="72" hidden="1"/>
    <col min="513" max="514" width="11.42578125" style="72" customWidth="1"/>
    <col min="515" max="515" width="89.140625" style="72" customWidth="1"/>
    <col min="516" max="516" width="35.28515625" style="72" customWidth="1"/>
    <col min="517" max="517" width="1.85546875" style="72" customWidth="1"/>
    <col min="518" max="768" width="11.42578125" style="72" hidden="1"/>
    <col min="769" max="770" width="11.42578125" style="72" customWidth="1"/>
    <col min="771" max="771" width="89.140625" style="72" customWidth="1"/>
    <col min="772" max="772" width="35.28515625" style="72" customWidth="1"/>
    <col min="773" max="773" width="1.85546875" style="72" customWidth="1"/>
    <col min="774" max="1024" width="11.42578125" style="72" hidden="1"/>
    <col min="1025" max="1026" width="11.42578125" style="72" customWidth="1"/>
    <col min="1027" max="1027" width="89.140625" style="72" customWidth="1"/>
    <col min="1028" max="1028" width="35.28515625" style="72" customWidth="1"/>
    <col min="1029" max="1029" width="1.85546875" style="72" customWidth="1"/>
    <col min="1030" max="1280" width="11.42578125" style="72" hidden="1"/>
    <col min="1281" max="1282" width="11.42578125" style="72" customWidth="1"/>
    <col min="1283" max="1283" width="89.140625" style="72" customWidth="1"/>
    <col min="1284" max="1284" width="35.28515625" style="72" customWidth="1"/>
    <col min="1285" max="1285" width="1.85546875" style="72" customWidth="1"/>
    <col min="1286" max="1536" width="11.42578125" style="72" hidden="1"/>
    <col min="1537" max="1538" width="11.42578125" style="72" customWidth="1"/>
    <col min="1539" max="1539" width="89.140625" style="72" customWidth="1"/>
    <col min="1540" max="1540" width="35.28515625" style="72" customWidth="1"/>
    <col min="1541" max="1541" width="1.85546875" style="72" customWidth="1"/>
    <col min="1542" max="1792" width="11.42578125" style="72" hidden="1"/>
    <col min="1793" max="1794" width="11.42578125" style="72" customWidth="1"/>
    <col min="1795" max="1795" width="89.140625" style="72" customWidth="1"/>
    <col min="1796" max="1796" width="35.28515625" style="72" customWidth="1"/>
    <col min="1797" max="1797" width="1.85546875" style="72" customWidth="1"/>
    <col min="1798" max="2048" width="11.42578125" style="72" hidden="1"/>
    <col min="2049" max="2050" width="11.42578125" style="72" customWidth="1"/>
    <col min="2051" max="2051" width="89.140625" style="72" customWidth="1"/>
    <col min="2052" max="2052" width="35.28515625" style="72" customWidth="1"/>
    <col min="2053" max="2053" width="1.85546875" style="72" customWidth="1"/>
    <col min="2054" max="2304" width="11.42578125" style="72" hidden="1"/>
    <col min="2305" max="2306" width="11.42578125" style="72" customWidth="1"/>
    <col min="2307" max="2307" width="89.140625" style="72" customWidth="1"/>
    <col min="2308" max="2308" width="35.28515625" style="72" customWidth="1"/>
    <col min="2309" max="2309" width="1.85546875" style="72" customWidth="1"/>
    <col min="2310" max="2560" width="11.42578125" style="72" hidden="1"/>
    <col min="2561" max="2562" width="11.42578125" style="72" customWidth="1"/>
    <col min="2563" max="2563" width="89.140625" style="72" customWidth="1"/>
    <col min="2564" max="2564" width="35.28515625" style="72" customWidth="1"/>
    <col min="2565" max="2565" width="1.85546875" style="72" customWidth="1"/>
    <col min="2566" max="2816" width="11.42578125" style="72" hidden="1"/>
    <col min="2817" max="2818" width="11.42578125" style="72" customWidth="1"/>
    <col min="2819" max="2819" width="89.140625" style="72" customWidth="1"/>
    <col min="2820" max="2820" width="35.28515625" style="72" customWidth="1"/>
    <col min="2821" max="2821" width="1.85546875" style="72" customWidth="1"/>
    <col min="2822" max="3072" width="11.42578125" style="72" hidden="1"/>
    <col min="3073" max="3074" width="11.42578125" style="72" customWidth="1"/>
    <col min="3075" max="3075" width="89.140625" style="72" customWidth="1"/>
    <col min="3076" max="3076" width="35.28515625" style="72" customWidth="1"/>
    <col min="3077" max="3077" width="1.85546875" style="72" customWidth="1"/>
    <col min="3078" max="3328" width="11.42578125" style="72" hidden="1"/>
    <col min="3329" max="3330" width="11.42578125" style="72" customWidth="1"/>
    <col min="3331" max="3331" width="89.140625" style="72" customWidth="1"/>
    <col min="3332" max="3332" width="35.28515625" style="72" customWidth="1"/>
    <col min="3333" max="3333" width="1.85546875" style="72" customWidth="1"/>
    <col min="3334" max="3584" width="11.42578125" style="72" hidden="1"/>
    <col min="3585" max="3586" width="11.42578125" style="72" customWidth="1"/>
    <col min="3587" max="3587" width="89.140625" style="72" customWidth="1"/>
    <col min="3588" max="3588" width="35.28515625" style="72" customWidth="1"/>
    <col min="3589" max="3589" width="1.85546875" style="72" customWidth="1"/>
    <col min="3590" max="3840" width="11.42578125" style="72" hidden="1"/>
    <col min="3841" max="3842" width="11.42578125" style="72" customWidth="1"/>
    <col min="3843" max="3843" width="89.140625" style="72" customWidth="1"/>
    <col min="3844" max="3844" width="35.28515625" style="72" customWidth="1"/>
    <col min="3845" max="3845" width="1.85546875" style="72" customWidth="1"/>
    <col min="3846" max="4096" width="11.42578125" style="72" hidden="1"/>
    <col min="4097" max="4098" width="11.42578125" style="72" customWidth="1"/>
    <col min="4099" max="4099" width="89.140625" style="72" customWidth="1"/>
    <col min="4100" max="4100" width="35.28515625" style="72" customWidth="1"/>
    <col min="4101" max="4101" width="1.85546875" style="72" customWidth="1"/>
    <col min="4102" max="4352" width="11.42578125" style="72" hidden="1"/>
    <col min="4353" max="4354" width="11.42578125" style="72" customWidth="1"/>
    <col min="4355" max="4355" width="89.140625" style="72" customWidth="1"/>
    <col min="4356" max="4356" width="35.28515625" style="72" customWidth="1"/>
    <col min="4357" max="4357" width="1.85546875" style="72" customWidth="1"/>
    <col min="4358" max="4608" width="11.42578125" style="72" hidden="1"/>
    <col min="4609" max="4610" width="11.42578125" style="72" customWidth="1"/>
    <col min="4611" max="4611" width="89.140625" style="72" customWidth="1"/>
    <col min="4612" max="4612" width="35.28515625" style="72" customWidth="1"/>
    <col min="4613" max="4613" width="1.85546875" style="72" customWidth="1"/>
    <col min="4614" max="4864" width="11.42578125" style="72" hidden="1"/>
    <col min="4865" max="4866" width="11.42578125" style="72" customWidth="1"/>
    <col min="4867" max="4867" width="89.140625" style="72" customWidth="1"/>
    <col min="4868" max="4868" width="35.28515625" style="72" customWidth="1"/>
    <col min="4869" max="4869" width="1.85546875" style="72" customWidth="1"/>
    <col min="4870" max="5120" width="11.42578125" style="72" hidden="1"/>
    <col min="5121" max="5122" width="11.42578125" style="72" customWidth="1"/>
    <col min="5123" max="5123" width="89.140625" style="72" customWidth="1"/>
    <col min="5124" max="5124" width="35.28515625" style="72" customWidth="1"/>
    <col min="5125" max="5125" width="1.85546875" style="72" customWidth="1"/>
    <col min="5126" max="5376" width="11.42578125" style="72" hidden="1"/>
    <col min="5377" max="5378" width="11.42578125" style="72" customWidth="1"/>
    <col min="5379" max="5379" width="89.140625" style="72" customWidth="1"/>
    <col min="5380" max="5380" width="35.28515625" style="72" customWidth="1"/>
    <col min="5381" max="5381" width="1.85546875" style="72" customWidth="1"/>
    <col min="5382" max="5632" width="11.42578125" style="72" hidden="1"/>
    <col min="5633" max="5634" width="11.42578125" style="72" customWidth="1"/>
    <col min="5635" max="5635" width="89.140625" style="72" customWidth="1"/>
    <col min="5636" max="5636" width="35.28515625" style="72" customWidth="1"/>
    <col min="5637" max="5637" width="1.85546875" style="72" customWidth="1"/>
    <col min="5638" max="5888" width="11.42578125" style="72" hidden="1"/>
    <col min="5889" max="5890" width="11.42578125" style="72" customWidth="1"/>
    <col min="5891" max="5891" width="89.140625" style="72" customWidth="1"/>
    <col min="5892" max="5892" width="35.28515625" style="72" customWidth="1"/>
    <col min="5893" max="5893" width="1.85546875" style="72" customWidth="1"/>
    <col min="5894" max="6144" width="11.42578125" style="72" hidden="1"/>
    <col min="6145" max="6146" width="11.42578125" style="72" customWidth="1"/>
    <col min="6147" max="6147" width="89.140625" style="72" customWidth="1"/>
    <col min="6148" max="6148" width="35.28515625" style="72" customWidth="1"/>
    <col min="6149" max="6149" width="1.85546875" style="72" customWidth="1"/>
    <col min="6150" max="6400" width="11.42578125" style="72" hidden="1"/>
    <col min="6401" max="6402" width="11.42578125" style="72" customWidth="1"/>
    <col min="6403" max="6403" width="89.140625" style="72" customWidth="1"/>
    <col min="6404" max="6404" width="35.28515625" style="72" customWidth="1"/>
    <col min="6405" max="6405" width="1.85546875" style="72" customWidth="1"/>
    <col min="6406" max="6656" width="11.42578125" style="72" hidden="1"/>
    <col min="6657" max="6658" width="11.42578125" style="72" customWidth="1"/>
    <col min="6659" max="6659" width="89.140625" style="72" customWidth="1"/>
    <col min="6660" max="6660" width="35.28515625" style="72" customWidth="1"/>
    <col min="6661" max="6661" width="1.85546875" style="72" customWidth="1"/>
    <col min="6662" max="6912" width="11.42578125" style="72" hidden="1"/>
    <col min="6913" max="6914" width="11.42578125" style="72" customWidth="1"/>
    <col min="6915" max="6915" width="89.140625" style="72" customWidth="1"/>
    <col min="6916" max="6916" width="35.28515625" style="72" customWidth="1"/>
    <col min="6917" max="6917" width="1.85546875" style="72" customWidth="1"/>
    <col min="6918" max="7168" width="11.42578125" style="72" hidden="1"/>
    <col min="7169" max="7170" width="11.42578125" style="72" customWidth="1"/>
    <col min="7171" max="7171" width="89.140625" style="72" customWidth="1"/>
    <col min="7172" max="7172" width="35.28515625" style="72" customWidth="1"/>
    <col min="7173" max="7173" width="1.85546875" style="72" customWidth="1"/>
    <col min="7174" max="7424" width="11.42578125" style="72" hidden="1"/>
    <col min="7425" max="7426" width="11.42578125" style="72" customWidth="1"/>
    <col min="7427" max="7427" width="89.140625" style="72" customWidth="1"/>
    <col min="7428" max="7428" width="35.28515625" style="72" customWidth="1"/>
    <col min="7429" max="7429" width="1.85546875" style="72" customWidth="1"/>
    <col min="7430" max="7680" width="11.42578125" style="72" hidden="1"/>
    <col min="7681" max="7682" width="11.42578125" style="72" customWidth="1"/>
    <col min="7683" max="7683" width="89.140625" style="72" customWidth="1"/>
    <col min="7684" max="7684" width="35.28515625" style="72" customWidth="1"/>
    <col min="7685" max="7685" width="1.85546875" style="72" customWidth="1"/>
    <col min="7686" max="7936" width="11.42578125" style="72" hidden="1"/>
    <col min="7937" max="7938" width="11.42578125" style="72" customWidth="1"/>
    <col min="7939" max="7939" width="89.140625" style="72" customWidth="1"/>
    <col min="7940" max="7940" width="35.28515625" style="72" customWidth="1"/>
    <col min="7941" max="7941" width="1.85546875" style="72" customWidth="1"/>
    <col min="7942" max="8192" width="11.42578125" style="72" hidden="1"/>
    <col min="8193" max="8194" width="11.42578125" style="72" customWidth="1"/>
    <col min="8195" max="8195" width="89.140625" style="72" customWidth="1"/>
    <col min="8196" max="8196" width="35.28515625" style="72" customWidth="1"/>
    <col min="8197" max="8197" width="1.85546875" style="72" customWidth="1"/>
    <col min="8198" max="8448" width="11.42578125" style="72" hidden="1"/>
    <col min="8449" max="8450" width="11.42578125" style="72" customWidth="1"/>
    <col min="8451" max="8451" width="89.140625" style="72" customWidth="1"/>
    <col min="8452" max="8452" width="35.28515625" style="72" customWidth="1"/>
    <col min="8453" max="8453" width="1.85546875" style="72" customWidth="1"/>
    <col min="8454" max="8704" width="11.42578125" style="72" hidden="1"/>
    <col min="8705" max="8706" width="11.42578125" style="72" customWidth="1"/>
    <col min="8707" max="8707" width="89.140625" style="72" customWidth="1"/>
    <col min="8708" max="8708" width="35.28515625" style="72" customWidth="1"/>
    <col min="8709" max="8709" width="1.85546875" style="72" customWidth="1"/>
    <col min="8710" max="8960" width="11.42578125" style="72" hidden="1"/>
    <col min="8961" max="8962" width="11.42578125" style="72" customWidth="1"/>
    <col min="8963" max="8963" width="89.140625" style="72" customWidth="1"/>
    <col min="8964" max="8964" width="35.28515625" style="72" customWidth="1"/>
    <col min="8965" max="8965" width="1.85546875" style="72" customWidth="1"/>
    <col min="8966" max="9216" width="11.42578125" style="72" hidden="1"/>
    <col min="9217" max="9218" width="11.42578125" style="72" customWidth="1"/>
    <col min="9219" max="9219" width="89.140625" style="72" customWidth="1"/>
    <col min="9220" max="9220" width="35.28515625" style="72" customWidth="1"/>
    <col min="9221" max="9221" width="1.85546875" style="72" customWidth="1"/>
    <col min="9222" max="9472" width="11.42578125" style="72" hidden="1"/>
    <col min="9473" max="9474" width="11.42578125" style="72" customWidth="1"/>
    <col min="9475" max="9475" width="89.140625" style="72" customWidth="1"/>
    <col min="9476" max="9476" width="35.28515625" style="72" customWidth="1"/>
    <col min="9477" max="9477" width="1.85546875" style="72" customWidth="1"/>
    <col min="9478" max="9728" width="11.42578125" style="72" hidden="1"/>
    <col min="9729" max="9730" width="11.42578125" style="72" customWidth="1"/>
    <col min="9731" max="9731" width="89.140625" style="72" customWidth="1"/>
    <col min="9732" max="9732" width="35.28515625" style="72" customWidth="1"/>
    <col min="9733" max="9733" width="1.85546875" style="72" customWidth="1"/>
    <col min="9734" max="9984" width="11.42578125" style="72" hidden="1"/>
    <col min="9985" max="9986" width="11.42578125" style="72" customWidth="1"/>
    <col min="9987" max="9987" width="89.140625" style="72" customWidth="1"/>
    <col min="9988" max="9988" width="35.28515625" style="72" customWidth="1"/>
    <col min="9989" max="9989" width="1.85546875" style="72" customWidth="1"/>
    <col min="9990" max="10240" width="11.42578125" style="72" hidden="1"/>
    <col min="10241" max="10242" width="11.42578125" style="72" customWidth="1"/>
    <col min="10243" max="10243" width="89.140625" style="72" customWidth="1"/>
    <col min="10244" max="10244" width="35.28515625" style="72" customWidth="1"/>
    <col min="10245" max="10245" width="1.85546875" style="72" customWidth="1"/>
    <col min="10246" max="10496" width="11.42578125" style="72" hidden="1"/>
    <col min="10497" max="10498" width="11.42578125" style="72" customWidth="1"/>
    <col min="10499" max="10499" width="89.140625" style="72" customWidth="1"/>
    <col min="10500" max="10500" width="35.28515625" style="72" customWidth="1"/>
    <col min="10501" max="10501" width="1.85546875" style="72" customWidth="1"/>
    <col min="10502" max="10752" width="11.42578125" style="72" hidden="1"/>
    <col min="10753" max="10754" width="11.42578125" style="72" customWidth="1"/>
    <col min="10755" max="10755" width="89.140625" style="72" customWidth="1"/>
    <col min="10756" max="10756" width="35.28515625" style="72" customWidth="1"/>
    <col min="10757" max="10757" width="1.85546875" style="72" customWidth="1"/>
    <col min="10758" max="11008" width="11.42578125" style="72" hidden="1"/>
    <col min="11009" max="11010" width="11.42578125" style="72" customWidth="1"/>
    <col min="11011" max="11011" width="89.140625" style="72" customWidth="1"/>
    <col min="11012" max="11012" width="35.28515625" style="72" customWidth="1"/>
    <col min="11013" max="11013" width="1.85546875" style="72" customWidth="1"/>
    <col min="11014" max="11264" width="11.42578125" style="72" hidden="1"/>
    <col min="11265" max="11266" width="11.42578125" style="72" customWidth="1"/>
    <col min="11267" max="11267" width="89.140625" style="72" customWidth="1"/>
    <col min="11268" max="11268" width="35.28515625" style="72" customWidth="1"/>
    <col min="11269" max="11269" width="1.85546875" style="72" customWidth="1"/>
    <col min="11270" max="11520" width="11.42578125" style="72" hidden="1"/>
    <col min="11521" max="11522" width="11.42578125" style="72" customWidth="1"/>
    <col min="11523" max="11523" width="89.140625" style="72" customWidth="1"/>
    <col min="11524" max="11524" width="35.28515625" style="72" customWidth="1"/>
    <col min="11525" max="11525" width="1.85546875" style="72" customWidth="1"/>
    <col min="11526" max="11776" width="11.42578125" style="72" hidden="1"/>
    <col min="11777" max="11778" width="11.42578125" style="72" customWidth="1"/>
    <col min="11779" max="11779" width="89.140625" style="72" customWidth="1"/>
    <col min="11780" max="11780" width="35.28515625" style="72" customWidth="1"/>
    <col min="11781" max="11781" width="1.85546875" style="72" customWidth="1"/>
    <col min="11782" max="12032" width="11.42578125" style="72" hidden="1"/>
    <col min="12033" max="12034" width="11.42578125" style="72" customWidth="1"/>
    <col min="12035" max="12035" width="89.140625" style="72" customWidth="1"/>
    <col min="12036" max="12036" width="35.28515625" style="72" customWidth="1"/>
    <col min="12037" max="12037" width="1.85546875" style="72" customWidth="1"/>
    <col min="12038" max="12288" width="11.42578125" style="72" hidden="1"/>
    <col min="12289" max="12290" width="11.42578125" style="72" customWidth="1"/>
    <col min="12291" max="12291" width="89.140625" style="72" customWidth="1"/>
    <col min="12292" max="12292" width="35.28515625" style="72" customWidth="1"/>
    <col min="12293" max="12293" width="1.85546875" style="72" customWidth="1"/>
    <col min="12294" max="12544" width="11.42578125" style="72" hidden="1"/>
    <col min="12545" max="12546" width="11.42578125" style="72" customWidth="1"/>
    <col min="12547" max="12547" width="89.140625" style="72" customWidth="1"/>
    <col min="12548" max="12548" width="35.28515625" style="72" customWidth="1"/>
    <col min="12549" max="12549" width="1.85546875" style="72" customWidth="1"/>
    <col min="12550" max="12800" width="11.42578125" style="72" hidden="1"/>
    <col min="12801" max="12802" width="11.42578125" style="72" customWidth="1"/>
    <col min="12803" max="12803" width="89.140625" style="72" customWidth="1"/>
    <col min="12804" max="12804" width="35.28515625" style="72" customWidth="1"/>
    <col min="12805" max="12805" width="1.85546875" style="72" customWidth="1"/>
    <col min="12806" max="13056" width="11.42578125" style="72" hidden="1"/>
    <col min="13057" max="13058" width="11.42578125" style="72" customWidth="1"/>
    <col min="13059" max="13059" width="89.140625" style="72" customWidth="1"/>
    <col min="13060" max="13060" width="35.28515625" style="72" customWidth="1"/>
    <col min="13061" max="13061" width="1.85546875" style="72" customWidth="1"/>
    <col min="13062" max="13312" width="11.42578125" style="72" hidden="1"/>
    <col min="13313" max="13314" width="11.42578125" style="72" customWidth="1"/>
    <col min="13315" max="13315" width="89.140625" style="72" customWidth="1"/>
    <col min="13316" max="13316" width="35.28515625" style="72" customWidth="1"/>
    <col min="13317" max="13317" width="1.85546875" style="72" customWidth="1"/>
    <col min="13318" max="13568" width="11.42578125" style="72" hidden="1"/>
    <col min="13569" max="13570" width="11.42578125" style="72" customWidth="1"/>
    <col min="13571" max="13571" width="89.140625" style="72" customWidth="1"/>
    <col min="13572" max="13572" width="35.28515625" style="72" customWidth="1"/>
    <col min="13573" max="13573" width="1.85546875" style="72" customWidth="1"/>
    <col min="13574" max="13824" width="11.42578125" style="72" hidden="1"/>
    <col min="13825" max="13826" width="11.42578125" style="72" customWidth="1"/>
    <col min="13827" max="13827" width="89.140625" style="72" customWidth="1"/>
    <col min="13828" max="13828" width="35.28515625" style="72" customWidth="1"/>
    <col min="13829" max="13829" width="1.85546875" style="72" customWidth="1"/>
    <col min="13830" max="14080" width="11.42578125" style="72" hidden="1"/>
    <col min="14081" max="14082" width="11.42578125" style="72" customWidth="1"/>
    <col min="14083" max="14083" width="89.140625" style="72" customWidth="1"/>
    <col min="14084" max="14084" width="35.28515625" style="72" customWidth="1"/>
    <col min="14085" max="14085" width="1.85546875" style="72" customWidth="1"/>
    <col min="14086" max="14336" width="11.42578125" style="72" hidden="1"/>
    <col min="14337" max="14338" width="11.42578125" style="72" customWidth="1"/>
    <col min="14339" max="14339" width="89.140625" style="72" customWidth="1"/>
    <col min="14340" max="14340" width="35.28515625" style="72" customWidth="1"/>
    <col min="14341" max="14341" width="1.85546875" style="72" customWidth="1"/>
    <col min="14342" max="14592" width="11.42578125" style="72" hidden="1"/>
    <col min="14593" max="14594" width="11.42578125" style="72" customWidth="1"/>
    <col min="14595" max="14595" width="89.140625" style="72" customWidth="1"/>
    <col min="14596" max="14596" width="35.28515625" style="72" customWidth="1"/>
    <col min="14597" max="14597" width="1.85546875" style="72" customWidth="1"/>
    <col min="14598" max="14848" width="11.42578125" style="72" hidden="1"/>
    <col min="14849" max="14850" width="11.42578125" style="72" customWidth="1"/>
    <col min="14851" max="14851" width="89.140625" style="72" customWidth="1"/>
    <col min="14852" max="14852" width="35.28515625" style="72" customWidth="1"/>
    <col min="14853" max="14853" width="1.85546875" style="72" customWidth="1"/>
    <col min="14854" max="15104" width="11.42578125" style="72" hidden="1"/>
    <col min="15105" max="15106" width="11.42578125" style="72" customWidth="1"/>
    <col min="15107" max="15107" width="89.140625" style="72" customWidth="1"/>
    <col min="15108" max="15108" width="35.28515625" style="72" customWidth="1"/>
    <col min="15109" max="15109" width="1.85546875" style="72" customWidth="1"/>
    <col min="15110" max="15360" width="11.42578125" style="72" hidden="1"/>
    <col min="15361" max="15362" width="11.42578125" style="72" customWidth="1"/>
    <col min="15363" max="15363" width="89.140625" style="72" customWidth="1"/>
    <col min="15364" max="15364" width="35.28515625" style="72" customWidth="1"/>
    <col min="15365" max="15365" width="1.85546875" style="72" customWidth="1"/>
    <col min="15366" max="15616" width="11.42578125" style="72" hidden="1"/>
    <col min="15617" max="15618" width="11.42578125" style="72" customWidth="1"/>
    <col min="15619" max="15619" width="89.140625" style="72" customWidth="1"/>
    <col min="15620" max="15620" width="35.28515625" style="72" customWidth="1"/>
    <col min="15621" max="15621" width="1.85546875" style="72" customWidth="1"/>
    <col min="15622" max="15872" width="11.42578125" style="72" hidden="1"/>
    <col min="15873" max="15874" width="11.42578125" style="72" customWidth="1"/>
    <col min="15875" max="15875" width="89.140625" style="72" customWidth="1"/>
    <col min="15876" max="15876" width="35.28515625" style="72" customWidth="1"/>
    <col min="15877" max="15877" width="1.85546875" style="72" customWidth="1"/>
    <col min="15878" max="16128" width="11.42578125" style="72" hidden="1"/>
    <col min="16129" max="16130" width="11.42578125" style="72" customWidth="1"/>
    <col min="16131" max="16131" width="89.140625" style="72" customWidth="1"/>
    <col min="16132" max="16132" width="35.28515625" style="72" customWidth="1"/>
    <col min="16133" max="16133" width="1.85546875" style="72" customWidth="1"/>
    <col min="16134" max="16384" width="11.42578125" style="72" hidden="1"/>
  </cols>
  <sheetData>
    <row r="1" spans="1:5" ht="12">
      <c r="A1" s="273"/>
      <c r="B1" s="687" t="s">
        <v>400</v>
      </c>
      <c r="C1" s="687"/>
      <c r="D1" s="687"/>
      <c r="E1" s="687"/>
    </row>
    <row r="2" spans="1:5" ht="12">
      <c r="A2" s="273"/>
      <c r="B2" s="687" t="s">
        <v>651</v>
      </c>
      <c r="C2" s="687"/>
      <c r="D2" s="687"/>
      <c r="E2" s="687"/>
    </row>
    <row r="3" spans="1:5" ht="12">
      <c r="A3" s="273"/>
      <c r="B3" s="687" t="s">
        <v>1</v>
      </c>
      <c r="C3" s="687"/>
      <c r="D3" s="687"/>
      <c r="E3" s="687"/>
    </row>
    <row r="4" spans="1:5" ht="12">
      <c r="A4" s="276"/>
      <c r="B4" s="274" t="s">
        <v>4</v>
      </c>
      <c r="C4" s="688" t="str">
        <f>[1]ACTIVIDADES!D7</f>
        <v>Comision Estatal de Agua de Tlaxcala</v>
      </c>
      <c r="D4" s="688"/>
      <c r="E4" s="275"/>
    </row>
    <row r="5" spans="1:5" s="453" customFormat="1" ht="12">
      <c r="A5" s="276"/>
      <c r="B5" s="277"/>
      <c r="C5" s="278"/>
      <c r="D5" s="278"/>
      <c r="E5" s="279"/>
    </row>
    <row r="6" spans="1:5" s="453" customFormat="1" ht="12">
      <c r="A6" s="280"/>
      <c r="B6" s="281"/>
      <c r="C6" s="280"/>
      <c r="D6" s="280"/>
      <c r="E6" s="281"/>
    </row>
    <row r="7" spans="1:5" s="453" customFormat="1" ht="12">
      <c r="A7" s="689" t="s">
        <v>397</v>
      </c>
      <c r="B7" s="690"/>
      <c r="C7" s="282" t="s">
        <v>401</v>
      </c>
      <c r="D7" s="282" t="s">
        <v>399</v>
      </c>
      <c r="E7" s="283"/>
    </row>
    <row r="8" spans="1:5" ht="3" customHeight="1">
      <c r="A8" s="284"/>
      <c r="B8" s="285"/>
      <c r="C8" s="285"/>
      <c r="D8" s="285"/>
      <c r="E8" s="286"/>
    </row>
    <row r="9" spans="1:5" ht="12">
      <c r="A9" s="290"/>
      <c r="B9" s="289" t="s">
        <v>643</v>
      </c>
      <c r="C9" s="297" t="s">
        <v>643</v>
      </c>
      <c r="D9" s="291">
        <v>0</v>
      </c>
      <c r="E9" s="288"/>
    </row>
    <row r="10" spans="1:5" ht="12">
      <c r="A10" s="290"/>
      <c r="B10" s="289" t="s">
        <v>643</v>
      </c>
      <c r="C10" s="297" t="s">
        <v>643</v>
      </c>
      <c r="D10" s="291">
        <v>0</v>
      </c>
      <c r="E10" s="288"/>
    </row>
    <row r="11" spans="1:5" ht="12">
      <c r="A11" s="290"/>
      <c r="B11" s="289" t="s">
        <v>643</v>
      </c>
      <c r="C11" s="297" t="s">
        <v>643</v>
      </c>
      <c r="D11" s="291">
        <v>0</v>
      </c>
      <c r="E11" s="288"/>
    </row>
    <row r="12" spans="1:5" ht="12">
      <c r="A12" s="290"/>
      <c r="B12" s="289" t="s">
        <v>643</v>
      </c>
      <c r="C12" s="297" t="s">
        <v>643</v>
      </c>
      <c r="D12" s="291">
        <v>0</v>
      </c>
      <c r="E12" s="288"/>
    </row>
    <row r="13" spans="1:5" ht="12">
      <c r="A13" s="290"/>
      <c r="B13" s="289" t="s">
        <v>643</v>
      </c>
      <c r="C13" s="297" t="s">
        <v>643</v>
      </c>
      <c r="D13" s="291">
        <v>0</v>
      </c>
      <c r="E13" s="288"/>
    </row>
    <row r="14" spans="1:5" ht="12">
      <c r="A14" s="290"/>
      <c r="B14" s="289" t="s">
        <v>643</v>
      </c>
      <c r="C14" s="297" t="s">
        <v>643</v>
      </c>
      <c r="D14" s="291">
        <v>0</v>
      </c>
      <c r="E14" s="288"/>
    </row>
    <row r="15" spans="1:5" ht="12">
      <c r="A15" s="290"/>
      <c r="B15" s="289" t="s">
        <v>643</v>
      </c>
      <c r="C15" s="297" t="s">
        <v>643</v>
      </c>
      <c r="D15" s="291">
        <v>0</v>
      </c>
      <c r="E15" s="288"/>
    </row>
    <row r="16" spans="1:5" ht="12">
      <c r="A16" s="290"/>
      <c r="B16" s="289" t="s">
        <v>643</v>
      </c>
      <c r="C16" s="297" t="s">
        <v>643</v>
      </c>
      <c r="D16" s="291">
        <v>0</v>
      </c>
      <c r="E16" s="288"/>
    </row>
    <row r="17" spans="1:5" ht="12">
      <c r="A17" s="298"/>
      <c r="B17" s="289" t="s">
        <v>643</v>
      </c>
      <c r="C17" s="297" t="s">
        <v>643</v>
      </c>
      <c r="D17" s="291">
        <v>0</v>
      </c>
      <c r="E17" s="288"/>
    </row>
    <row r="18" spans="1:5" ht="12">
      <c r="A18" s="298"/>
      <c r="B18" s="289" t="s">
        <v>643</v>
      </c>
      <c r="C18" s="297" t="s">
        <v>643</v>
      </c>
      <c r="D18" s="291">
        <v>0</v>
      </c>
      <c r="E18" s="288"/>
    </row>
    <row r="19" spans="1:5" ht="12">
      <c r="A19" s="298"/>
      <c r="B19" s="289" t="s">
        <v>643</v>
      </c>
      <c r="C19" s="297" t="s">
        <v>643</v>
      </c>
      <c r="D19" s="291">
        <v>0</v>
      </c>
      <c r="E19" s="288"/>
    </row>
    <row r="20" spans="1:5" ht="12">
      <c r="A20" s="298"/>
      <c r="B20" s="289" t="s">
        <v>643</v>
      </c>
      <c r="C20" s="297" t="s">
        <v>643</v>
      </c>
      <c r="D20" s="291">
        <v>0</v>
      </c>
      <c r="E20" s="288"/>
    </row>
    <row r="21" spans="1:5" ht="12">
      <c r="A21" s="298"/>
      <c r="B21" s="289" t="s">
        <v>643</v>
      </c>
      <c r="C21" s="297" t="s">
        <v>643</v>
      </c>
      <c r="D21" s="291">
        <v>0</v>
      </c>
      <c r="E21" s="288"/>
    </row>
    <row r="22" spans="1:5" ht="12">
      <c r="A22" s="298"/>
      <c r="B22" s="289" t="s">
        <v>643</v>
      </c>
      <c r="C22" s="297" t="s">
        <v>643</v>
      </c>
      <c r="D22" s="291">
        <v>0</v>
      </c>
      <c r="E22" s="288"/>
    </row>
    <row r="23" spans="1:5" ht="12">
      <c r="A23" s="298"/>
      <c r="B23" s="289" t="s">
        <v>643</v>
      </c>
      <c r="C23" s="297" t="s">
        <v>643</v>
      </c>
      <c r="D23" s="291">
        <v>0</v>
      </c>
      <c r="E23" s="288"/>
    </row>
    <row r="24" spans="1:5" ht="12">
      <c r="A24" s="298"/>
      <c r="B24" s="289" t="s">
        <v>643</v>
      </c>
      <c r="C24" s="297" t="s">
        <v>643</v>
      </c>
      <c r="D24" s="291">
        <v>0</v>
      </c>
      <c r="E24" s="288"/>
    </row>
    <row r="25" spans="1:5" ht="12">
      <c r="A25" s="298"/>
      <c r="B25" s="289" t="s">
        <v>643</v>
      </c>
      <c r="C25" s="297" t="s">
        <v>643</v>
      </c>
      <c r="D25" s="291">
        <v>0</v>
      </c>
      <c r="E25" s="288"/>
    </row>
    <row r="26" spans="1:5" ht="12">
      <c r="A26" s="298"/>
      <c r="B26" s="289" t="s">
        <v>643</v>
      </c>
      <c r="C26" s="297" t="s">
        <v>643</v>
      </c>
      <c r="D26" s="291">
        <v>0</v>
      </c>
      <c r="E26" s="288"/>
    </row>
    <row r="27" spans="1:5" ht="12">
      <c r="A27" s="298"/>
      <c r="B27" s="289" t="s">
        <v>643</v>
      </c>
      <c r="C27" s="297" t="s">
        <v>643</v>
      </c>
      <c r="D27" s="291">
        <v>0</v>
      </c>
      <c r="E27" s="288"/>
    </row>
    <row r="28" spans="1:5" ht="12">
      <c r="A28" s="298"/>
      <c r="B28" s="289" t="s">
        <v>643</v>
      </c>
      <c r="C28" s="297" t="s">
        <v>643</v>
      </c>
      <c r="D28" s="291">
        <v>0</v>
      </c>
      <c r="E28" s="288"/>
    </row>
    <row r="29" spans="1:5" ht="12">
      <c r="A29" s="298"/>
      <c r="B29" s="289" t="s">
        <v>643</v>
      </c>
      <c r="C29" s="297" t="s">
        <v>643</v>
      </c>
      <c r="D29" s="291">
        <v>0</v>
      </c>
      <c r="E29" s="288"/>
    </row>
    <row r="30" spans="1:5" ht="12">
      <c r="A30" s="298"/>
      <c r="B30" s="289" t="s">
        <v>643</v>
      </c>
      <c r="C30" s="297" t="s">
        <v>643</v>
      </c>
      <c r="D30" s="291">
        <v>0</v>
      </c>
      <c r="E30" s="288"/>
    </row>
    <row r="31" spans="1:5" ht="12">
      <c r="A31" s="290"/>
      <c r="B31" s="289" t="s">
        <v>643</v>
      </c>
      <c r="C31" s="297" t="s">
        <v>643</v>
      </c>
      <c r="D31" s="291">
        <v>0</v>
      </c>
      <c r="E31" s="288"/>
    </row>
    <row r="32" spans="1:5" ht="12">
      <c r="A32" s="290"/>
      <c r="B32" s="289" t="s">
        <v>643</v>
      </c>
      <c r="C32" s="297" t="s">
        <v>643</v>
      </c>
      <c r="D32" s="291">
        <v>0</v>
      </c>
      <c r="E32" s="288"/>
    </row>
    <row r="33" spans="1:5" ht="12">
      <c r="A33" s="290"/>
      <c r="B33" s="289" t="s">
        <v>643</v>
      </c>
      <c r="C33" s="297" t="s">
        <v>643</v>
      </c>
      <c r="D33" s="291">
        <v>0</v>
      </c>
      <c r="E33" s="288"/>
    </row>
    <row r="34" spans="1:5" ht="12">
      <c r="A34" s="290"/>
      <c r="B34" s="289" t="s">
        <v>643</v>
      </c>
      <c r="C34" s="297" t="s">
        <v>643</v>
      </c>
      <c r="D34" s="291">
        <v>0</v>
      </c>
      <c r="E34" s="288"/>
    </row>
    <row r="35" spans="1:5" ht="12">
      <c r="A35" s="290"/>
      <c r="B35" s="289" t="s">
        <v>643</v>
      </c>
      <c r="C35" s="297" t="s">
        <v>643</v>
      </c>
      <c r="D35" s="291">
        <v>0</v>
      </c>
      <c r="E35" s="288"/>
    </row>
    <row r="36" spans="1:5" ht="12">
      <c r="A36" s="290"/>
      <c r="B36" s="289" t="s">
        <v>643</v>
      </c>
      <c r="C36" s="297" t="s">
        <v>643</v>
      </c>
      <c r="D36" s="291">
        <v>0</v>
      </c>
      <c r="E36" s="288"/>
    </row>
    <row r="37" spans="1:5" ht="12">
      <c r="A37" s="290"/>
      <c r="B37" s="289" t="s">
        <v>643</v>
      </c>
      <c r="C37" s="297" t="s">
        <v>643</v>
      </c>
      <c r="D37" s="291">
        <v>0</v>
      </c>
      <c r="E37" s="288"/>
    </row>
    <row r="38" spans="1:5" ht="12">
      <c r="A38" s="290"/>
      <c r="B38" s="289" t="s">
        <v>643</v>
      </c>
      <c r="C38" s="297" t="s">
        <v>643</v>
      </c>
      <c r="D38" s="291">
        <v>0</v>
      </c>
      <c r="E38" s="288"/>
    </row>
    <row r="39" spans="1:5" ht="12">
      <c r="A39" s="290"/>
      <c r="B39" s="289" t="s">
        <v>643</v>
      </c>
      <c r="C39" s="297" t="s">
        <v>643</v>
      </c>
      <c r="D39" s="291">
        <v>0</v>
      </c>
      <c r="E39" s="288"/>
    </row>
    <row r="40" spans="1:5" ht="12">
      <c r="A40" s="290"/>
      <c r="B40" s="289" t="s">
        <v>643</v>
      </c>
      <c r="C40" s="297" t="s">
        <v>643</v>
      </c>
      <c r="D40" s="291">
        <v>0</v>
      </c>
      <c r="E40" s="288"/>
    </row>
    <row r="41" spans="1:5" ht="12">
      <c r="A41" s="290"/>
      <c r="B41" s="289" t="s">
        <v>643</v>
      </c>
      <c r="C41" s="297" t="s">
        <v>643</v>
      </c>
      <c r="D41" s="291">
        <v>0</v>
      </c>
      <c r="E41" s="288"/>
    </row>
    <row r="42" spans="1:5" ht="12">
      <c r="A42" s="691" t="s">
        <v>643</v>
      </c>
      <c r="B42" s="692"/>
      <c r="C42" s="297" t="s">
        <v>643</v>
      </c>
      <c r="D42" s="291">
        <v>0</v>
      </c>
      <c r="E42" s="288"/>
    </row>
    <row r="43" spans="1:5" ht="12">
      <c r="A43" s="693"/>
      <c r="B43" s="694"/>
      <c r="C43" s="292"/>
      <c r="D43" s="293"/>
      <c r="E43" s="294"/>
    </row>
    <row r="44" spans="1:5" ht="12">
      <c r="A44" s="451"/>
      <c r="B44" s="452"/>
      <c r="C44" s="686"/>
      <c r="D44" s="686"/>
      <c r="E44" s="686"/>
    </row>
  </sheetData>
  <mergeCells count="7">
    <mergeCell ref="C44:E44"/>
    <mergeCell ref="B1:E1"/>
    <mergeCell ref="B2:E2"/>
    <mergeCell ref="B3:E3"/>
    <mergeCell ref="C4:D4"/>
    <mergeCell ref="A7:B7"/>
    <mergeCell ref="A42:B4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1" zoomScalePageLayoutView="80" workbookViewId="0">
      <selection activeCell="C4" sqref="C4:I4"/>
    </sheetView>
  </sheetViews>
  <sheetFormatPr baseColWidth="10" defaultColWidth="11.42578125" defaultRowHeight="12"/>
  <cols>
    <col min="1" max="1" width="4.85546875" style="258" customWidth="1"/>
    <col min="2" max="2" width="27.5703125" style="146" customWidth="1"/>
    <col min="3" max="3" width="37.85546875" style="258" customWidth="1"/>
    <col min="4" max="5" width="21" style="258" customWidth="1"/>
    <col min="6" max="6" width="11" style="221" customWidth="1"/>
    <col min="7" max="8" width="27.5703125" style="258" customWidth="1"/>
    <col min="9" max="10" width="21" style="258" customWidth="1"/>
    <col min="11" max="11" width="4.85546875" style="303" customWidth="1"/>
    <col min="12" max="12" width="1.7109375" style="354" customWidth="1"/>
    <col min="13" max="16384" width="11.42578125" style="258"/>
  </cols>
  <sheetData>
    <row r="1" spans="1:12" ht="6" customHeight="1">
      <c r="A1" s="350"/>
      <c r="B1" s="351"/>
      <c r="C1" s="350"/>
      <c r="D1" s="352"/>
      <c r="E1" s="352"/>
      <c r="F1" s="353"/>
      <c r="G1" s="352"/>
      <c r="H1" s="352"/>
      <c r="I1" s="352"/>
      <c r="J1" s="350"/>
      <c r="K1" s="350"/>
    </row>
    <row r="2" spans="1:12" ht="6" customHeight="1">
      <c r="K2" s="258"/>
      <c r="L2" s="146"/>
    </row>
    <row r="3" spans="1:12" ht="14.1" customHeight="1">
      <c r="B3" s="355"/>
      <c r="C3" s="520" t="s">
        <v>651</v>
      </c>
      <c r="D3" s="520"/>
      <c r="E3" s="520"/>
      <c r="F3" s="520"/>
      <c r="G3" s="520"/>
      <c r="H3" s="520"/>
      <c r="I3" s="520"/>
      <c r="J3" s="355"/>
      <c r="K3" s="355"/>
      <c r="L3" s="146"/>
    </row>
    <row r="4" spans="1:12" ht="14.1" customHeight="1">
      <c r="B4" s="355"/>
      <c r="C4" s="520" t="s">
        <v>0</v>
      </c>
      <c r="D4" s="520"/>
      <c r="E4" s="520"/>
      <c r="F4" s="520"/>
      <c r="G4" s="520"/>
      <c r="H4" s="520"/>
      <c r="I4" s="520"/>
      <c r="J4" s="355"/>
      <c r="K4" s="355"/>
    </row>
    <row r="5" spans="1:12" ht="14.1" customHeight="1">
      <c r="B5" s="355"/>
      <c r="C5" s="520" t="s">
        <v>645</v>
      </c>
      <c r="D5" s="520"/>
      <c r="E5" s="520"/>
      <c r="F5" s="520"/>
      <c r="G5" s="520"/>
      <c r="H5" s="520"/>
      <c r="I5" s="520"/>
      <c r="J5" s="355"/>
      <c r="K5" s="355"/>
    </row>
    <row r="6" spans="1:12" ht="14.1" customHeight="1">
      <c r="B6" s="356"/>
      <c r="C6" s="521" t="s">
        <v>1</v>
      </c>
      <c r="D6" s="521"/>
      <c r="E6" s="521"/>
      <c r="F6" s="521"/>
      <c r="G6" s="521"/>
      <c r="H6" s="521"/>
      <c r="I6" s="521"/>
      <c r="J6" s="356"/>
      <c r="K6" s="356"/>
    </row>
    <row r="7" spans="1:12" ht="20.100000000000001" customHeight="1">
      <c r="A7" s="357"/>
      <c r="B7" s="307" t="s">
        <v>4</v>
      </c>
      <c r="C7" s="508" t="s">
        <v>417</v>
      </c>
      <c r="D7" s="508"/>
      <c r="E7" s="508"/>
      <c r="F7" s="508"/>
      <c r="G7" s="508"/>
      <c r="H7" s="508"/>
      <c r="I7" s="508"/>
      <c r="J7" s="508"/>
    </row>
    <row r="8" spans="1:12" ht="3" customHeight="1">
      <c r="A8" s="356"/>
      <c r="B8" s="356"/>
      <c r="C8" s="356"/>
      <c r="D8" s="356"/>
      <c r="E8" s="356"/>
      <c r="F8" s="358"/>
      <c r="G8" s="356"/>
      <c r="H8" s="356"/>
      <c r="I8" s="356"/>
      <c r="J8" s="356"/>
      <c r="K8" s="258"/>
      <c r="L8" s="146"/>
    </row>
    <row r="9" spans="1:12" ht="3" customHeight="1">
      <c r="A9" s="356"/>
      <c r="B9" s="356"/>
      <c r="C9" s="356"/>
      <c r="D9" s="356"/>
      <c r="E9" s="356"/>
      <c r="F9" s="358"/>
      <c r="G9" s="356"/>
      <c r="H9" s="356"/>
      <c r="I9" s="356"/>
      <c r="J9" s="356"/>
    </row>
    <row r="10" spans="1:12" s="361" customFormat="1" ht="15" customHeight="1">
      <c r="A10" s="523"/>
      <c r="B10" s="525" t="s">
        <v>77</v>
      </c>
      <c r="C10" s="525"/>
      <c r="D10" s="503" t="s">
        <v>5</v>
      </c>
      <c r="E10" s="503"/>
      <c r="F10" s="527"/>
      <c r="G10" s="529" t="s">
        <v>77</v>
      </c>
      <c r="H10" s="529"/>
      <c r="I10" s="503" t="s">
        <v>5</v>
      </c>
      <c r="J10" s="503"/>
      <c r="K10" s="359"/>
      <c r="L10" s="360"/>
    </row>
    <row r="11" spans="1:12" s="361" customFormat="1" ht="15" customHeight="1">
      <c r="A11" s="524"/>
      <c r="B11" s="526"/>
      <c r="C11" s="526"/>
      <c r="D11" s="504">
        <v>2015</v>
      </c>
      <c r="E11" s="504">
        <v>2014</v>
      </c>
      <c r="F11" s="528"/>
      <c r="G11" s="530"/>
      <c r="H11" s="530"/>
      <c r="I11" s="504">
        <v>2015</v>
      </c>
      <c r="J11" s="504">
        <v>2014</v>
      </c>
      <c r="K11" s="362"/>
      <c r="L11" s="360"/>
    </row>
    <row r="12" spans="1:12" ht="3" customHeight="1">
      <c r="A12" s="363"/>
      <c r="B12" s="356"/>
      <c r="C12" s="356"/>
      <c r="D12" s="356"/>
      <c r="E12" s="356"/>
      <c r="F12" s="358"/>
      <c r="G12" s="356"/>
      <c r="H12" s="356"/>
      <c r="I12" s="356"/>
      <c r="J12" s="356"/>
      <c r="K12" s="321"/>
      <c r="L12" s="146"/>
    </row>
    <row r="13" spans="1:12" ht="3" customHeight="1">
      <c r="A13" s="363"/>
      <c r="B13" s="356"/>
      <c r="C13" s="356"/>
      <c r="D13" s="356"/>
      <c r="E13" s="356"/>
      <c r="F13" s="358"/>
      <c r="G13" s="356"/>
      <c r="H13" s="356"/>
      <c r="I13" s="356"/>
      <c r="J13" s="356"/>
      <c r="K13" s="321"/>
    </row>
    <row r="14" spans="1:12">
      <c r="A14" s="364"/>
      <c r="B14" s="511" t="s">
        <v>6</v>
      </c>
      <c r="C14" s="511"/>
      <c r="D14" s="99"/>
      <c r="E14" s="95"/>
      <c r="G14" s="511" t="s">
        <v>7</v>
      </c>
      <c r="H14" s="511"/>
      <c r="I14" s="96"/>
      <c r="J14" s="96"/>
      <c r="K14" s="321"/>
    </row>
    <row r="15" spans="1:12" ht="5.0999999999999996" customHeight="1">
      <c r="A15" s="364"/>
      <c r="B15" s="328"/>
      <c r="C15" s="96"/>
      <c r="D15" s="95"/>
      <c r="E15" s="95"/>
      <c r="G15" s="328"/>
      <c r="H15" s="96"/>
      <c r="I15" s="96"/>
      <c r="J15" s="96"/>
      <c r="K15" s="321"/>
    </row>
    <row r="16" spans="1:12">
      <c r="A16" s="364"/>
      <c r="B16" s="513" t="s">
        <v>8</v>
      </c>
      <c r="C16" s="513"/>
      <c r="D16" s="95"/>
      <c r="E16" s="95"/>
      <c r="G16" s="513" t="s">
        <v>9</v>
      </c>
      <c r="H16" s="513"/>
      <c r="I16" s="95"/>
      <c r="J16" s="95"/>
      <c r="K16" s="321"/>
    </row>
    <row r="17" spans="1:11" ht="5.0999999999999996" customHeight="1">
      <c r="A17" s="364"/>
      <c r="B17" s="333"/>
      <c r="C17" s="300"/>
      <c r="D17" s="95"/>
      <c r="E17" s="95"/>
      <c r="G17" s="333"/>
      <c r="H17" s="300"/>
      <c r="I17" s="95"/>
      <c r="J17" s="95"/>
      <c r="K17" s="321"/>
    </row>
    <row r="18" spans="1:11">
      <c r="A18" s="364"/>
      <c r="B18" s="509" t="s">
        <v>10</v>
      </c>
      <c r="C18" s="509"/>
      <c r="D18" s="97">
        <v>446541</v>
      </c>
      <c r="E18" s="97">
        <v>7284939</v>
      </c>
      <c r="G18" s="509" t="s">
        <v>11</v>
      </c>
      <c r="H18" s="509"/>
      <c r="I18" s="97">
        <v>229110</v>
      </c>
      <c r="J18" s="97">
        <v>5072582</v>
      </c>
      <c r="K18" s="321"/>
    </row>
    <row r="19" spans="1:11">
      <c r="A19" s="364"/>
      <c r="B19" s="509" t="s">
        <v>12</v>
      </c>
      <c r="C19" s="509"/>
      <c r="D19" s="97">
        <v>3000</v>
      </c>
      <c r="E19" s="97">
        <v>3000</v>
      </c>
      <c r="G19" s="509" t="s">
        <v>13</v>
      </c>
      <c r="H19" s="509"/>
      <c r="I19" s="97">
        <v>0</v>
      </c>
      <c r="J19" s="97">
        <v>0</v>
      </c>
      <c r="K19" s="321"/>
    </row>
    <row r="20" spans="1:11">
      <c r="A20" s="364"/>
      <c r="B20" s="509" t="s">
        <v>14</v>
      </c>
      <c r="C20" s="509"/>
      <c r="D20" s="97">
        <v>0</v>
      </c>
      <c r="E20" s="97">
        <v>0</v>
      </c>
      <c r="G20" s="509" t="s">
        <v>15</v>
      </c>
      <c r="H20" s="509"/>
      <c r="I20" s="97">
        <v>0</v>
      </c>
      <c r="J20" s="97">
        <v>0</v>
      </c>
      <c r="K20" s="321"/>
    </row>
    <row r="21" spans="1:11">
      <c r="A21" s="364"/>
      <c r="B21" s="509" t="s">
        <v>16</v>
      </c>
      <c r="C21" s="509"/>
      <c r="D21" s="97">
        <v>0</v>
      </c>
      <c r="E21" s="97">
        <v>0</v>
      </c>
      <c r="G21" s="509" t="s">
        <v>17</v>
      </c>
      <c r="H21" s="509"/>
      <c r="I21" s="97">
        <v>0</v>
      </c>
      <c r="J21" s="97">
        <v>0</v>
      </c>
      <c r="K21" s="321"/>
    </row>
    <row r="22" spans="1:11">
      <c r="A22" s="364"/>
      <c r="B22" s="509" t="s">
        <v>18</v>
      </c>
      <c r="C22" s="509"/>
      <c r="D22" s="97">
        <v>0</v>
      </c>
      <c r="E22" s="97">
        <v>0</v>
      </c>
      <c r="G22" s="509" t="s">
        <v>19</v>
      </c>
      <c r="H22" s="509"/>
      <c r="I22" s="97">
        <v>0</v>
      </c>
      <c r="J22" s="97">
        <v>0</v>
      </c>
      <c r="K22" s="321"/>
    </row>
    <row r="23" spans="1:11" ht="25.5" customHeight="1">
      <c r="A23" s="364"/>
      <c r="B23" s="509" t="s">
        <v>20</v>
      </c>
      <c r="C23" s="509"/>
      <c r="D23" s="97">
        <v>0</v>
      </c>
      <c r="E23" s="97">
        <v>0</v>
      </c>
      <c r="G23" s="512" t="s">
        <v>21</v>
      </c>
      <c r="H23" s="512"/>
      <c r="I23" s="97">
        <v>0</v>
      </c>
      <c r="J23" s="97">
        <v>0</v>
      </c>
      <c r="K23" s="321"/>
    </row>
    <row r="24" spans="1:11">
      <c r="A24" s="364"/>
      <c r="B24" s="509" t="s">
        <v>22</v>
      </c>
      <c r="C24" s="509"/>
      <c r="D24" s="97">
        <v>0</v>
      </c>
      <c r="E24" s="97">
        <v>0</v>
      </c>
      <c r="G24" s="509" t="s">
        <v>23</v>
      </c>
      <c r="H24" s="509"/>
      <c r="I24" s="97">
        <v>0</v>
      </c>
      <c r="J24" s="97">
        <v>0</v>
      </c>
      <c r="K24" s="321"/>
    </row>
    <row r="25" spans="1:11">
      <c r="A25" s="364"/>
      <c r="B25" s="365"/>
      <c r="C25" s="366"/>
      <c r="D25" s="99"/>
      <c r="E25" s="99"/>
      <c r="G25" s="509" t="s">
        <v>24</v>
      </c>
      <c r="H25" s="509"/>
      <c r="I25" s="97">
        <v>0</v>
      </c>
      <c r="J25" s="97">
        <v>0</v>
      </c>
      <c r="K25" s="321"/>
    </row>
    <row r="26" spans="1:11">
      <c r="A26" s="367"/>
      <c r="B26" s="513" t="s">
        <v>25</v>
      </c>
      <c r="C26" s="513"/>
      <c r="D26" s="101">
        <f>SUM(D18:D24)</f>
        <v>449541</v>
      </c>
      <c r="E26" s="101">
        <f>SUM(E18:E24)</f>
        <v>7287939</v>
      </c>
      <c r="F26" s="222"/>
      <c r="G26" s="328"/>
      <c r="H26" s="96"/>
      <c r="I26" s="102"/>
      <c r="J26" s="102"/>
      <c r="K26" s="321"/>
    </row>
    <row r="27" spans="1:11">
      <c r="A27" s="367"/>
      <c r="B27" s="328"/>
      <c r="C27" s="368"/>
      <c r="D27" s="102"/>
      <c r="E27" s="102"/>
      <c r="F27" s="222"/>
      <c r="G27" s="513" t="s">
        <v>26</v>
      </c>
      <c r="H27" s="513"/>
      <c r="I27" s="101">
        <f>SUM(I18:I25)</f>
        <v>229110</v>
      </c>
      <c r="J27" s="101">
        <f>SUM(J18:J25)</f>
        <v>5072582</v>
      </c>
      <c r="K27" s="321"/>
    </row>
    <row r="28" spans="1:11">
      <c r="A28" s="364"/>
      <c r="B28" s="365"/>
      <c r="C28" s="365"/>
      <c r="D28" s="99"/>
      <c r="E28" s="99"/>
      <c r="G28" s="369"/>
      <c r="H28" s="366"/>
      <c r="I28" s="99"/>
      <c r="J28" s="99"/>
      <c r="K28" s="321"/>
    </row>
    <row r="29" spans="1:11">
      <c r="A29" s="364"/>
      <c r="B29" s="513" t="s">
        <v>27</v>
      </c>
      <c r="C29" s="513"/>
      <c r="D29" s="95"/>
      <c r="E29" s="95"/>
      <c r="G29" s="513" t="s">
        <v>28</v>
      </c>
      <c r="H29" s="513"/>
      <c r="I29" s="95"/>
      <c r="J29" s="95"/>
      <c r="K29" s="321"/>
    </row>
    <row r="30" spans="1:11">
      <c r="A30" s="364"/>
      <c r="B30" s="365"/>
      <c r="C30" s="365"/>
      <c r="D30" s="99"/>
      <c r="E30" s="99"/>
      <c r="G30" s="365"/>
      <c r="H30" s="366"/>
      <c r="I30" s="99"/>
      <c r="J30" s="99"/>
      <c r="K30" s="321"/>
    </row>
    <row r="31" spans="1:11">
      <c r="A31" s="364"/>
      <c r="B31" s="509" t="s">
        <v>29</v>
      </c>
      <c r="C31" s="509"/>
      <c r="D31" s="97">
        <v>0</v>
      </c>
      <c r="E31" s="97">
        <v>0</v>
      </c>
      <c r="G31" s="509" t="s">
        <v>30</v>
      </c>
      <c r="H31" s="509"/>
      <c r="I31" s="97">
        <v>0</v>
      </c>
      <c r="J31" s="97">
        <v>0</v>
      </c>
      <c r="K31" s="321"/>
    </row>
    <row r="32" spans="1:11">
      <c r="A32" s="364"/>
      <c r="B32" s="509" t="s">
        <v>31</v>
      </c>
      <c r="C32" s="509"/>
      <c r="D32" s="97">
        <v>0</v>
      </c>
      <c r="E32" s="97">
        <v>0</v>
      </c>
      <c r="G32" s="509" t="s">
        <v>32</v>
      </c>
      <c r="H32" s="509"/>
      <c r="I32" s="97">
        <v>0</v>
      </c>
      <c r="J32" s="97">
        <v>0</v>
      </c>
      <c r="K32" s="321"/>
    </row>
    <row r="33" spans="1:11">
      <c r="A33" s="364"/>
      <c r="B33" s="509" t="s">
        <v>33</v>
      </c>
      <c r="C33" s="509"/>
      <c r="D33" s="97">
        <v>0</v>
      </c>
      <c r="E33" s="97">
        <v>0</v>
      </c>
      <c r="G33" s="509" t="s">
        <v>34</v>
      </c>
      <c r="H33" s="509"/>
      <c r="I33" s="97">
        <v>0</v>
      </c>
      <c r="J33" s="97">
        <v>0</v>
      </c>
      <c r="K33" s="321"/>
    </row>
    <row r="34" spans="1:11">
      <c r="A34" s="364"/>
      <c r="B34" s="509" t="s">
        <v>35</v>
      </c>
      <c r="C34" s="509"/>
      <c r="D34" s="97">
        <v>1479876</v>
      </c>
      <c r="E34" s="97">
        <v>1325646</v>
      </c>
      <c r="G34" s="509" t="s">
        <v>36</v>
      </c>
      <c r="H34" s="509"/>
      <c r="I34" s="97">
        <v>0</v>
      </c>
      <c r="J34" s="97">
        <v>0</v>
      </c>
      <c r="K34" s="321"/>
    </row>
    <row r="35" spans="1:11" ht="26.25" customHeight="1">
      <c r="A35" s="364"/>
      <c r="B35" s="509" t="s">
        <v>37</v>
      </c>
      <c r="C35" s="509"/>
      <c r="D35" s="97">
        <v>3506435</v>
      </c>
      <c r="E35" s="97">
        <v>3506435</v>
      </c>
      <c r="G35" s="512" t="s">
        <v>38</v>
      </c>
      <c r="H35" s="512"/>
      <c r="I35" s="97">
        <v>0</v>
      </c>
      <c r="J35" s="97">
        <v>0</v>
      </c>
      <c r="K35" s="321"/>
    </row>
    <row r="36" spans="1:11">
      <c r="A36" s="364"/>
      <c r="B36" s="509" t="s">
        <v>39</v>
      </c>
      <c r="C36" s="509"/>
      <c r="D36" s="97">
        <v>0</v>
      </c>
      <c r="E36" s="97">
        <v>0</v>
      </c>
      <c r="G36" s="509" t="s">
        <v>40</v>
      </c>
      <c r="H36" s="509"/>
      <c r="I36" s="97">
        <v>0</v>
      </c>
      <c r="J36" s="97">
        <v>0</v>
      </c>
      <c r="K36" s="321"/>
    </row>
    <row r="37" spans="1:11">
      <c r="A37" s="364"/>
      <c r="B37" s="509" t="s">
        <v>41</v>
      </c>
      <c r="C37" s="509"/>
      <c r="D37" s="97">
        <v>0</v>
      </c>
      <c r="E37" s="97">
        <v>0</v>
      </c>
      <c r="G37" s="365"/>
      <c r="H37" s="366"/>
      <c r="I37" s="99"/>
      <c r="J37" s="99"/>
      <c r="K37" s="321"/>
    </row>
    <row r="38" spans="1:11">
      <c r="A38" s="364"/>
      <c r="B38" s="509" t="s">
        <v>42</v>
      </c>
      <c r="C38" s="509"/>
      <c r="D38" s="97">
        <v>0</v>
      </c>
      <c r="E38" s="97">
        <v>0</v>
      </c>
      <c r="G38" s="513" t="s">
        <v>43</v>
      </c>
      <c r="H38" s="513"/>
      <c r="I38" s="101">
        <f>SUM(I31:I36)</f>
        <v>0</v>
      </c>
      <c r="J38" s="101">
        <f>SUM(J31:J36)</f>
        <v>0</v>
      </c>
      <c r="K38" s="321"/>
    </row>
    <row r="39" spans="1:11">
      <c r="A39" s="364"/>
      <c r="B39" s="509" t="s">
        <v>44</v>
      </c>
      <c r="C39" s="509"/>
      <c r="D39" s="97">
        <v>0</v>
      </c>
      <c r="E39" s="97">
        <v>0</v>
      </c>
      <c r="G39" s="328"/>
      <c r="H39" s="368"/>
      <c r="I39" s="102"/>
      <c r="J39" s="102"/>
      <c r="K39" s="321"/>
    </row>
    <row r="40" spans="1:11">
      <c r="A40" s="364"/>
      <c r="B40" s="365"/>
      <c r="C40" s="366"/>
      <c r="D40" s="99"/>
      <c r="E40" s="99"/>
      <c r="G40" s="513" t="s">
        <v>196</v>
      </c>
      <c r="H40" s="513"/>
      <c r="I40" s="101">
        <f>I27+I38</f>
        <v>229110</v>
      </c>
      <c r="J40" s="101">
        <f>J27+J38</f>
        <v>5072582</v>
      </c>
      <c r="K40" s="321"/>
    </row>
    <row r="41" spans="1:11">
      <c r="A41" s="367"/>
      <c r="B41" s="513" t="s">
        <v>46</v>
      </c>
      <c r="C41" s="513"/>
      <c r="D41" s="101">
        <f>SUM(D31:D39)</f>
        <v>4986311</v>
      </c>
      <c r="E41" s="101">
        <f>SUM(E31:E39)</f>
        <v>4832081</v>
      </c>
      <c r="F41" s="222"/>
      <c r="G41" s="328"/>
      <c r="H41" s="370"/>
      <c r="I41" s="102"/>
      <c r="J41" s="102"/>
      <c r="K41" s="321"/>
    </row>
    <row r="42" spans="1:11">
      <c r="A42" s="364"/>
      <c r="B42" s="365"/>
      <c r="C42" s="328"/>
      <c r="D42" s="99"/>
      <c r="E42" s="99"/>
      <c r="G42" s="511" t="s">
        <v>47</v>
      </c>
      <c r="H42" s="511"/>
      <c r="I42" s="99"/>
      <c r="J42" s="99"/>
      <c r="K42" s="321"/>
    </row>
    <row r="43" spans="1:11">
      <c r="A43" s="364"/>
      <c r="B43" s="513" t="s">
        <v>197</v>
      </c>
      <c r="C43" s="513"/>
      <c r="D43" s="101">
        <f>D26+D41</f>
        <v>5435852</v>
      </c>
      <c r="E43" s="101">
        <f>E26+E41</f>
        <v>12120020</v>
      </c>
      <c r="G43" s="328"/>
      <c r="H43" s="370"/>
      <c r="I43" s="99"/>
      <c r="J43" s="99"/>
      <c r="K43" s="321"/>
    </row>
    <row r="44" spans="1:11">
      <c r="A44" s="364"/>
      <c r="B44" s="365"/>
      <c r="C44" s="365"/>
      <c r="D44" s="99"/>
      <c r="E44" s="99"/>
      <c r="G44" s="513" t="s">
        <v>49</v>
      </c>
      <c r="H44" s="513"/>
      <c r="I44" s="101">
        <f>SUM(I46:I48)</f>
        <v>0</v>
      </c>
      <c r="J44" s="101">
        <f>SUM(J46:J48)</f>
        <v>0</v>
      </c>
      <c r="K44" s="321"/>
    </row>
    <row r="45" spans="1:11">
      <c r="A45" s="364"/>
      <c r="B45" s="365"/>
      <c r="C45" s="365"/>
      <c r="D45" s="99"/>
      <c r="E45" s="99"/>
      <c r="G45" s="365"/>
      <c r="H45" s="95"/>
      <c r="I45" s="99"/>
      <c r="J45" s="99"/>
      <c r="K45" s="321"/>
    </row>
    <row r="46" spans="1:11">
      <c r="A46" s="364"/>
      <c r="B46" s="365"/>
      <c r="C46" s="365"/>
      <c r="D46" s="99"/>
      <c r="E46" s="99"/>
      <c r="G46" s="509" t="s">
        <v>50</v>
      </c>
      <c r="H46" s="509"/>
      <c r="I46" s="97">
        <v>0</v>
      </c>
      <c r="J46" s="97">
        <v>0</v>
      </c>
      <c r="K46" s="321"/>
    </row>
    <row r="47" spans="1:11">
      <c r="A47" s="364"/>
      <c r="B47" s="365"/>
      <c r="C47" s="522" t="s">
        <v>79</v>
      </c>
      <c r="D47" s="522"/>
      <c r="E47" s="99"/>
      <c r="G47" s="509" t="s">
        <v>51</v>
      </c>
      <c r="H47" s="509"/>
      <c r="I47" s="97">
        <v>0</v>
      </c>
      <c r="J47" s="97">
        <v>0</v>
      </c>
      <c r="K47" s="321"/>
    </row>
    <row r="48" spans="1:11">
      <c r="A48" s="364"/>
      <c r="B48" s="365"/>
      <c r="C48" s="522"/>
      <c r="D48" s="522"/>
      <c r="E48" s="99"/>
      <c r="G48" s="509" t="s">
        <v>52</v>
      </c>
      <c r="H48" s="509"/>
      <c r="I48" s="97">
        <v>0</v>
      </c>
      <c r="J48" s="97"/>
      <c r="K48" s="321"/>
    </row>
    <row r="49" spans="1:11">
      <c r="A49" s="364"/>
      <c r="B49" s="365"/>
      <c r="C49" s="522"/>
      <c r="D49" s="522"/>
      <c r="E49" s="99"/>
      <c r="G49" s="365"/>
      <c r="H49" s="95"/>
      <c r="I49" s="99"/>
      <c r="J49" s="99"/>
      <c r="K49" s="321"/>
    </row>
    <row r="50" spans="1:11">
      <c r="A50" s="364"/>
      <c r="B50" s="365"/>
      <c r="C50" s="522"/>
      <c r="D50" s="522"/>
      <c r="E50" s="99"/>
      <c r="G50" s="513" t="s">
        <v>53</v>
      </c>
      <c r="H50" s="513"/>
      <c r="I50" s="101">
        <f>SUM(I52:I56)</f>
        <v>5206742</v>
      </c>
      <c r="J50" s="101">
        <f>SUM(J52:J56)</f>
        <v>7047438</v>
      </c>
      <c r="K50" s="321"/>
    </row>
    <row r="51" spans="1:11">
      <c r="A51" s="364"/>
      <c r="B51" s="365"/>
      <c r="C51" s="522"/>
      <c r="D51" s="522"/>
      <c r="E51" s="99"/>
      <c r="G51" s="328"/>
      <c r="H51" s="95"/>
      <c r="I51" s="103"/>
      <c r="J51" s="103"/>
      <c r="K51" s="321"/>
    </row>
    <row r="52" spans="1:11">
      <c r="A52" s="364"/>
      <c r="B52" s="365"/>
      <c r="C52" s="522"/>
      <c r="D52" s="522"/>
      <c r="E52" s="99"/>
      <c r="G52" s="509" t="s">
        <v>54</v>
      </c>
      <c r="H52" s="509"/>
      <c r="I52" s="272">
        <f>+EA!I53</f>
        <v>141875</v>
      </c>
      <c r="J52" s="97">
        <f>+EA!J53</f>
        <v>1476479</v>
      </c>
      <c r="K52" s="321"/>
    </row>
    <row r="53" spans="1:11">
      <c r="A53" s="364"/>
      <c r="B53" s="365"/>
      <c r="C53" s="522"/>
      <c r="D53" s="522"/>
      <c r="E53" s="99"/>
      <c r="G53" s="509" t="s">
        <v>55</v>
      </c>
      <c r="H53" s="509"/>
      <c r="I53" s="272">
        <v>78556</v>
      </c>
      <c r="J53" s="97">
        <v>738878</v>
      </c>
      <c r="K53" s="321"/>
    </row>
    <row r="54" spans="1:11">
      <c r="A54" s="364"/>
      <c r="B54" s="365"/>
      <c r="C54" s="522"/>
      <c r="D54" s="522"/>
      <c r="E54" s="99"/>
      <c r="G54" s="509" t="s">
        <v>56</v>
      </c>
      <c r="H54" s="509"/>
      <c r="I54" s="97">
        <v>0</v>
      </c>
      <c r="J54" s="97">
        <v>0</v>
      </c>
      <c r="K54" s="321"/>
    </row>
    <row r="55" spans="1:11">
      <c r="A55" s="364"/>
      <c r="B55" s="365"/>
      <c r="C55" s="365"/>
      <c r="D55" s="99"/>
      <c r="E55" s="99"/>
      <c r="G55" s="509" t="s">
        <v>57</v>
      </c>
      <c r="H55" s="509"/>
      <c r="I55" s="97">
        <v>0</v>
      </c>
      <c r="J55" s="97">
        <v>0</v>
      </c>
      <c r="K55" s="321"/>
    </row>
    <row r="56" spans="1:11">
      <c r="A56" s="364"/>
      <c r="B56" s="365"/>
      <c r="C56" s="365"/>
      <c r="D56" s="99"/>
      <c r="E56" s="99"/>
      <c r="G56" s="509" t="s">
        <v>58</v>
      </c>
      <c r="H56" s="509"/>
      <c r="I56" s="97">
        <v>4986311</v>
      </c>
      <c r="J56" s="97">
        <v>4832081</v>
      </c>
      <c r="K56" s="321"/>
    </row>
    <row r="57" spans="1:11">
      <c r="A57" s="364"/>
      <c r="B57" s="365"/>
      <c r="C57" s="365"/>
      <c r="D57" s="99"/>
      <c r="E57" s="99"/>
      <c r="G57" s="365"/>
      <c r="H57" s="95"/>
      <c r="I57" s="99"/>
      <c r="J57" s="99"/>
      <c r="K57" s="321"/>
    </row>
    <row r="58" spans="1:11" ht="25.5" customHeight="1">
      <c r="A58" s="364"/>
      <c r="B58" s="365"/>
      <c r="C58" s="365"/>
      <c r="D58" s="99"/>
      <c r="E58" s="99"/>
      <c r="G58" s="513" t="s">
        <v>59</v>
      </c>
      <c r="H58" s="513"/>
      <c r="I58" s="101">
        <f>SUM(I60:I61)</f>
        <v>0</v>
      </c>
      <c r="J58" s="101">
        <f>SUM(J60:J61)</f>
        <v>0</v>
      </c>
      <c r="K58" s="321"/>
    </row>
    <row r="59" spans="1:11">
      <c r="A59" s="364"/>
      <c r="B59" s="365"/>
      <c r="C59" s="365"/>
      <c r="D59" s="99"/>
      <c r="E59" s="99"/>
      <c r="G59" s="365"/>
      <c r="H59" s="95"/>
      <c r="I59" s="99"/>
      <c r="J59" s="99"/>
      <c r="K59" s="321"/>
    </row>
    <row r="60" spans="1:11">
      <c r="A60" s="364"/>
      <c r="B60" s="365"/>
      <c r="C60" s="365"/>
      <c r="D60" s="99"/>
      <c r="E60" s="99"/>
      <c r="G60" s="509" t="s">
        <v>60</v>
      </c>
      <c r="H60" s="509"/>
      <c r="I60" s="97">
        <v>0</v>
      </c>
      <c r="J60" s="97">
        <v>0</v>
      </c>
      <c r="K60" s="321"/>
    </row>
    <row r="61" spans="1:11">
      <c r="A61" s="364"/>
      <c r="B61" s="365"/>
      <c r="C61" s="365"/>
      <c r="D61" s="99"/>
      <c r="E61" s="99"/>
      <c r="G61" s="509" t="s">
        <v>61</v>
      </c>
      <c r="H61" s="509"/>
      <c r="I61" s="97">
        <v>0</v>
      </c>
      <c r="J61" s="97">
        <v>0</v>
      </c>
      <c r="K61" s="321"/>
    </row>
    <row r="62" spans="1:11" ht="9.9499999999999993" customHeight="1">
      <c r="A62" s="364"/>
      <c r="B62" s="365"/>
      <c r="C62" s="365"/>
      <c r="D62" s="99"/>
      <c r="E62" s="99"/>
      <c r="G62" s="365"/>
      <c r="H62" s="371"/>
      <c r="I62" s="99"/>
      <c r="J62" s="99"/>
      <c r="K62" s="321"/>
    </row>
    <row r="63" spans="1:11">
      <c r="A63" s="364"/>
      <c r="B63" s="365"/>
      <c r="C63" s="365"/>
      <c r="D63" s="99"/>
      <c r="E63" s="99"/>
      <c r="G63" s="513" t="s">
        <v>62</v>
      </c>
      <c r="H63" s="513"/>
      <c r="I63" s="101">
        <f>I44+I50+I58</f>
        <v>5206742</v>
      </c>
      <c r="J63" s="101">
        <f>J44+J50+J58</f>
        <v>7047438</v>
      </c>
      <c r="K63" s="321"/>
    </row>
    <row r="64" spans="1:11" ht="9.9499999999999993" customHeight="1">
      <c r="A64" s="364"/>
      <c r="B64" s="365"/>
      <c r="C64" s="365"/>
      <c r="D64" s="99"/>
      <c r="E64" s="99"/>
      <c r="G64" s="365"/>
      <c r="H64" s="95"/>
      <c r="I64" s="99"/>
      <c r="J64" s="99"/>
      <c r="K64" s="321"/>
    </row>
    <row r="65" spans="1:11">
      <c r="A65" s="364"/>
      <c r="B65" s="365"/>
      <c r="C65" s="365"/>
      <c r="D65" s="99"/>
      <c r="E65" s="99"/>
      <c r="G65" s="513" t="s">
        <v>198</v>
      </c>
      <c r="H65" s="513"/>
      <c r="I65" s="101">
        <f>I40+I63</f>
        <v>5435852</v>
      </c>
      <c r="J65" s="101">
        <f>J40+J63</f>
        <v>12120020</v>
      </c>
      <c r="K65" s="321"/>
    </row>
    <row r="66" spans="1:11" ht="6" customHeight="1">
      <c r="A66" s="372"/>
      <c r="B66" s="373"/>
      <c r="C66" s="373"/>
      <c r="D66" s="373"/>
      <c r="E66" s="373"/>
      <c r="F66" s="374"/>
      <c r="G66" s="373"/>
      <c r="H66" s="373"/>
      <c r="I66" s="373"/>
      <c r="J66" s="373"/>
      <c r="K66" s="337"/>
    </row>
    <row r="67" spans="1:11" ht="6" customHeight="1">
      <c r="B67" s="95"/>
      <c r="C67" s="343"/>
      <c r="D67" s="344"/>
      <c r="E67" s="344"/>
      <c r="G67" s="345"/>
      <c r="H67" s="343"/>
      <c r="I67" s="344"/>
      <c r="J67" s="344"/>
    </row>
    <row r="68" spans="1:11" ht="6" customHeight="1">
      <c r="A68" s="335"/>
      <c r="B68" s="338"/>
      <c r="C68" s="339"/>
      <c r="D68" s="340"/>
      <c r="E68" s="340"/>
      <c r="F68" s="374"/>
      <c r="G68" s="341"/>
      <c r="H68" s="339"/>
      <c r="I68" s="340"/>
      <c r="J68" s="340"/>
    </row>
    <row r="69" spans="1:11" ht="6" customHeight="1">
      <c r="B69" s="95"/>
      <c r="C69" s="343"/>
      <c r="D69" s="344"/>
      <c r="E69" s="344"/>
      <c r="G69" s="345"/>
      <c r="H69" s="343"/>
      <c r="I69" s="344"/>
      <c r="J69" s="344"/>
    </row>
    <row r="70" spans="1:11" ht="15" customHeight="1">
      <c r="B70" s="516" t="s">
        <v>78</v>
      </c>
      <c r="C70" s="516"/>
      <c r="D70" s="516"/>
      <c r="E70" s="516"/>
      <c r="F70" s="516"/>
      <c r="G70" s="516"/>
      <c r="H70" s="516"/>
      <c r="I70" s="516"/>
      <c r="J70" s="516"/>
    </row>
    <row r="71" spans="1:11" ht="9.75" customHeight="1">
      <c r="B71" s="95"/>
      <c r="C71" s="343"/>
      <c r="D71" s="344"/>
      <c r="E71" s="344"/>
      <c r="G71" s="345"/>
      <c r="H71" s="343"/>
      <c r="I71" s="344"/>
      <c r="J71" s="344"/>
    </row>
    <row r="72" spans="1:11" ht="50.1" customHeight="1">
      <c r="B72" s="95"/>
      <c r="C72" s="517"/>
      <c r="D72" s="517"/>
      <c r="E72" s="344"/>
      <c r="G72" s="518"/>
      <c r="H72" s="518"/>
      <c r="I72" s="344"/>
      <c r="J72" s="344"/>
    </row>
    <row r="73" spans="1:11" ht="14.1" customHeight="1">
      <c r="B73" s="347"/>
      <c r="C73" s="519" t="s">
        <v>80</v>
      </c>
      <c r="D73" s="519"/>
      <c r="E73" s="344"/>
      <c r="F73" s="375"/>
      <c r="G73" s="519" t="s">
        <v>83</v>
      </c>
      <c r="H73" s="519"/>
      <c r="I73" s="96"/>
      <c r="J73" s="344"/>
    </row>
    <row r="74" spans="1:11" ht="14.1" customHeight="1">
      <c r="B74" s="348"/>
      <c r="C74" s="514" t="s">
        <v>81</v>
      </c>
      <c r="D74" s="514"/>
      <c r="E74" s="99"/>
      <c r="F74" s="375"/>
      <c r="G74" s="514" t="s">
        <v>82</v>
      </c>
      <c r="H74" s="514"/>
      <c r="I74" s="96"/>
      <c r="J74" s="344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F16" sqref="F16"/>
    </sheetView>
  </sheetViews>
  <sheetFormatPr baseColWidth="10" defaultColWidth="11.42578125" defaultRowHeight="12"/>
  <cols>
    <col min="1" max="1" width="3.140625" style="72" customWidth="1"/>
    <col min="2" max="2" width="46.5703125" style="72" customWidth="1"/>
    <col min="3" max="3" width="19.85546875" style="72" customWidth="1"/>
    <col min="4" max="4" width="19.7109375" style="72" customWidth="1"/>
    <col min="5" max="5" width="5.140625" style="73" customWidth="1"/>
    <col min="6" max="16384" width="11.42578125" style="72"/>
  </cols>
  <sheetData>
    <row r="1" spans="1:4" ht="12.75" thickBot="1">
      <c r="A1" s="73"/>
      <c r="B1" s="73"/>
      <c r="C1" s="73"/>
      <c r="D1" s="73"/>
    </row>
    <row r="2" spans="1:4">
      <c r="A2" s="73"/>
      <c r="B2" s="695" t="s">
        <v>651</v>
      </c>
      <c r="C2" s="696"/>
      <c r="D2" s="697"/>
    </row>
    <row r="3" spans="1:4">
      <c r="A3" s="73"/>
      <c r="B3" s="698" t="s">
        <v>381</v>
      </c>
      <c r="C3" s="699"/>
      <c r="D3" s="700"/>
    </row>
    <row r="4" spans="1:4" ht="15.75" customHeight="1" thickBot="1">
      <c r="A4" s="73"/>
      <c r="B4" s="701" t="s">
        <v>402</v>
      </c>
      <c r="C4" s="702"/>
      <c r="D4" s="703"/>
    </row>
    <row r="5" spans="1:4">
      <c r="A5" s="73"/>
      <c r="B5" s="704" t="s">
        <v>403</v>
      </c>
      <c r="C5" s="706" t="s">
        <v>404</v>
      </c>
      <c r="D5" s="707"/>
    </row>
    <row r="6" spans="1:4" ht="12.75" thickBot="1">
      <c r="A6" s="73"/>
      <c r="B6" s="705"/>
      <c r="C6" s="253" t="s">
        <v>405</v>
      </c>
      <c r="D6" s="254" t="s">
        <v>406</v>
      </c>
    </row>
    <row r="7" spans="1:4">
      <c r="A7" s="73"/>
      <c r="B7" s="255"/>
      <c r="C7" s="255"/>
      <c r="D7" s="255"/>
    </row>
    <row r="8" spans="1:4">
      <c r="A8" s="73"/>
      <c r="B8" s="256"/>
      <c r="C8" s="256"/>
      <c r="D8" s="256"/>
    </row>
    <row r="9" spans="1:4">
      <c r="A9" s="73"/>
      <c r="B9" s="256"/>
      <c r="C9" s="256"/>
      <c r="D9" s="256"/>
    </row>
    <row r="10" spans="1:4">
      <c r="A10" s="73"/>
      <c r="B10" s="256"/>
      <c r="C10" s="256"/>
      <c r="D10" s="256"/>
    </row>
    <row r="11" spans="1:4">
      <c r="A11" s="73"/>
      <c r="B11" s="256"/>
      <c r="C11" s="256"/>
      <c r="D11" s="256"/>
    </row>
    <row r="12" spans="1:4">
      <c r="A12" s="73"/>
      <c r="B12" s="256"/>
      <c r="C12" s="256"/>
      <c r="D12" s="256"/>
    </row>
    <row r="13" spans="1:4">
      <c r="A13" s="73"/>
      <c r="B13" s="256"/>
      <c r="C13" s="256"/>
      <c r="D13" s="256"/>
    </row>
    <row r="14" spans="1:4">
      <c r="A14" s="73"/>
      <c r="B14" s="256"/>
      <c r="C14" s="256"/>
      <c r="D14" s="256"/>
    </row>
    <row r="15" spans="1:4">
      <c r="A15" s="73"/>
      <c r="B15" s="256"/>
      <c r="C15" s="256"/>
      <c r="D15" s="256"/>
    </row>
    <row r="16" spans="1:4">
      <c r="A16" s="73"/>
      <c r="B16" s="257"/>
      <c r="C16" s="257"/>
      <c r="D16" s="257"/>
    </row>
    <row r="17" spans="1:4">
      <c r="A17" s="73"/>
      <c r="B17" s="257"/>
      <c r="C17" s="257"/>
      <c r="D17" s="257"/>
    </row>
    <row r="18" spans="1:4">
      <c r="A18" s="73"/>
      <c r="B18" s="257"/>
      <c r="C18" s="257"/>
      <c r="D18" s="257"/>
    </row>
    <row r="19" spans="1:4">
      <c r="A19" s="73"/>
      <c r="B19" s="73"/>
      <c r="C19" s="73"/>
      <c r="D19" s="73"/>
    </row>
    <row r="20" spans="1:4">
      <c r="A20" s="73"/>
      <c r="B20" s="73"/>
      <c r="C20" s="73"/>
      <c r="D20" s="7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PageLayoutView="80" workbookViewId="0">
      <selection activeCell="C4" sqref="C4:I4"/>
    </sheetView>
  </sheetViews>
  <sheetFormatPr baseColWidth="10" defaultColWidth="11.42578125" defaultRowHeight="12"/>
  <cols>
    <col min="1" max="1" width="4.5703125" style="303" customWidth="1"/>
    <col min="2" max="2" width="24.7109375" style="303" customWidth="1"/>
    <col min="3" max="3" width="40" style="303" customWidth="1"/>
    <col min="4" max="5" width="18.7109375" style="303" customWidth="1"/>
    <col min="6" max="6" width="10.7109375" style="303" customWidth="1"/>
    <col min="7" max="7" width="24.7109375" style="303" customWidth="1"/>
    <col min="8" max="8" width="29.7109375" style="381" customWidth="1"/>
    <col min="9" max="10" width="18.7109375" style="303" customWidth="1"/>
    <col min="11" max="11" width="4.5703125" style="303" customWidth="1"/>
    <col min="12" max="16384" width="11.42578125" style="303"/>
  </cols>
  <sheetData>
    <row r="1" spans="1:11" ht="6" customHeight="1">
      <c r="A1" s="376"/>
      <c r="B1" s="350"/>
      <c r="C1" s="377"/>
      <c r="D1" s="352"/>
      <c r="E1" s="352"/>
      <c r="F1" s="377"/>
      <c r="G1" s="377"/>
      <c r="H1" s="378"/>
      <c r="I1" s="350"/>
      <c r="J1" s="350"/>
      <c r="K1" s="350"/>
    </row>
    <row r="2" spans="1:11" s="258" customFormat="1" ht="6" customHeight="1">
      <c r="C2" s="146"/>
      <c r="H2" s="379"/>
    </row>
    <row r="3" spans="1:11" ht="14.1" customHeight="1">
      <c r="A3" s="309"/>
      <c r="C3" s="507" t="s">
        <v>651</v>
      </c>
      <c r="D3" s="507"/>
      <c r="E3" s="507"/>
      <c r="F3" s="507"/>
      <c r="G3" s="507"/>
      <c r="H3" s="507"/>
      <c r="I3" s="507"/>
      <c r="J3" s="302"/>
      <c r="K3" s="302"/>
    </row>
    <row r="4" spans="1:11" ht="14.1" customHeight="1">
      <c r="A4" s="304"/>
      <c r="C4" s="507" t="s">
        <v>66</v>
      </c>
      <c r="D4" s="507"/>
      <c r="E4" s="507"/>
      <c r="F4" s="507"/>
      <c r="G4" s="507"/>
      <c r="H4" s="507"/>
      <c r="I4" s="507"/>
      <c r="J4" s="304"/>
      <c r="K4" s="304"/>
    </row>
    <row r="5" spans="1:11" ht="14.1" customHeight="1">
      <c r="A5" s="305"/>
      <c r="C5" s="507" t="s">
        <v>644</v>
      </c>
      <c r="D5" s="507"/>
      <c r="E5" s="507"/>
      <c r="F5" s="507"/>
      <c r="G5" s="507"/>
      <c r="H5" s="507"/>
      <c r="I5" s="507"/>
      <c r="J5" s="304"/>
      <c r="K5" s="304"/>
    </row>
    <row r="6" spans="1:11" ht="14.1" customHeight="1">
      <c r="A6" s="305"/>
      <c r="C6" s="507" t="s">
        <v>1</v>
      </c>
      <c r="D6" s="507"/>
      <c r="E6" s="507"/>
      <c r="F6" s="507"/>
      <c r="G6" s="507"/>
      <c r="H6" s="507"/>
      <c r="I6" s="507"/>
      <c r="J6" s="304"/>
      <c r="K6" s="304"/>
    </row>
    <row r="7" spans="1:11" ht="20.100000000000001" customHeight="1">
      <c r="A7" s="305"/>
      <c r="B7" s="307" t="s">
        <v>4</v>
      </c>
      <c r="C7" s="508" t="s">
        <v>417</v>
      </c>
      <c r="D7" s="508"/>
      <c r="E7" s="508"/>
      <c r="F7" s="508"/>
      <c r="G7" s="508"/>
      <c r="H7" s="508"/>
      <c r="I7" s="508"/>
      <c r="J7" s="380"/>
    </row>
    <row r="8" spans="1:11" ht="3" customHeight="1">
      <c r="A8" s="302"/>
      <c r="B8" s="302"/>
      <c r="C8" s="302"/>
      <c r="D8" s="302"/>
      <c r="E8" s="302"/>
      <c r="F8" s="302"/>
    </row>
    <row r="9" spans="1:11" s="258" customFormat="1" ht="3" customHeight="1">
      <c r="A9" s="305"/>
      <c r="B9" s="308"/>
      <c r="C9" s="308"/>
      <c r="D9" s="308"/>
      <c r="E9" s="308"/>
      <c r="F9" s="306"/>
      <c r="H9" s="379"/>
    </row>
    <row r="10" spans="1:11" s="258" customFormat="1" ht="3" customHeight="1">
      <c r="A10" s="310"/>
      <c r="B10" s="310"/>
      <c r="C10" s="310"/>
      <c r="D10" s="311"/>
      <c r="E10" s="311"/>
      <c r="F10" s="312"/>
      <c r="H10" s="379"/>
    </row>
    <row r="11" spans="1:11" s="258" customFormat="1" ht="20.100000000000001" customHeight="1">
      <c r="A11" s="382"/>
      <c r="B11" s="505" t="s">
        <v>76</v>
      </c>
      <c r="C11" s="505"/>
      <c r="D11" s="314" t="s">
        <v>67</v>
      </c>
      <c r="E11" s="314" t="s">
        <v>68</v>
      </c>
      <c r="F11" s="315"/>
      <c r="G11" s="505" t="s">
        <v>76</v>
      </c>
      <c r="H11" s="505"/>
      <c r="I11" s="314" t="s">
        <v>67</v>
      </c>
      <c r="J11" s="314" t="s">
        <v>68</v>
      </c>
      <c r="K11" s="316"/>
    </row>
    <row r="12" spans="1:11" ht="3" customHeight="1">
      <c r="A12" s="318"/>
      <c r="B12" s="319"/>
      <c r="C12" s="319"/>
      <c r="D12" s="320"/>
      <c r="E12" s="320"/>
      <c r="F12" s="309"/>
      <c r="G12" s="258"/>
      <c r="H12" s="379"/>
      <c r="I12" s="258"/>
      <c r="J12" s="258"/>
      <c r="K12" s="321"/>
    </row>
    <row r="13" spans="1:11" s="258" customFormat="1" ht="3" customHeight="1">
      <c r="A13" s="364"/>
      <c r="B13" s="242"/>
      <c r="C13" s="242"/>
      <c r="D13" s="383"/>
      <c r="E13" s="383"/>
      <c r="F13" s="146"/>
      <c r="H13" s="379"/>
      <c r="K13" s="321"/>
    </row>
    <row r="14" spans="1:11">
      <c r="A14" s="327"/>
      <c r="B14" s="511" t="s">
        <v>6</v>
      </c>
      <c r="C14" s="511"/>
      <c r="D14" s="124">
        <f>D16+D26</f>
        <v>6838398</v>
      </c>
      <c r="E14" s="124">
        <f>E16+E26</f>
        <v>154230</v>
      </c>
      <c r="F14" s="146"/>
      <c r="G14" s="511" t="s">
        <v>7</v>
      </c>
      <c r="H14" s="511"/>
      <c r="I14" s="124">
        <f>I16+I27</f>
        <v>0</v>
      </c>
      <c r="J14" s="124">
        <f>J16+J27</f>
        <v>4843472</v>
      </c>
      <c r="K14" s="321"/>
    </row>
    <row r="15" spans="1:11">
      <c r="A15" s="325"/>
      <c r="B15" s="328"/>
      <c r="C15" s="96"/>
      <c r="D15" s="125"/>
      <c r="E15" s="125"/>
      <c r="F15" s="146"/>
      <c r="G15" s="328"/>
      <c r="H15" s="328"/>
      <c r="I15" s="125"/>
      <c r="J15" s="125"/>
      <c r="K15" s="321"/>
    </row>
    <row r="16" spans="1:11">
      <c r="A16" s="325"/>
      <c r="B16" s="511" t="s">
        <v>8</v>
      </c>
      <c r="C16" s="511"/>
      <c r="D16" s="124">
        <f>SUM(D18:D24)</f>
        <v>6838398</v>
      </c>
      <c r="E16" s="124">
        <f>SUM(E18:E24)</f>
        <v>0</v>
      </c>
      <c r="F16" s="146"/>
      <c r="G16" s="511" t="s">
        <v>9</v>
      </c>
      <c r="H16" s="511"/>
      <c r="I16" s="124">
        <f>SUM(I18:I25)</f>
        <v>0</v>
      </c>
      <c r="J16" s="124">
        <f>SUM(J18:J25)</f>
        <v>4843472</v>
      </c>
      <c r="K16" s="321"/>
    </row>
    <row r="17" spans="1:11">
      <c r="A17" s="325"/>
      <c r="B17" s="328"/>
      <c r="C17" s="96"/>
      <c r="D17" s="125"/>
      <c r="E17" s="125"/>
      <c r="F17" s="146"/>
      <c r="G17" s="328"/>
      <c r="H17" s="328"/>
      <c r="I17" s="125"/>
      <c r="J17" s="125"/>
      <c r="K17" s="321"/>
    </row>
    <row r="18" spans="1:11">
      <c r="A18" s="327"/>
      <c r="B18" s="509" t="s">
        <v>10</v>
      </c>
      <c r="C18" s="509"/>
      <c r="D18" s="126">
        <f>IF(ESF!D18&lt;ESF!E18,ESF!E18-ESF!D18,0)</f>
        <v>6838398</v>
      </c>
      <c r="E18" s="126">
        <f>IF(D18&gt;0,0,ESF!D18-ESF!E18)</f>
        <v>0</v>
      </c>
      <c r="F18" s="146"/>
      <c r="G18" s="509" t="s">
        <v>11</v>
      </c>
      <c r="H18" s="509"/>
      <c r="I18" s="126">
        <f>IF(ESF!I18&gt;ESF!J18,ESF!I18-ESF!J18,0)</f>
        <v>0</v>
      </c>
      <c r="J18" s="126">
        <f>IF(I18&gt;0,0,ESF!J18-ESF!I18)</f>
        <v>4843472</v>
      </c>
      <c r="K18" s="321"/>
    </row>
    <row r="19" spans="1:11">
      <c r="A19" s="327"/>
      <c r="B19" s="509" t="s">
        <v>12</v>
      </c>
      <c r="C19" s="509"/>
      <c r="D19" s="126">
        <f>IF(ESF!D19&lt;ESF!E19,ESF!E19-ESF!D19,0)</f>
        <v>0</v>
      </c>
      <c r="E19" s="126">
        <f>IF(D19&gt;0,0,ESF!D19-ESF!E19)</f>
        <v>0</v>
      </c>
      <c r="F19" s="146"/>
      <c r="G19" s="509" t="s">
        <v>13</v>
      </c>
      <c r="H19" s="509"/>
      <c r="I19" s="126">
        <f>IF(ESF!I19&gt;ESF!J19,ESF!I19-ESF!J19,0)</f>
        <v>0</v>
      </c>
      <c r="J19" s="126">
        <f>IF(I19&gt;0,0,ESF!J19-ESF!I19)</f>
        <v>0</v>
      </c>
      <c r="K19" s="321"/>
    </row>
    <row r="20" spans="1:11">
      <c r="A20" s="327"/>
      <c r="B20" s="509" t="s">
        <v>14</v>
      </c>
      <c r="C20" s="509"/>
      <c r="D20" s="126">
        <f>IF(ESF!D20&lt;ESF!E20,ESF!E20-ESF!D20,0)</f>
        <v>0</v>
      </c>
      <c r="E20" s="126">
        <f>IF(D20&gt;0,0,ESF!D20-ESF!E20)</f>
        <v>0</v>
      </c>
      <c r="F20" s="146"/>
      <c r="G20" s="509" t="s">
        <v>15</v>
      </c>
      <c r="H20" s="509"/>
      <c r="I20" s="126">
        <f>IF(ESF!I20&gt;ESF!J20,ESF!I20-ESF!J20,0)</f>
        <v>0</v>
      </c>
      <c r="J20" s="126">
        <f>IF(I20&gt;0,0,ESF!J20-ESF!I20)</f>
        <v>0</v>
      </c>
      <c r="K20" s="321"/>
    </row>
    <row r="21" spans="1:11">
      <c r="A21" s="327"/>
      <c r="B21" s="509" t="s">
        <v>16</v>
      </c>
      <c r="C21" s="509"/>
      <c r="D21" s="126">
        <f>IF(ESF!D21&lt;ESF!E21,ESF!E21-ESF!D21,0)</f>
        <v>0</v>
      </c>
      <c r="E21" s="126">
        <f>IF(D21&gt;0,0,ESF!D21-ESF!E21)</f>
        <v>0</v>
      </c>
      <c r="F21" s="146"/>
      <c r="G21" s="509" t="s">
        <v>17</v>
      </c>
      <c r="H21" s="509"/>
      <c r="I21" s="126">
        <f>IF(ESF!I21&gt;ESF!J21,ESF!I21-ESF!J21,0)</f>
        <v>0</v>
      </c>
      <c r="J21" s="126">
        <f>IF(I21&gt;0,0,ESF!J21-ESF!I21)</f>
        <v>0</v>
      </c>
      <c r="K21" s="321"/>
    </row>
    <row r="22" spans="1:11">
      <c r="A22" s="327"/>
      <c r="B22" s="509" t="s">
        <v>18</v>
      </c>
      <c r="C22" s="509"/>
      <c r="D22" s="126">
        <f>IF(ESF!D22&lt;ESF!E22,ESF!E22-ESF!D22,0)</f>
        <v>0</v>
      </c>
      <c r="E22" s="126">
        <f>IF(D22&gt;0,0,ESF!D22-ESF!E22)</f>
        <v>0</v>
      </c>
      <c r="F22" s="146"/>
      <c r="G22" s="509" t="s">
        <v>19</v>
      </c>
      <c r="H22" s="509"/>
      <c r="I22" s="126">
        <f>IF(ESF!I22&gt;ESF!J22,ESF!I22-ESF!J22,0)</f>
        <v>0</v>
      </c>
      <c r="J22" s="126">
        <f>IF(I22&gt;0,0,ESF!J22-ESF!I22)</f>
        <v>0</v>
      </c>
      <c r="K22" s="321"/>
    </row>
    <row r="23" spans="1:11" ht="25.5" customHeight="1">
      <c r="A23" s="327"/>
      <c r="B23" s="509" t="s">
        <v>20</v>
      </c>
      <c r="C23" s="509"/>
      <c r="D23" s="126">
        <f>IF(ESF!D23&lt;ESF!E23,ESF!E23-ESF!D23,0)</f>
        <v>0</v>
      </c>
      <c r="E23" s="126">
        <f>IF(D23&gt;0,0,ESF!D23-ESF!E23)</f>
        <v>0</v>
      </c>
      <c r="F23" s="146"/>
      <c r="G23" s="512" t="s">
        <v>21</v>
      </c>
      <c r="H23" s="512"/>
      <c r="I23" s="126">
        <f>IF(ESF!I23&gt;ESF!J23,ESF!I23-ESF!J23,0)</f>
        <v>0</v>
      </c>
      <c r="J23" s="126">
        <f>IF(I23&gt;0,0,ESF!J23-ESF!I23)</f>
        <v>0</v>
      </c>
      <c r="K23" s="321"/>
    </row>
    <row r="24" spans="1:11">
      <c r="A24" s="327"/>
      <c r="B24" s="509" t="s">
        <v>22</v>
      </c>
      <c r="C24" s="509"/>
      <c r="D24" s="126">
        <f>IF(ESF!D24&lt;ESF!E24,ESF!E24-ESF!D24,0)</f>
        <v>0</v>
      </c>
      <c r="E24" s="126">
        <f>IF(D24&gt;0,0,ESF!D24-ESF!E24)</f>
        <v>0</v>
      </c>
      <c r="F24" s="146"/>
      <c r="G24" s="509" t="s">
        <v>23</v>
      </c>
      <c r="H24" s="509"/>
      <c r="I24" s="126">
        <f>IF(ESF!I24&gt;ESF!J24,ESF!I24-ESF!J24,0)</f>
        <v>0</v>
      </c>
      <c r="J24" s="126">
        <f>IF(I24&gt;0,0,ESF!J24-ESF!I24)</f>
        <v>0</v>
      </c>
      <c r="K24" s="321"/>
    </row>
    <row r="25" spans="1:11">
      <c r="A25" s="325"/>
      <c r="B25" s="328"/>
      <c r="C25" s="96"/>
      <c r="D25" s="125"/>
      <c r="E25" s="125"/>
      <c r="F25" s="146"/>
      <c r="G25" s="509" t="s">
        <v>24</v>
      </c>
      <c r="H25" s="509"/>
      <c r="I25" s="126">
        <f>IF(ESF!I25&gt;ESF!J25,ESF!I25-ESF!J25,0)</f>
        <v>0</v>
      </c>
      <c r="J25" s="126">
        <f>IF(I25&gt;0,0,ESF!J25-ESF!I25)</f>
        <v>0</v>
      </c>
      <c r="K25" s="321"/>
    </row>
    <row r="26" spans="1:11">
      <c r="A26" s="325"/>
      <c r="B26" s="511" t="s">
        <v>27</v>
      </c>
      <c r="C26" s="511"/>
      <c r="D26" s="124">
        <f>SUM(D28:D36)</f>
        <v>0</v>
      </c>
      <c r="E26" s="124">
        <f>SUM(E28:E36)</f>
        <v>154230</v>
      </c>
      <c r="F26" s="146"/>
      <c r="G26" s="328"/>
      <c r="H26" s="328"/>
      <c r="I26" s="125"/>
      <c r="J26" s="125"/>
      <c r="K26" s="321"/>
    </row>
    <row r="27" spans="1:11">
      <c r="A27" s="325"/>
      <c r="B27" s="328"/>
      <c r="C27" s="96"/>
      <c r="D27" s="125"/>
      <c r="E27" s="125"/>
      <c r="F27" s="146"/>
      <c r="G27" s="513" t="s">
        <v>28</v>
      </c>
      <c r="H27" s="513"/>
      <c r="I27" s="124">
        <f>SUM(I29:I34)</f>
        <v>0</v>
      </c>
      <c r="J27" s="124">
        <f>SUM(J29:J34)</f>
        <v>0</v>
      </c>
      <c r="K27" s="321"/>
    </row>
    <row r="28" spans="1:11">
      <c r="A28" s="327"/>
      <c r="B28" s="509" t="s">
        <v>29</v>
      </c>
      <c r="C28" s="509"/>
      <c r="D28" s="126">
        <f>IF(ESF!D31&lt;ESF!E31,ESF!E31-ESF!D31,0)</f>
        <v>0</v>
      </c>
      <c r="E28" s="126">
        <f>IF(D28&gt;0,0,ESF!D31-ESF!E31)</f>
        <v>0</v>
      </c>
      <c r="F28" s="146"/>
      <c r="G28" s="328"/>
      <c r="H28" s="328"/>
      <c r="I28" s="125"/>
      <c r="J28" s="125"/>
      <c r="K28" s="321"/>
    </row>
    <row r="29" spans="1:11">
      <c r="A29" s="327"/>
      <c r="B29" s="509" t="s">
        <v>31</v>
      </c>
      <c r="C29" s="509"/>
      <c r="D29" s="126">
        <f>IF(ESF!D32&lt;ESF!E32,ESF!E32-ESF!D32,0)</f>
        <v>0</v>
      </c>
      <c r="E29" s="126">
        <f>IF(D29&gt;0,0,ESF!D32-ESF!E32)</f>
        <v>0</v>
      </c>
      <c r="F29" s="146"/>
      <c r="G29" s="509" t="s">
        <v>30</v>
      </c>
      <c r="H29" s="509"/>
      <c r="I29" s="126">
        <f>IF(ESF!I31&gt;ESF!J31,ESF!I31-ESF!J31,0)</f>
        <v>0</v>
      </c>
      <c r="J29" s="126">
        <f>IF(I29&gt;0,0,ESF!J31-ESF!I31)</f>
        <v>0</v>
      </c>
      <c r="K29" s="321"/>
    </row>
    <row r="30" spans="1:11">
      <c r="A30" s="327"/>
      <c r="B30" s="509" t="s">
        <v>33</v>
      </c>
      <c r="C30" s="509"/>
      <c r="D30" s="126">
        <f>IF(ESF!D33&lt;ESF!E33,ESF!E33-ESF!D33,0)</f>
        <v>0</v>
      </c>
      <c r="E30" s="126">
        <f>IF(D30&gt;0,0,ESF!D33-ESF!E33)</f>
        <v>0</v>
      </c>
      <c r="F30" s="146"/>
      <c r="G30" s="509" t="s">
        <v>32</v>
      </c>
      <c r="H30" s="509"/>
      <c r="I30" s="126">
        <f>IF(ESF!I32&gt;ESF!J32,ESF!I32-ESF!J32,0)</f>
        <v>0</v>
      </c>
      <c r="J30" s="126">
        <f>IF(I30&gt;0,0,ESF!J32-ESF!I32)</f>
        <v>0</v>
      </c>
      <c r="K30" s="321"/>
    </row>
    <row r="31" spans="1:11">
      <c r="A31" s="327"/>
      <c r="B31" s="509" t="s">
        <v>35</v>
      </c>
      <c r="C31" s="509"/>
      <c r="D31" s="126">
        <f>IF(ESF!D34&lt;ESF!E34,ESF!E34-ESF!D34,0)</f>
        <v>0</v>
      </c>
      <c r="E31" s="126">
        <f>IF(D31&gt;0,0,ESF!D34-ESF!E34)</f>
        <v>154230</v>
      </c>
      <c r="F31" s="146"/>
      <c r="G31" s="509" t="s">
        <v>34</v>
      </c>
      <c r="H31" s="509"/>
      <c r="I31" s="126">
        <f>IF(ESF!I33&gt;ESF!J33,ESF!I33-ESF!J33,0)</f>
        <v>0</v>
      </c>
      <c r="J31" s="126">
        <f>IF(I31&gt;0,0,ESF!J33-ESF!I33)</f>
        <v>0</v>
      </c>
      <c r="K31" s="321"/>
    </row>
    <row r="32" spans="1:11">
      <c r="A32" s="327"/>
      <c r="B32" s="509" t="s">
        <v>37</v>
      </c>
      <c r="C32" s="509"/>
      <c r="D32" s="126">
        <f>IF(ESF!D35&lt;ESF!E35,ESF!E35-ESF!D35,0)</f>
        <v>0</v>
      </c>
      <c r="E32" s="126">
        <f>IF(D32&gt;0,0,ESF!D35-ESF!E35)</f>
        <v>0</v>
      </c>
      <c r="F32" s="146"/>
      <c r="G32" s="509" t="s">
        <v>36</v>
      </c>
      <c r="H32" s="509"/>
      <c r="I32" s="126">
        <f>IF(ESF!I34&gt;ESF!J34,ESF!I34-ESF!J34,0)</f>
        <v>0</v>
      </c>
      <c r="J32" s="126">
        <f>IF(I32&gt;0,0,ESF!J34-ESF!I34)</f>
        <v>0</v>
      </c>
      <c r="K32" s="321"/>
    </row>
    <row r="33" spans="1:11" ht="26.1" customHeight="1">
      <c r="A33" s="327"/>
      <c r="B33" s="512" t="s">
        <v>39</v>
      </c>
      <c r="C33" s="512"/>
      <c r="D33" s="126">
        <f>IF(ESF!D36&lt;ESF!E36,ESF!E36-ESF!D36,0)</f>
        <v>0</v>
      </c>
      <c r="E33" s="126">
        <f>IF(D33&gt;0,0,ESF!D36-ESF!E36)</f>
        <v>0</v>
      </c>
      <c r="F33" s="146"/>
      <c r="G33" s="512" t="s">
        <v>38</v>
      </c>
      <c r="H33" s="512"/>
      <c r="I33" s="126">
        <f>IF(ESF!I35&gt;ESF!J35,ESF!I35-ESF!J35,0)</f>
        <v>0</v>
      </c>
      <c r="J33" s="126">
        <f>IF(I33&gt;0,0,ESF!J35-ESF!I35)</f>
        <v>0</v>
      </c>
      <c r="K33" s="321"/>
    </row>
    <row r="34" spans="1:11">
      <c r="A34" s="327"/>
      <c r="B34" s="509" t="s">
        <v>41</v>
      </c>
      <c r="C34" s="509"/>
      <c r="D34" s="126">
        <f>IF(ESF!D37&lt;ESF!E37,ESF!E37-ESF!D37,0)</f>
        <v>0</v>
      </c>
      <c r="E34" s="126">
        <f>IF(D34&gt;0,0,ESF!D37-ESF!E37)</f>
        <v>0</v>
      </c>
      <c r="F34" s="146"/>
      <c r="G34" s="509" t="s">
        <v>40</v>
      </c>
      <c r="H34" s="509"/>
      <c r="I34" s="126">
        <f>IF(ESF!I36&gt;ESF!J36,ESF!I36-ESF!J36,0)</f>
        <v>0</v>
      </c>
      <c r="J34" s="126">
        <f>IF(I34&gt;0,0,ESF!J36-ESF!I36)</f>
        <v>0</v>
      </c>
      <c r="K34" s="321"/>
    </row>
    <row r="35" spans="1:11" ht="25.5" customHeight="1">
      <c r="A35" s="327"/>
      <c r="B35" s="512" t="s">
        <v>42</v>
      </c>
      <c r="C35" s="512"/>
      <c r="D35" s="126">
        <f>IF(ESF!D38&lt;ESF!E38,ESF!E38-ESF!D38,0)</f>
        <v>0</v>
      </c>
      <c r="E35" s="126">
        <f>IF(D35&gt;0,0,ESF!D38-ESF!E38)</f>
        <v>0</v>
      </c>
      <c r="F35" s="146"/>
      <c r="G35" s="328"/>
      <c r="H35" s="328"/>
      <c r="I35" s="384"/>
      <c r="J35" s="384"/>
      <c r="K35" s="321"/>
    </row>
    <row r="36" spans="1:11">
      <c r="A36" s="327"/>
      <c r="B36" s="509" t="s">
        <v>44</v>
      </c>
      <c r="C36" s="509"/>
      <c r="D36" s="126">
        <f>IF(ESF!D39&lt;ESF!E39,ESF!E39-ESF!D39,0)</f>
        <v>0</v>
      </c>
      <c r="E36" s="126">
        <f>IF(D36&gt;0,0,ESF!D39-ESF!E39)</f>
        <v>0</v>
      </c>
      <c r="F36" s="146"/>
      <c r="G36" s="511" t="s">
        <v>47</v>
      </c>
      <c r="H36" s="511"/>
      <c r="I36" s="124">
        <f>I38+I44+I52</f>
        <v>296105</v>
      </c>
      <c r="J36" s="124">
        <f>J38+J44+J52</f>
        <v>2136801</v>
      </c>
      <c r="K36" s="321"/>
    </row>
    <row r="37" spans="1:11">
      <c r="A37" s="325"/>
      <c r="B37" s="328"/>
      <c r="C37" s="96"/>
      <c r="D37" s="384"/>
      <c r="E37" s="384"/>
      <c r="F37" s="146"/>
      <c r="G37" s="328"/>
      <c r="H37" s="328"/>
      <c r="I37" s="125"/>
      <c r="J37" s="125"/>
      <c r="K37" s="321"/>
    </row>
    <row r="38" spans="1:11">
      <c r="A38" s="327"/>
      <c r="B38" s="258"/>
      <c r="C38" s="258"/>
      <c r="D38" s="258"/>
      <c r="E38" s="258"/>
      <c r="F38" s="146"/>
      <c r="G38" s="511" t="s">
        <v>49</v>
      </c>
      <c r="H38" s="511"/>
      <c r="I38" s="124">
        <f>SUM(I40:I42)</f>
        <v>0</v>
      </c>
      <c r="J38" s="124">
        <f>SUM(J40:J42)</f>
        <v>0</v>
      </c>
      <c r="K38" s="321"/>
    </row>
    <row r="39" spans="1:11">
      <c r="A39" s="325"/>
      <c r="B39" s="258"/>
      <c r="C39" s="258"/>
      <c r="D39" s="258"/>
      <c r="E39" s="258"/>
      <c r="F39" s="146"/>
      <c r="G39" s="328"/>
      <c r="H39" s="328"/>
      <c r="I39" s="125"/>
      <c r="J39" s="125"/>
      <c r="K39" s="321"/>
    </row>
    <row r="40" spans="1:11">
      <c r="A40" s="327"/>
      <c r="B40" s="258"/>
      <c r="C40" s="258"/>
      <c r="D40" s="258"/>
      <c r="E40" s="258"/>
      <c r="F40" s="146"/>
      <c r="G40" s="509" t="s">
        <v>50</v>
      </c>
      <c r="H40" s="509"/>
      <c r="I40" s="126">
        <f>IF(ESF!I46&gt;ESF!J46,ESF!I46-ESF!J46,0)</f>
        <v>0</v>
      </c>
      <c r="J40" s="126">
        <f>IF(I40&gt;0,0,ESF!J46-ESF!I46)</f>
        <v>0</v>
      </c>
      <c r="K40" s="321"/>
    </row>
    <row r="41" spans="1:11">
      <c r="A41" s="325"/>
      <c r="B41" s="258"/>
      <c r="C41" s="258"/>
      <c r="D41" s="258"/>
      <c r="E41" s="258"/>
      <c r="F41" s="146"/>
      <c r="G41" s="509" t="s">
        <v>51</v>
      </c>
      <c r="H41" s="509"/>
      <c r="I41" s="126">
        <f>IF(ESF!I47&gt;ESF!J47,ESF!I47-ESF!J47,0)</f>
        <v>0</v>
      </c>
      <c r="J41" s="126">
        <f>IF(I41&gt;0,0,ESF!J47-ESF!I47)</f>
        <v>0</v>
      </c>
      <c r="K41" s="321"/>
    </row>
    <row r="42" spans="1:11">
      <c r="A42" s="327"/>
      <c r="B42" s="258"/>
      <c r="C42" s="258"/>
      <c r="D42" s="258"/>
      <c r="E42" s="258"/>
      <c r="F42" s="146"/>
      <c r="G42" s="509" t="s">
        <v>52</v>
      </c>
      <c r="H42" s="509"/>
      <c r="I42" s="126">
        <f>IF(ESF!I48&gt;ESF!J48,ESF!I48-ESF!J48,0)</f>
        <v>0</v>
      </c>
      <c r="J42" s="126">
        <f>IF(I42&gt;0,0,ESF!J48-ESF!I48)</f>
        <v>0</v>
      </c>
      <c r="K42" s="321"/>
    </row>
    <row r="43" spans="1:11">
      <c r="A43" s="327"/>
      <c r="B43" s="258"/>
      <c r="C43" s="258"/>
      <c r="D43" s="258"/>
      <c r="E43" s="258"/>
      <c r="F43" s="146"/>
      <c r="G43" s="328"/>
      <c r="H43" s="328"/>
      <c r="I43" s="125"/>
      <c r="J43" s="125"/>
      <c r="K43" s="321"/>
    </row>
    <row r="44" spans="1:11">
      <c r="A44" s="327"/>
      <c r="B44" s="258"/>
      <c r="C44" s="258"/>
      <c r="D44" s="258"/>
      <c r="E44" s="258"/>
      <c r="F44" s="146"/>
      <c r="G44" s="511" t="s">
        <v>53</v>
      </c>
      <c r="H44" s="511"/>
      <c r="I44" s="124">
        <f>SUM(I46:I50)</f>
        <v>296105</v>
      </c>
      <c r="J44" s="124">
        <f>SUM(J46:J50)</f>
        <v>2136801</v>
      </c>
      <c r="K44" s="321"/>
    </row>
    <row r="45" spans="1:11">
      <c r="A45" s="327"/>
      <c r="B45" s="258"/>
      <c r="C45" s="258"/>
      <c r="D45" s="258"/>
      <c r="E45" s="258"/>
      <c r="F45" s="146"/>
      <c r="G45" s="328"/>
      <c r="H45" s="328"/>
      <c r="I45" s="125"/>
      <c r="J45" s="125"/>
      <c r="K45" s="321"/>
    </row>
    <row r="46" spans="1:11">
      <c r="A46" s="327"/>
      <c r="B46" s="258"/>
      <c r="C46" s="258"/>
      <c r="D46" s="258"/>
      <c r="E46" s="258"/>
      <c r="F46" s="146"/>
      <c r="G46" s="509" t="s">
        <v>54</v>
      </c>
      <c r="H46" s="509"/>
      <c r="I46" s="126">
        <v>141875</v>
      </c>
      <c r="J46" s="126">
        <f>IF(I46&gt;0,0,ESF!J52-ESF!I52)</f>
        <v>0</v>
      </c>
      <c r="K46" s="321"/>
    </row>
    <row r="47" spans="1:11">
      <c r="A47" s="327"/>
      <c r="B47" s="258"/>
      <c r="C47" s="258"/>
      <c r="D47" s="258"/>
      <c r="E47" s="258"/>
      <c r="F47" s="146"/>
      <c r="G47" s="509" t="s">
        <v>55</v>
      </c>
      <c r="H47" s="509"/>
      <c r="I47" s="126">
        <f>IF(ESF!I53&gt;ESF!J53,ESF!I53-ESF!J53,0)</f>
        <v>0</v>
      </c>
      <c r="J47" s="126">
        <v>2136801</v>
      </c>
      <c r="K47" s="321"/>
    </row>
    <row r="48" spans="1:11">
      <c r="A48" s="327"/>
      <c r="B48" s="258"/>
      <c r="C48" s="258"/>
      <c r="D48" s="258"/>
      <c r="E48" s="258"/>
      <c r="F48" s="146"/>
      <c r="G48" s="509" t="s">
        <v>56</v>
      </c>
      <c r="H48" s="509"/>
      <c r="I48" s="126">
        <f>IF(ESF!I54&gt;ESF!J54,ESF!I54-ESF!J54,0)</f>
        <v>0</v>
      </c>
      <c r="J48" s="126">
        <f>IF(I48&gt;0,0,ESF!J54-ESF!I54)</f>
        <v>0</v>
      </c>
      <c r="K48" s="321"/>
    </row>
    <row r="49" spans="1:11">
      <c r="A49" s="327"/>
      <c r="B49" s="258"/>
      <c r="C49" s="258"/>
      <c r="D49" s="258"/>
      <c r="E49" s="258"/>
      <c r="F49" s="146"/>
      <c r="G49" s="509" t="s">
        <v>57</v>
      </c>
      <c r="H49" s="509"/>
      <c r="I49" s="126">
        <f>IF(ESF!I55&gt;ESF!J55,ESF!I55-ESF!J55,0)</f>
        <v>0</v>
      </c>
      <c r="J49" s="126">
        <f>IF(I49&gt;0,0,ESF!J55-ESF!I55)</f>
        <v>0</v>
      </c>
      <c r="K49" s="321"/>
    </row>
    <row r="50" spans="1:11">
      <c r="A50" s="325"/>
      <c r="B50" s="258"/>
      <c r="C50" s="258"/>
      <c r="D50" s="258"/>
      <c r="E50" s="258"/>
      <c r="F50" s="146"/>
      <c r="G50" s="509" t="s">
        <v>58</v>
      </c>
      <c r="H50" s="509"/>
      <c r="I50" s="126">
        <f>IF(ESF!I56&gt;ESF!J56,ESF!I56-ESF!J56,0)</f>
        <v>154230</v>
      </c>
      <c r="J50" s="126">
        <f>IF(I50&gt;0,0,ESF!J56-ESF!I56)</f>
        <v>0</v>
      </c>
      <c r="K50" s="321"/>
    </row>
    <row r="51" spans="1:11">
      <c r="A51" s="327"/>
      <c r="B51" s="258"/>
      <c r="C51" s="258"/>
      <c r="D51" s="258"/>
      <c r="E51" s="258"/>
      <c r="F51" s="146"/>
      <c r="G51" s="328"/>
      <c r="H51" s="328"/>
      <c r="I51" s="125"/>
      <c r="J51" s="125"/>
      <c r="K51" s="321"/>
    </row>
    <row r="52" spans="1:11" ht="26.1" customHeight="1">
      <c r="A52" s="325"/>
      <c r="B52" s="258"/>
      <c r="C52" s="258"/>
      <c r="D52" s="258"/>
      <c r="E52" s="258"/>
      <c r="F52" s="146"/>
      <c r="G52" s="511" t="s">
        <v>84</v>
      </c>
      <c r="H52" s="511"/>
      <c r="I52" s="124">
        <f>SUM(I54:I55)</f>
        <v>0</v>
      </c>
      <c r="J52" s="124">
        <f>SUM(J54:J55)</f>
        <v>0</v>
      </c>
      <c r="K52" s="321"/>
    </row>
    <row r="53" spans="1:11">
      <c r="A53" s="327"/>
      <c r="B53" s="258"/>
      <c r="C53" s="258"/>
      <c r="D53" s="258"/>
      <c r="E53" s="258"/>
      <c r="F53" s="146"/>
      <c r="G53" s="328"/>
      <c r="H53" s="328"/>
      <c r="I53" s="125"/>
      <c r="J53" s="125"/>
      <c r="K53" s="321"/>
    </row>
    <row r="54" spans="1:11">
      <c r="A54" s="327"/>
      <c r="B54" s="258"/>
      <c r="C54" s="258"/>
      <c r="D54" s="258"/>
      <c r="E54" s="258"/>
      <c r="F54" s="146"/>
      <c r="G54" s="509" t="s">
        <v>60</v>
      </c>
      <c r="H54" s="509"/>
      <c r="I54" s="126">
        <f>IF(ESF!I60&gt;ESF!J60,ESF!I60-ESF!J60,0)</f>
        <v>0</v>
      </c>
      <c r="J54" s="126">
        <f>IF(I54&gt;0,0,ESF!J60-ESF!I60)</f>
        <v>0</v>
      </c>
      <c r="K54" s="321"/>
    </row>
    <row r="55" spans="1:11" ht="19.5" customHeight="1">
      <c r="A55" s="385"/>
      <c r="B55" s="335"/>
      <c r="C55" s="335"/>
      <c r="D55" s="335"/>
      <c r="E55" s="335"/>
      <c r="F55" s="373"/>
      <c r="G55" s="531" t="s">
        <v>61</v>
      </c>
      <c r="H55" s="531"/>
      <c r="I55" s="127">
        <f>IF(ESF!I61&gt;ESF!J61,ESF!I61-ESF!J61,0)</f>
        <v>0</v>
      </c>
      <c r="J55" s="127">
        <f>IF(I55&gt;0,0,ESF!J61-ESF!I61)</f>
        <v>0</v>
      </c>
      <c r="K55" s="337"/>
    </row>
    <row r="56" spans="1:11" ht="6" customHeight="1">
      <c r="A56" s="386"/>
      <c r="B56" s="335"/>
      <c r="C56" s="338"/>
      <c r="D56" s="339"/>
      <c r="E56" s="340"/>
      <c r="F56" s="340"/>
      <c r="G56" s="335"/>
      <c r="H56" s="387"/>
      <c r="I56" s="339"/>
      <c r="J56" s="340"/>
      <c r="K56" s="340"/>
    </row>
    <row r="57" spans="1:11" ht="6" customHeight="1">
      <c r="A57" s="258"/>
      <c r="C57" s="95"/>
      <c r="D57" s="343"/>
      <c r="E57" s="344"/>
      <c r="F57" s="344"/>
      <c r="H57" s="388"/>
      <c r="I57" s="343"/>
      <c r="J57" s="344"/>
      <c r="K57" s="344"/>
    </row>
    <row r="58" spans="1:11" ht="6" customHeight="1">
      <c r="B58" s="95"/>
      <c r="C58" s="343"/>
      <c r="D58" s="344"/>
      <c r="E58" s="344"/>
      <c r="G58" s="345"/>
      <c r="H58" s="389"/>
      <c r="I58" s="344"/>
      <c r="J58" s="344"/>
    </row>
    <row r="59" spans="1:11" ht="15" customHeight="1">
      <c r="B59" s="516" t="s">
        <v>78</v>
      </c>
      <c r="C59" s="516"/>
      <c r="D59" s="516"/>
      <c r="E59" s="516"/>
      <c r="F59" s="516"/>
      <c r="G59" s="516"/>
      <c r="H59" s="516"/>
      <c r="I59" s="516"/>
      <c r="J59" s="516"/>
    </row>
    <row r="60" spans="1:11" ht="9.75" customHeight="1">
      <c r="B60" s="95"/>
      <c r="C60" s="343"/>
      <c r="D60" s="344"/>
      <c r="E60" s="344"/>
      <c r="G60" s="345"/>
      <c r="H60" s="389"/>
      <c r="I60" s="344"/>
      <c r="J60" s="344"/>
    </row>
    <row r="61" spans="1:11" ht="50.1" customHeight="1">
      <c r="B61" s="95"/>
      <c r="C61" s="390"/>
      <c r="D61" s="391"/>
      <c r="E61" s="344"/>
      <c r="G61" s="392"/>
      <c r="H61" s="393"/>
      <c r="I61" s="344"/>
      <c r="J61" s="344"/>
    </row>
    <row r="62" spans="1:11" ht="14.1" customHeight="1">
      <c r="B62" s="347"/>
      <c r="C62" s="519" t="s">
        <v>80</v>
      </c>
      <c r="D62" s="519"/>
      <c r="E62" s="344"/>
      <c r="F62" s="344"/>
      <c r="G62" s="519" t="s">
        <v>83</v>
      </c>
      <c r="H62" s="519"/>
      <c r="I62" s="96"/>
      <c r="J62" s="344"/>
    </row>
    <row r="63" spans="1:11" ht="14.1" customHeight="1">
      <c r="B63" s="348"/>
      <c r="C63" s="514" t="s">
        <v>81</v>
      </c>
      <c r="D63" s="514"/>
      <c r="E63" s="99"/>
      <c r="F63" s="99"/>
      <c r="G63" s="514" t="s">
        <v>82</v>
      </c>
      <c r="H63" s="514"/>
      <c r="I63" s="96"/>
      <c r="J63" s="344"/>
    </row>
    <row r="64" spans="1:11">
      <c r="A64" s="371"/>
      <c r="F64" s="146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ColWidth="11.42578125" defaultRowHeight="15"/>
  <cols>
    <col min="4" max="5" width="11.42578125" style="7"/>
  </cols>
  <sheetData>
    <row r="2" spans="1:5">
      <c r="A2" s="541" t="s">
        <v>2</v>
      </c>
      <c r="B2" s="541"/>
      <c r="C2" s="541"/>
      <c r="D2" s="541"/>
      <c r="E2" s="13" t="e">
        <f>ESF!#REF!</f>
        <v>#REF!</v>
      </c>
    </row>
    <row r="3" spans="1:5" ht="45.75">
      <c r="A3" s="541" t="s">
        <v>4</v>
      </c>
      <c r="B3" s="541"/>
      <c r="C3" s="541"/>
      <c r="D3" s="541"/>
      <c r="E3" s="13" t="str">
        <f>ESF!C7</f>
        <v>Comisión Estatal de Agua de Tlaxcala</v>
      </c>
    </row>
    <row r="4" spans="1:5">
      <c r="A4" s="541" t="s">
        <v>3</v>
      </c>
      <c r="B4" s="541"/>
      <c r="C4" s="541"/>
      <c r="D4" s="541"/>
      <c r="E4" s="14"/>
    </row>
    <row r="5" spans="1:5">
      <c r="A5" s="541" t="s">
        <v>73</v>
      </c>
      <c r="B5" s="541"/>
      <c r="C5" s="541"/>
      <c r="D5" s="541"/>
      <c r="E5" t="s">
        <v>71</v>
      </c>
    </row>
    <row r="6" spans="1:5">
      <c r="A6" s="6"/>
      <c r="B6" s="6"/>
      <c r="C6" s="536" t="s">
        <v>5</v>
      </c>
      <c r="D6" s="536"/>
      <c r="E6" s="1">
        <v>2013</v>
      </c>
    </row>
    <row r="7" spans="1:5">
      <c r="A7" s="532" t="s">
        <v>69</v>
      </c>
      <c r="B7" s="533" t="s">
        <v>8</v>
      </c>
      <c r="C7" s="534" t="s">
        <v>10</v>
      </c>
      <c r="D7" s="534"/>
      <c r="E7" s="8">
        <f>ESF!D18</f>
        <v>446541</v>
      </c>
    </row>
    <row r="8" spans="1:5">
      <c r="A8" s="532"/>
      <c r="B8" s="533"/>
      <c r="C8" s="534" t="s">
        <v>12</v>
      </c>
      <c r="D8" s="534"/>
      <c r="E8" s="8">
        <f>ESF!D19</f>
        <v>3000</v>
      </c>
    </row>
    <row r="9" spans="1:5">
      <c r="A9" s="532"/>
      <c r="B9" s="533"/>
      <c r="C9" s="534" t="s">
        <v>14</v>
      </c>
      <c r="D9" s="534"/>
      <c r="E9" s="8">
        <f>ESF!D20</f>
        <v>0</v>
      </c>
    </row>
    <row r="10" spans="1:5">
      <c r="A10" s="532"/>
      <c r="B10" s="533"/>
      <c r="C10" s="534" t="s">
        <v>16</v>
      </c>
      <c r="D10" s="534"/>
      <c r="E10" s="8">
        <f>ESF!D21</f>
        <v>0</v>
      </c>
    </row>
    <row r="11" spans="1:5">
      <c r="A11" s="532"/>
      <c r="B11" s="533"/>
      <c r="C11" s="534" t="s">
        <v>18</v>
      </c>
      <c r="D11" s="534"/>
      <c r="E11" s="8">
        <f>ESF!D22</f>
        <v>0</v>
      </c>
    </row>
    <row r="12" spans="1:5">
      <c r="A12" s="532"/>
      <c r="B12" s="533"/>
      <c r="C12" s="534" t="s">
        <v>20</v>
      </c>
      <c r="D12" s="534"/>
      <c r="E12" s="8">
        <f>ESF!D23</f>
        <v>0</v>
      </c>
    </row>
    <row r="13" spans="1:5">
      <c r="A13" s="532"/>
      <c r="B13" s="533"/>
      <c r="C13" s="534" t="s">
        <v>22</v>
      </c>
      <c r="D13" s="534"/>
      <c r="E13" s="8">
        <f>ESF!D24</f>
        <v>0</v>
      </c>
    </row>
    <row r="14" spans="1:5" ht="15.75" thickBot="1">
      <c r="A14" s="532"/>
      <c r="B14" s="4"/>
      <c r="C14" s="535" t="s">
        <v>25</v>
      </c>
      <c r="D14" s="535"/>
      <c r="E14" s="9">
        <f>ESF!D26</f>
        <v>449541</v>
      </c>
    </row>
    <row r="15" spans="1:5">
      <c r="A15" s="532"/>
      <c r="B15" s="533" t="s">
        <v>27</v>
      </c>
      <c r="C15" s="534" t="s">
        <v>29</v>
      </c>
      <c r="D15" s="534"/>
      <c r="E15" s="8">
        <f>ESF!D31</f>
        <v>0</v>
      </c>
    </row>
    <row r="16" spans="1:5">
      <c r="A16" s="532"/>
      <c r="B16" s="533"/>
      <c r="C16" s="534" t="s">
        <v>31</v>
      </c>
      <c r="D16" s="534"/>
      <c r="E16" s="8">
        <f>ESF!D32</f>
        <v>0</v>
      </c>
    </row>
    <row r="17" spans="1:5">
      <c r="A17" s="532"/>
      <c r="B17" s="533"/>
      <c r="C17" s="534" t="s">
        <v>33</v>
      </c>
      <c r="D17" s="534"/>
      <c r="E17" s="8">
        <f>ESF!D33</f>
        <v>0</v>
      </c>
    </row>
    <row r="18" spans="1:5">
      <c r="A18" s="532"/>
      <c r="B18" s="533"/>
      <c r="C18" s="534" t="s">
        <v>35</v>
      </c>
      <c r="D18" s="534"/>
      <c r="E18" s="8">
        <f>ESF!D34</f>
        <v>1479876</v>
      </c>
    </row>
    <row r="19" spans="1:5">
      <c r="A19" s="532"/>
      <c r="B19" s="533"/>
      <c r="C19" s="534" t="s">
        <v>37</v>
      </c>
      <c r="D19" s="534"/>
      <c r="E19" s="8">
        <f>ESF!D35</f>
        <v>3506435</v>
      </c>
    </row>
    <row r="20" spans="1:5">
      <c r="A20" s="532"/>
      <c r="B20" s="533"/>
      <c r="C20" s="534" t="s">
        <v>39</v>
      </c>
      <c r="D20" s="534"/>
      <c r="E20" s="8">
        <f>ESF!D36</f>
        <v>0</v>
      </c>
    </row>
    <row r="21" spans="1:5">
      <c r="A21" s="532"/>
      <c r="B21" s="533"/>
      <c r="C21" s="534" t="s">
        <v>41</v>
      </c>
      <c r="D21" s="534"/>
      <c r="E21" s="8">
        <f>ESF!D37</f>
        <v>0</v>
      </c>
    </row>
    <row r="22" spans="1:5">
      <c r="A22" s="532"/>
      <c r="B22" s="533"/>
      <c r="C22" s="534" t="s">
        <v>42</v>
      </c>
      <c r="D22" s="534"/>
      <c r="E22" s="8">
        <f>ESF!D38</f>
        <v>0</v>
      </c>
    </row>
    <row r="23" spans="1:5">
      <c r="A23" s="532"/>
      <c r="B23" s="533"/>
      <c r="C23" s="534" t="s">
        <v>44</v>
      </c>
      <c r="D23" s="534"/>
      <c r="E23" s="8">
        <f>ESF!D39</f>
        <v>0</v>
      </c>
    </row>
    <row r="24" spans="1:5" ht="15.75" thickBot="1">
      <c r="A24" s="532"/>
      <c r="B24" s="4"/>
      <c r="C24" s="535" t="s">
        <v>46</v>
      </c>
      <c r="D24" s="535"/>
      <c r="E24" s="9">
        <f>ESF!D41</f>
        <v>4986311</v>
      </c>
    </row>
    <row r="25" spans="1:5" ht="15.75" thickBot="1">
      <c r="A25" s="532"/>
      <c r="B25" s="2"/>
      <c r="C25" s="535" t="s">
        <v>48</v>
      </c>
      <c r="D25" s="535"/>
      <c r="E25" s="9">
        <f>ESF!D43</f>
        <v>5435852</v>
      </c>
    </row>
    <row r="26" spans="1:5">
      <c r="A26" s="532" t="s">
        <v>70</v>
      </c>
      <c r="B26" s="533" t="s">
        <v>9</v>
      </c>
      <c r="C26" s="534" t="s">
        <v>11</v>
      </c>
      <c r="D26" s="534"/>
      <c r="E26" s="8">
        <f>ESF!I18</f>
        <v>229110</v>
      </c>
    </row>
    <row r="27" spans="1:5">
      <c r="A27" s="532"/>
      <c r="B27" s="533"/>
      <c r="C27" s="534" t="s">
        <v>13</v>
      </c>
      <c r="D27" s="534"/>
      <c r="E27" s="8">
        <f>ESF!I19</f>
        <v>0</v>
      </c>
    </row>
    <row r="28" spans="1:5">
      <c r="A28" s="532"/>
      <c r="B28" s="533"/>
      <c r="C28" s="534" t="s">
        <v>15</v>
      </c>
      <c r="D28" s="534"/>
      <c r="E28" s="8">
        <f>ESF!I20</f>
        <v>0</v>
      </c>
    </row>
    <row r="29" spans="1:5">
      <c r="A29" s="532"/>
      <c r="B29" s="533"/>
      <c r="C29" s="534" t="s">
        <v>17</v>
      </c>
      <c r="D29" s="534"/>
      <c r="E29" s="8">
        <f>ESF!I21</f>
        <v>0</v>
      </c>
    </row>
    <row r="30" spans="1:5">
      <c r="A30" s="532"/>
      <c r="B30" s="533"/>
      <c r="C30" s="534" t="s">
        <v>19</v>
      </c>
      <c r="D30" s="534"/>
      <c r="E30" s="8">
        <f>ESF!I22</f>
        <v>0</v>
      </c>
    </row>
    <row r="31" spans="1:5">
      <c r="A31" s="532"/>
      <c r="B31" s="533"/>
      <c r="C31" s="534" t="s">
        <v>21</v>
      </c>
      <c r="D31" s="534"/>
      <c r="E31" s="8">
        <f>ESF!I23</f>
        <v>0</v>
      </c>
    </row>
    <row r="32" spans="1:5">
      <c r="A32" s="532"/>
      <c r="B32" s="533"/>
      <c r="C32" s="534" t="s">
        <v>23</v>
      </c>
      <c r="D32" s="534"/>
      <c r="E32" s="8">
        <f>ESF!I24</f>
        <v>0</v>
      </c>
    </row>
    <row r="33" spans="1:5">
      <c r="A33" s="532"/>
      <c r="B33" s="533"/>
      <c r="C33" s="534" t="s">
        <v>24</v>
      </c>
      <c r="D33" s="534"/>
      <c r="E33" s="8">
        <f>ESF!I25</f>
        <v>0</v>
      </c>
    </row>
    <row r="34" spans="1:5" ht="15.75" thickBot="1">
      <c r="A34" s="532"/>
      <c r="B34" s="4"/>
      <c r="C34" s="535" t="s">
        <v>26</v>
      </c>
      <c r="D34" s="535"/>
      <c r="E34" s="9">
        <f>ESF!I27</f>
        <v>229110</v>
      </c>
    </row>
    <row r="35" spans="1:5">
      <c r="A35" s="532"/>
      <c r="B35" s="533" t="s">
        <v>28</v>
      </c>
      <c r="C35" s="534" t="s">
        <v>30</v>
      </c>
      <c r="D35" s="534"/>
      <c r="E35" s="8">
        <f>ESF!I31</f>
        <v>0</v>
      </c>
    </row>
    <row r="36" spans="1:5">
      <c r="A36" s="532"/>
      <c r="B36" s="533"/>
      <c r="C36" s="534" t="s">
        <v>32</v>
      </c>
      <c r="D36" s="534"/>
      <c r="E36" s="8">
        <f>ESF!I32</f>
        <v>0</v>
      </c>
    </row>
    <row r="37" spans="1:5">
      <c r="A37" s="532"/>
      <c r="B37" s="533"/>
      <c r="C37" s="534" t="s">
        <v>34</v>
      </c>
      <c r="D37" s="534"/>
      <c r="E37" s="8">
        <f>ESF!I33</f>
        <v>0</v>
      </c>
    </row>
    <row r="38" spans="1:5">
      <c r="A38" s="532"/>
      <c r="B38" s="533"/>
      <c r="C38" s="534" t="s">
        <v>36</v>
      </c>
      <c r="D38" s="534"/>
      <c r="E38" s="8">
        <f>ESF!I34</f>
        <v>0</v>
      </c>
    </row>
    <row r="39" spans="1:5">
      <c r="A39" s="532"/>
      <c r="B39" s="533"/>
      <c r="C39" s="534" t="s">
        <v>38</v>
      </c>
      <c r="D39" s="534"/>
      <c r="E39" s="8">
        <f>ESF!I35</f>
        <v>0</v>
      </c>
    </row>
    <row r="40" spans="1:5">
      <c r="A40" s="532"/>
      <c r="B40" s="533"/>
      <c r="C40" s="534" t="s">
        <v>40</v>
      </c>
      <c r="D40" s="534"/>
      <c r="E40" s="8">
        <f>ESF!I36</f>
        <v>0</v>
      </c>
    </row>
    <row r="41" spans="1:5" ht="15.75" thickBot="1">
      <c r="A41" s="532"/>
      <c r="B41" s="2"/>
      <c r="C41" s="535" t="s">
        <v>43</v>
      </c>
      <c r="D41" s="535"/>
      <c r="E41" s="9">
        <f>ESF!I38</f>
        <v>0</v>
      </c>
    </row>
    <row r="42" spans="1:5" ht="15.75" thickBot="1">
      <c r="A42" s="532"/>
      <c r="B42" s="2"/>
      <c r="C42" s="535" t="s">
        <v>45</v>
      </c>
      <c r="D42" s="535"/>
      <c r="E42" s="9">
        <f>ESF!I40</f>
        <v>229110</v>
      </c>
    </row>
    <row r="43" spans="1:5">
      <c r="A43" s="3"/>
      <c r="B43" s="533" t="s">
        <v>47</v>
      </c>
      <c r="C43" s="537" t="s">
        <v>49</v>
      </c>
      <c r="D43" s="537"/>
      <c r="E43" s="10">
        <f>ESF!I44</f>
        <v>0</v>
      </c>
    </row>
    <row r="44" spans="1:5">
      <c r="A44" s="3"/>
      <c r="B44" s="533"/>
      <c r="C44" s="534" t="s">
        <v>50</v>
      </c>
      <c r="D44" s="534"/>
      <c r="E44" s="8">
        <f>ESF!I46</f>
        <v>0</v>
      </c>
    </row>
    <row r="45" spans="1:5">
      <c r="A45" s="3"/>
      <c r="B45" s="533"/>
      <c r="C45" s="534" t="s">
        <v>51</v>
      </c>
      <c r="D45" s="534"/>
      <c r="E45" s="8">
        <f>ESF!I47</f>
        <v>0</v>
      </c>
    </row>
    <row r="46" spans="1:5">
      <c r="A46" s="3"/>
      <c r="B46" s="533"/>
      <c r="C46" s="534" t="s">
        <v>52</v>
      </c>
      <c r="D46" s="534"/>
      <c r="E46" s="8">
        <f>ESF!I48</f>
        <v>0</v>
      </c>
    </row>
    <row r="47" spans="1:5">
      <c r="A47" s="3"/>
      <c r="B47" s="533"/>
      <c r="C47" s="537" t="s">
        <v>53</v>
      </c>
      <c r="D47" s="537"/>
      <c r="E47" s="10">
        <f>ESF!I50</f>
        <v>5206742</v>
      </c>
    </row>
    <row r="48" spans="1:5">
      <c r="A48" s="3"/>
      <c r="B48" s="533"/>
      <c r="C48" s="534" t="s">
        <v>54</v>
      </c>
      <c r="D48" s="534"/>
      <c r="E48" s="8">
        <f>ESF!I52</f>
        <v>141875</v>
      </c>
    </row>
    <row r="49" spans="1:5">
      <c r="A49" s="3"/>
      <c r="B49" s="533"/>
      <c r="C49" s="534" t="s">
        <v>55</v>
      </c>
      <c r="D49" s="534"/>
      <c r="E49" s="8">
        <f>ESF!I53</f>
        <v>78556</v>
      </c>
    </row>
    <row r="50" spans="1:5">
      <c r="A50" s="3"/>
      <c r="B50" s="533"/>
      <c r="C50" s="534" t="s">
        <v>56</v>
      </c>
      <c r="D50" s="534"/>
      <c r="E50" s="8">
        <f>ESF!I54</f>
        <v>0</v>
      </c>
    </row>
    <row r="51" spans="1:5">
      <c r="A51" s="3"/>
      <c r="B51" s="533"/>
      <c r="C51" s="534" t="s">
        <v>57</v>
      </c>
      <c r="D51" s="534"/>
      <c r="E51" s="8">
        <f>ESF!I55</f>
        <v>0</v>
      </c>
    </row>
    <row r="52" spans="1:5">
      <c r="A52" s="3"/>
      <c r="B52" s="533"/>
      <c r="C52" s="534" t="s">
        <v>58</v>
      </c>
      <c r="D52" s="534"/>
      <c r="E52" s="8">
        <f>ESF!I56</f>
        <v>4986311</v>
      </c>
    </row>
    <row r="53" spans="1:5">
      <c r="A53" s="3"/>
      <c r="B53" s="533"/>
      <c r="C53" s="537" t="s">
        <v>59</v>
      </c>
      <c r="D53" s="537"/>
      <c r="E53" s="10">
        <f>ESF!I58</f>
        <v>0</v>
      </c>
    </row>
    <row r="54" spans="1:5">
      <c r="A54" s="3"/>
      <c r="B54" s="533"/>
      <c r="C54" s="534" t="s">
        <v>60</v>
      </c>
      <c r="D54" s="534"/>
      <c r="E54" s="8">
        <f>ESF!I60</f>
        <v>0</v>
      </c>
    </row>
    <row r="55" spans="1:5">
      <c r="A55" s="3"/>
      <c r="B55" s="533"/>
      <c r="C55" s="534" t="s">
        <v>61</v>
      </c>
      <c r="D55" s="534"/>
      <c r="E55" s="8">
        <f>ESF!I61</f>
        <v>0</v>
      </c>
    </row>
    <row r="56" spans="1:5" ht="15.75" thickBot="1">
      <c r="A56" s="3"/>
      <c r="B56" s="533"/>
      <c r="C56" s="535" t="s">
        <v>62</v>
      </c>
      <c r="D56" s="535"/>
      <c r="E56" s="9">
        <f>ESF!I63</f>
        <v>5206742</v>
      </c>
    </row>
    <row r="57" spans="1:5" ht="15.75" thickBot="1">
      <c r="A57" s="3"/>
      <c r="B57" s="2"/>
      <c r="C57" s="535" t="s">
        <v>63</v>
      </c>
      <c r="D57" s="535"/>
      <c r="E57" s="9">
        <f>ESF!I65</f>
        <v>5435852</v>
      </c>
    </row>
    <row r="58" spans="1:5">
      <c r="A58" s="3"/>
      <c r="B58" s="2"/>
      <c r="C58" s="536" t="s">
        <v>5</v>
      </c>
      <c r="D58" s="536"/>
      <c r="E58" s="1">
        <v>2012</v>
      </c>
    </row>
    <row r="59" spans="1:5">
      <c r="A59" s="532" t="s">
        <v>69</v>
      </c>
      <c r="B59" s="533" t="s">
        <v>8</v>
      </c>
      <c r="C59" s="534" t="s">
        <v>10</v>
      </c>
      <c r="D59" s="534"/>
      <c r="E59" s="8">
        <f>ESF!E18</f>
        <v>7284939</v>
      </c>
    </row>
    <row r="60" spans="1:5">
      <c r="A60" s="532"/>
      <c r="B60" s="533"/>
      <c r="C60" s="534" t="s">
        <v>12</v>
      </c>
      <c r="D60" s="534"/>
      <c r="E60" s="8">
        <f>ESF!E19</f>
        <v>3000</v>
      </c>
    </row>
    <row r="61" spans="1:5">
      <c r="A61" s="532"/>
      <c r="B61" s="533"/>
      <c r="C61" s="534" t="s">
        <v>14</v>
      </c>
      <c r="D61" s="534"/>
      <c r="E61" s="8">
        <f>ESF!E20</f>
        <v>0</v>
      </c>
    </row>
    <row r="62" spans="1:5">
      <c r="A62" s="532"/>
      <c r="B62" s="533"/>
      <c r="C62" s="534" t="s">
        <v>16</v>
      </c>
      <c r="D62" s="534"/>
      <c r="E62" s="8">
        <f>ESF!E21</f>
        <v>0</v>
      </c>
    </row>
    <row r="63" spans="1:5">
      <c r="A63" s="532"/>
      <c r="B63" s="533"/>
      <c r="C63" s="534" t="s">
        <v>18</v>
      </c>
      <c r="D63" s="534"/>
      <c r="E63" s="8">
        <f>ESF!E22</f>
        <v>0</v>
      </c>
    </row>
    <row r="64" spans="1:5">
      <c r="A64" s="532"/>
      <c r="B64" s="533"/>
      <c r="C64" s="534" t="s">
        <v>20</v>
      </c>
      <c r="D64" s="534"/>
      <c r="E64" s="8">
        <f>ESF!E23</f>
        <v>0</v>
      </c>
    </row>
    <row r="65" spans="1:5">
      <c r="A65" s="532"/>
      <c r="B65" s="533"/>
      <c r="C65" s="534" t="s">
        <v>22</v>
      </c>
      <c r="D65" s="534"/>
      <c r="E65" s="8">
        <f>ESF!E24</f>
        <v>0</v>
      </c>
    </row>
    <row r="66" spans="1:5" ht="15.75" thickBot="1">
      <c r="A66" s="532"/>
      <c r="B66" s="4"/>
      <c r="C66" s="535" t="s">
        <v>25</v>
      </c>
      <c r="D66" s="535"/>
      <c r="E66" s="9">
        <f>ESF!E26</f>
        <v>7287939</v>
      </c>
    </row>
    <row r="67" spans="1:5">
      <c r="A67" s="532"/>
      <c r="B67" s="533" t="s">
        <v>27</v>
      </c>
      <c r="C67" s="534" t="s">
        <v>29</v>
      </c>
      <c r="D67" s="534"/>
      <c r="E67" s="8">
        <f>ESF!E31</f>
        <v>0</v>
      </c>
    </row>
    <row r="68" spans="1:5">
      <c r="A68" s="532"/>
      <c r="B68" s="533"/>
      <c r="C68" s="534" t="s">
        <v>31</v>
      </c>
      <c r="D68" s="534"/>
      <c r="E68" s="8">
        <f>ESF!E32</f>
        <v>0</v>
      </c>
    </row>
    <row r="69" spans="1:5">
      <c r="A69" s="532"/>
      <c r="B69" s="533"/>
      <c r="C69" s="534" t="s">
        <v>33</v>
      </c>
      <c r="D69" s="534"/>
      <c r="E69" s="8">
        <f>ESF!E33</f>
        <v>0</v>
      </c>
    </row>
    <row r="70" spans="1:5">
      <c r="A70" s="532"/>
      <c r="B70" s="533"/>
      <c r="C70" s="534" t="s">
        <v>35</v>
      </c>
      <c r="D70" s="534"/>
      <c r="E70" s="8">
        <f>ESF!E34</f>
        <v>1325646</v>
      </c>
    </row>
    <row r="71" spans="1:5">
      <c r="A71" s="532"/>
      <c r="B71" s="533"/>
      <c r="C71" s="534" t="s">
        <v>37</v>
      </c>
      <c r="D71" s="534"/>
      <c r="E71" s="8">
        <f>ESF!E35</f>
        <v>3506435</v>
      </c>
    </row>
    <row r="72" spans="1:5">
      <c r="A72" s="532"/>
      <c r="B72" s="533"/>
      <c r="C72" s="534" t="s">
        <v>39</v>
      </c>
      <c r="D72" s="534"/>
      <c r="E72" s="8">
        <f>ESF!E36</f>
        <v>0</v>
      </c>
    </row>
    <row r="73" spans="1:5">
      <c r="A73" s="532"/>
      <c r="B73" s="533"/>
      <c r="C73" s="534" t="s">
        <v>41</v>
      </c>
      <c r="D73" s="534"/>
      <c r="E73" s="8">
        <f>ESF!E37</f>
        <v>0</v>
      </c>
    </row>
    <row r="74" spans="1:5">
      <c r="A74" s="532"/>
      <c r="B74" s="533"/>
      <c r="C74" s="534" t="s">
        <v>42</v>
      </c>
      <c r="D74" s="534"/>
      <c r="E74" s="8">
        <f>ESF!E38</f>
        <v>0</v>
      </c>
    </row>
    <row r="75" spans="1:5">
      <c r="A75" s="532"/>
      <c r="B75" s="533"/>
      <c r="C75" s="534" t="s">
        <v>44</v>
      </c>
      <c r="D75" s="534"/>
      <c r="E75" s="8">
        <f>ESF!E39</f>
        <v>0</v>
      </c>
    </row>
    <row r="76" spans="1:5" ht="15.75" thickBot="1">
      <c r="A76" s="532"/>
      <c r="B76" s="4"/>
      <c r="C76" s="535" t="s">
        <v>46</v>
      </c>
      <c r="D76" s="535"/>
      <c r="E76" s="9">
        <f>ESF!E41</f>
        <v>4832081</v>
      </c>
    </row>
    <row r="77" spans="1:5" ht="15.75" thickBot="1">
      <c r="A77" s="532"/>
      <c r="B77" s="2"/>
      <c r="C77" s="535" t="s">
        <v>48</v>
      </c>
      <c r="D77" s="535"/>
      <c r="E77" s="9">
        <f>ESF!E43</f>
        <v>12120020</v>
      </c>
    </row>
    <row r="78" spans="1:5">
      <c r="A78" s="532" t="s">
        <v>70</v>
      </c>
      <c r="B78" s="533" t="s">
        <v>9</v>
      </c>
      <c r="C78" s="534" t="s">
        <v>11</v>
      </c>
      <c r="D78" s="534"/>
      <c r="E78" s="8">
        <f>ESF!J18</f>
        <v>5072582</v>
      </c>
    </row>
    <row r="79" spans="1:5">
      <c r="A79" s="532"/>
      <c r="B79" s="533"/>
      <c r="C79" s="534" t="s">
        <v>13</v>
      </c>
      <c r="D79" s="534"/>
      <c r="E79" s="8">
        <f>ESF!J19</f>
        <v>0</v>
      </c>
    </row>
    <row r="80" spans="1:5">
      <c r="A80" s="532"/>
      <c r="B80" s="533"/>
      <c r="C80" s="534" t="s">
        <v>15</v>
      </c>
      <c r="D80" s="534"/>
      <c r="E80" s="8">
        <f>ESF!J20</f>
        <v>0</v>
      </c>
    </row>
    <row r="81" spans="1:5">
      <c r="A81" s="532"/>
      <c r="B81" s="533"/>
      <c r="C81" s="534" t="s">
        <v>17</v>
      </c>
      <c r="D81" s="534"/>
      <c r="E81" s="8">
        <f>ESF!J21</f>
        <v>0</v>
      </c>
    </row>
    <row r="82" spans="1:5">
      <c r="A82" s="532"/>
      <c r="B82" s="533"/>
      <c r="C82" s="534" t="s">
        <v>19</v>
      </c>
      <c r="D82" s="534"/>
      <c r="E82" s="8">
        <f>ESF!J22</f>
        <v>0</v>
      </c>
    </row>
    <row r="83" spans="1:5">
      <c r="A83" s="532"/>
      <c r="B83" s="533"/>
      <c r="C83" s="534" t="s">
        <v>21</v>
      </c>
      <c r="D83" s="534"/>
      <c r="E83" s="8">
        <f>ESF!J23</f>
        <v>0</v>
      </c>
    </row>
    <row r="84" spans="1:5">
      <c r="A84" s="532"/>
      <c r="B84" s="533"/>
      <c r="C84" s="534" t="s">
        <v>23</v>
      </c>
      <c r="D84" s="534"/>
      <c r="E84" s="8">
        <f>ESF!J24</f>
        <v>0</v>
      </c>
    </row>
    <row r="85" spans="1:5">
      <c r="A85" s="532"/>
      <c r="B85" s="533"/>
      <c r="C85" s="534" t="s">
        <v>24</v>
      </c>
      <c r="D85" s="534"/>
      <c r="E85" s="8">
        <f>ESF!J25</f>
        <v>0</v>
      </c>
    </row>
    <row r="86" spans="1:5" ht="15.75" thickBot="1">
      <c r="A86" s="532"/>
      <c r="B86" s="4"/>
      <c r="C86" s="535" t="s">
        <v>26</v>
      </c>
      <c r="D86" s="535"/>
      <c r="E86" s="9">
        <f>ESF!J27</f>
        <v>5072582</v>
      </c>
    </row>
    <row r="87" spans="1:5">
      <c r="A87" s="532"/>
      <c r="B87" s="533" t="s">
        <v>28</v>
      </c>
      <c r="C87" s="534" t="s">
        <v>30</v>
      </c>
      <c r="D87" s="534"/>
      <c r="E87" s="8">
        <f>ESF!J31</f>
        <v>0</v>
      </c>
    </row>
    <row r="88" spans="1:5">
      <c r="A88" s="532"/>
      <c r="B88" s="533"/>
      <c r="C88" s="534" t="s">
        <v>32</v>
      </c>
      <c r="D88" s="534"/>
      <c r="E88" s="8">
        <f>ESF!J32</f>
        <v>0</v>
      </c>
    </row>
    <row r="89" spans="1:5">
      <c r="A89" s="532"/>
      <c r="B89" s="533"/>
      <c r="C89" s="534" t="s">
        <v>34</v>
      </c>
      <c r="D89" s="534"/>
      <c r="E89" s="8">
        <f>ESF!J33</f>
        <v>0</v>
      </c>
    </row>
    <row r="90" spans="1:5">
      <c r="A90" s="532"/>
      <c r="B90" s="533"/>
      <c r="C90" s="534" t="s">
        <v>36</v>
      </c>
      <c r="D90" s="534"/>
      <c r="E90" s="8">
        <f>ESF!J34</f>
        <v>0</v>
      </c>
    </row>
    <row r="91" spans="1:5">
      <c r="A91" s="532"/>
      <c r="B91" s="533"/>
      <c r="C91" s="534" t="s">
        <v>38</v>
      </c>
      <c r="D91" s="534"/>
      <c r="E91" s="8">
        <f>ESF!J35</f>
        <v>0</v>
      </c>
    </row>
    <row r="92" spans="1:5">
      <c r="A92" s="532"/>
      <c r="B92" s="533"/>
      <c r="C92" s="534" t="s">
        <v>40</v>
      </c>
      <c r="D92" s="534"/>
      <c r="E92" s="8">
        <f>ESF!J36</f>
        <v>0</v>
      </c>
    </row>
    <row r="93" spans="1:5" ht="15.75" thickBot="1">
      <c r="A93" s="532"/>
      <c r="B93" s="2"/>
      <c r="C93" s="535" t="s">
        <v>43</v>
      </c>
      <c r="D93" s="535"/>
      <c r="E93" s="9">
        <f>ESF!J38</f>
        <v>0</v>
      </c>
    </row>
    <row r="94" spans="1:5" ht="15.75" thickBot="1">
      <c r="A94" s="532"/>
      <c r="B94" s="2"/>
      <c r="C94" s="535" t="s">
        <v>45</v>
      </c>
      <c r="D94" s="535"/>
      <c r="E94" s="9">
        <f>ESF!J40</f>
        <v>5072582</v>
      </c>
    </row>
    <row r="95" spans="1:5">
      <c r="A95" s="3"/>
      <c r="B95" s="533" t="s">
        <v>47</v>
      </c>
      <c r="C95" s="537" t="s">
        <v>49</v>
      </c>
      <c r="D95" s="537"/>
      <c r="E95" s="10">
        <f>ESF!J44</f>
        <v>0</v>
      </c>
    </row>
    <row r="96" spans="1:5">
      <c r="A96" s="3"/>
      <c r="B96" s="533"/>
      <c r="C96" s="534" t="s">
        <v>50</v>
      </c>
      <c r="D96" s="534"/>
      <c r="E96" s="8">
        <f>ESF!J46</f>
        <v>0</v>
      </c>
    </row>
    <row r="97" spans="1:5">
      <c r="A97" s="3"/>
      <c r="B97" s="533"/>
      <c r="C97" s="534" t="s">
        <v>51</v>
      </c>
      <c r="D97" s="534"/>
      <c r="E97" s="8">
        <f>ESF!J47</f>
        <v>0</v>
      </c>
    </row>
    <row r="98" spans="1:5">
      <c r="A98" s="3"/>
      <c r="B98" s="533"/>
      <c r="C98" s="534" t="s">
        <v>52</v>
      </c>
      <c r="D98" s="534"/>
      <c r="E98" s="8">
        <f>ESF!J48</f>
        <v>0</v>
      </c>
    </row>
    <row r="99" spans="1:5">
      <c r="A99" s="3"/>
      <c r="B99" s="533"/>
      <c r="C99" s="537" t="s">
        <v>53</v>
      </c>
      <c r="D99" s="537"/>
      <c r="E99" s="10">
        <f>ESF!J50</f>
        <v>7047438</v>
      </c>
    </row>
    <row r="100" spans="1:5">
      <c r="A100" s="3"/>
      <c r="B100" s="533"/>
      <c r="C100" s="534" t="s">
        <v>54</v>
      </c>
      <c r="D100" s="534"/>
      <c r="E100" s="8">
        <f>ESF!J52</f>
        <v>1476479</v>
      </c>
    </row>
    <row r="101" spans="1:5">
      <c r="A101" s="3"/>
      <c r="B101" s="533"/>
      <c r="C101" s="534" t="s">
        <v>55</v>
      </c>
      <c r="D101" s="534"/>
      <c r="E101" s="8">
        <f>ESF!J53</f>
        <v>738878</v>
      </c>
    </row>
    <row r="102" spans="1:5">
      <c r="A102" s="3"/>
      <c r="B102" s="533"/>
      <c r="C102" s="534" t="s">
        <v>56</v>
      </c>
      <c r="D102" s="534"/>
      <c r="E102" s="8">
        <f>ESF!J54</f>
        <v>0</v>
      </c>
    </row>
    <row r="103" spans="1:5">
      <c r="A103" s="3"/>
      <c r="B103" s="533"/>
      <c r="C103" s="534" t="s">
        <v>57</v>
      </c>
      <c r="D103" s="534"/>
      <c r="E103" s="8">
        <f>ESF!J55</f>
        <v>0</v>
      </c>
    </row>
    <row r="104" spans="1:5">
      <c r="A104" s="3"/>
      <c r="B104" s="533"/>
      <c r="C104" s="534" t="s">
        <v>58</v>
      </c>
      <c r="D104" s="534"/>
      <c r="E104" s="8">
        <f>ESF!J56</f>
        <v>4832081</v>
      </c>
    </row>
    <row r="105" spans="1:5">
      <c r="A105" s="3"/>
      <c r="B105" s="533"/>
      <c r="C105" s="537" t="s">
        <v>59</v>
      </c>
      <c r="D105" s="537"/>
      <c r="E105" s="10">
        <f>ESF!J58</f>
        <v>0</v>
      </c>
    </row>
    <row r="106" spans="1:5">
      <c r="A106" s="3"/>
      <c r="B106" s="533"/>
      <c r="C106" s="534" t="s">
        <v>60</v>
      </c>
      <c r="D106" s="534"/>
      <c r="E106" s="8">
        <f>ESF!J60</f>
        <v>0</v>
      </c>
    </row>
    <row r="107" spans="1:5">
      <c r="A107" s="3"/>
      <c r="B107" s="533"/>
      <c r="C107" s="534" t="s">
        <v>61</v>
      </c>
      <c r="D107" s="534"/>
      <c r="E107" s="8">
        <f>ESF!J61</f>
        <v>0</v>
      </c>
    </row>
    <row r="108" spans="1:5" ht="15.75" thickBot="1">
      <c r="A108" s="3"/>
      <c r="B108" s="533"/>
      <c r="C108" s="535" t="s">
        <v>62</v>
      </c>
      <c r="D108" s="535"/>
      <c r="E108" s="9">
        <f>ESF!J63</f>
        <v>7047438</v>
      </c>
    </row>
    <row r="109" spans="1:5" ht="15.75" thickBot="1">
      <c r="A109" s="3"/>
      <c r="B109" s="2"/>
      <c r="C109" s="535" t="s">
        <v>63</v>
      </c>
      <c r="D109" s="535"/>
      <c r="E109" s="9">
        <f>ESF!J65</f>
        <v>12120020</v>
      </c>
    </row>
    <row r="110" spans="1:5">
      <c r="A110" s="3"/>
      <c r="B110" s="2"/>
      <c r="C110" s="542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543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543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543"/>
      <c r="D113" s="5" t="s">
        <v>65</v>
      </c>
      <c r="E113" s="10" t="str">
        <f>ESF!G74</f>
        <v>Cargo de quien elabora</v>
      </c>
    </row>
    <row r="114" spans="1:5">
      <c r="A114" s="541" t="s">
        <v>2</v>
      </c>
      <c r="B114" s="541"/>
      <c r="C114" s="541"/>
      <c r="D114" s="541"/>
      <c r="E114" s="13" t="e">
        <f>ECSF!#REF!</f>
        <v>#REF!</v>
      </c>
    </row>
    <row r="115" spans="1:5" ht="45.75">
      <c r="A115" s="541" t="s">
        <v>4</v>
      </c>
      <c r="B115" s="541"/>
      <c r="C115" s="541"/>
      <c r="D115" s="541"/>
      <c r="E115" s="13" t="str">
        <f>ECSF!C7</f>
        <v>Comisión Estatal de Agua de Tlaxcala</v>
      </c>
    </row>
    <row r="116" spans="1:5">
      <c r="A116" s="541" t="s">
        <v>3</v>
      </c>
      <c r="B116" s="541"/>
      <c r="C116" s="541"/>
      <c r="D116" s="541"/>
      <c r="E116" s="14"/>
    </row>
    <row r="117" spans="1:5">
      <c r="A117" s="541" t="s">
        <v>73</v>
      </c>
      <c r="B117" s="541"/>
      <c r="C117" s="541"/>
      <c r="D117" s="541"/>
      <c r="E117" t="s">
        <v>72</v>
      </c>
    </row>
    <row r="118" spans="1:5">
      <c r="B118" s="538" t="s">
        <v>67</v>
      </c>
      <c r="C118" s="537" t="s">
        <v>6</v>
      </c>
      <c r="D118" s="537"/>
      <c r="E118" s="11">
        <f>ECSF!D14</f>
        <v>6838398</v>
      </c>
    </row>
    <row r="119" spans="1:5">
      <c r="B119" s="538"/>
      <c r="C119" s="537" t="s">
        <v>8</v>
      </c>
      <c r="D119" s="537"/>
      <c r="E119" s="11">
        <f>ECSF!D16</f>
        <v>6838398</v>
      </c>
    </row>
    <row r="120" spans="1:5">
      <c r="B120" s="538"/>
      <c r="C120" s="534" t="s">
        <v>10</v>
      </c>
      <c r="D120" s="534"/>
      <c r="E120" s="12">
        <f>ECSF!D18</f>
        <v>6838398</v>
      </c>
    </row>
    <row r="121" spans="1:5">
      <c r="B121" s="538"/>
      <c r="C121" s="534" t="s">
        <v>12</v>
      </c>
      <c r="D121" s="534"/>
      <c r="E121" s="12">
        <f>ECSF!D19</f>
        <v>0</v>
      </c>
    </row>
    <row r="122" spans="1:5">
      <c r="B122" s="538"/>
      <c r="C122" s="534" t="s">
        <v>14</v>
      </c>
      <c r="D122" s="534"/>
      <c r="E122" s="12">
        <f>ECSF!D20</f>
        <v>0</v>
      </c>
    </row>
    <row r="123" spans="1:5">
      <c r="B123" s="538"/>
      <c r="C123" s="534" t="s">
        <v>16</v>
      </c>
      <c r="D123" s="534"/>
      <c r="E123" s="12">
        <f>ECSF!D21</f>
        <v>0</v>
      </c>
    </row>
    <row r="124" spans="1:5">
      <c r="B124" s="538"/>
      <c r="C124" s="534" t="s">
        <v>18</v>
      </c>
      <c r="D124" s="534"/>
      <c r="E124" s="12">
        <f>ECSF!D22</f>
        <v>0</v>
      </c>
    </row>
    <row r="125" spans="1:5">
      <c r="B125" s="538"/>
      <c r="C125" s="534" t="s">
        <v>20</v>
      </c>
      <c r="D125" s="534"/>
      <c r="E125" s="12">
        <f>ECSF!D23</f>
        <v>0</v>
      </c>
    </row>
    <row r="126" spans="1:5">
      <c r="B126" s="538"/>
      <c r="C126" s="534" t="s">
        <v>22</v>
      </c>
      <c r="D126" s="534"/>
      <c r="E126" s="12">
        <f>ECSF!D24</f>
        <v>0</v>
      </c>
    </row>
    <row r="127" spans="1:5">
      <c r="B127" s="538"/>
      <c r="C127" s="537" t="s">
        <v>27</v>
      </c>
      <c r="D127" s="537"/>
      <c r="E127" s="11">
        <f>ECSF!D26</f>
        <v>0</v>
      </c>
    </row>
    <row r="128" spans="1:5">
      <c r="B128" s="538"/>
      <c r="C128" s="534" t="s">
        <v>29</v>
      </c>
      <c r="D128" s="534"/>
      <c r="E128" s="12">
        <f>ECSF!D28</f>
        <v>0</v>
      </c>
    </row>
    <row r="129" spans="2:5">
      <c r="B129" s="538"/>
      <c r="C129" s="534" t="s">
        <v>31</v>
      </c>
      <c r="D129" s="534"/>
      <c r="E129" s="12">
        <f>ECSF!D29</f>
        <v>0</v>
      </c>
    </row>
    <row r="130" spans="2:5">
      <c r="B130" s="538"/>
      <c r="C130" s="534" t="s">
        <v>33</v>
      </c>
      <c r="D130" s="534"/>
      <c r="E130" s="12">
        <f>ECSF!D30</f>
        <v>0</v>
      </c>
    </row>
    <row r="131" spans="2:5">
      <c r="B131" s="538"/>
      <c r="C131" s="534" t="s">
        <v>35</v>
      </c>
      <c r="D131" s="534"/>
      <c r="E131" s="12">
        <f>ECSF!D31</f>
        <v>0</v>
      </c>
    </row>
    <row r="132" spans="2:5">
      <c r="B132" s="538"/>
      <c r="C132" s="534" t="s">
        <v>37</v>
      </c>
      <c r="D132" s="534"/>
      <c r="E132" s="12">
        <f>ECSF!D32</f>
        <v>0</v>
      </c>
    </row>
    <row r="133" spans="2:5">
      <c r="B133" s="538"/>
      <c r="C133" s="534" t="s">
        <v>39</v>
      </c>
      <c r="D133" s="534"/>
      <c r="E133" s="12">
        <f>ECSF!D33</f>
        <v>0</v>
      </c>
    </row>
    <row r="134" spans="2:5">
      <c r="B134" s="538"/>
      <c r="C134" s="534" t="s">
        <v>41</v>
      </c>
      <c r="D134" s="534"/>
      <c r="E134" s="12">
        <f>ECSF!D34</f>
        <v>0</v>
      </c>
    </row>
    <row r="135" spans="2:5">
      <c r="B135" s="538"/>
      <c r="C135" s="534" t="s">
        <v>42</v>
      </c>
      <c r="D135" s="534"/>
      <c r="E135" s="12">
        <f>ECSF!D35</f>
        <v>0</v>
      </c>
    </row>
    <row r="136" spans="2:5">
      <c r="B136" s="538"/>
      <c r="C136" s="534" t="s">
        <v>44</v>
      </c>
      <c r="D136" s="534"/>
      <c r="E136" s="12">
        <f>ECSF!D36</f>
        <v>0</v>
      </c>
    </row>
    <row r="137" spans="2:5">
      <c r="B137" s="538"/>
      <c r="C137" s="537" t="s">
        <v>7</v>
      </c>
      <c r="D137" s="537"/>
      <c r="E137" s="11">
        <f>ECSF!I14</f>
        <v>0</v>
      </c>
    </row>
    <row r="138" spans="2:5">
      <c r="B138" s="538"/>
      <c r="C138" s="537" t="s">
        <v>9</v>
      </c>
      <c r="D138" s="537"/>
      <c r="E138" s="11">
        <f>ECSF!I16</f>
        <v>0</v>
      </c>
    </row>
    <row r="139" spans="2:5">
      <c r="B139" s="538"/>
      <c r="C139" s="534" t="s">
        <v>11</v>
      </c>
      <c r="D139" s="534"/>
      <c r="E139" s="12">
        <f>ECSF!I18</f>
        <v>0</v>
      </c>
    </row>
    <row r="140" spans="2:5">
      <c r="B140" s="538"/>
      <c r="C140" s="534" t="s">
        <v>13</v>
      </c>
      <c r="D140" s="534"/>
      <c r="E140" s="12">
        <f>ECSF!I19</f>
        <v>0</v>
      </c>
    </row>
    <row r="141" spans="2:5">
      <c r="B141" s="538"/>
      <c r="C141" s="534" t="s">
        <v>15</v>
      </c>
      <c r="D141" s="534"/>
      <c r="E141" s="12">
        <f>ECSF!I20</f>
        <v>0</v>
      </c>
    </row>
    <row r="142" spans="2:5">
      <c r="B142" s="538"/>
      <c r="C142" s="534" t="s">
        <v>17</v>
      </c>
      <c r="D142" s="534"/>
      <c r="E142" s="12">
        <f>ECSF!I21</f>
        <v>0</v>
      </c>
    </row>
    <row r="143" spans="2:5">
      <c r="B143" s="538"/>
      <c r="C143" s="534" t="s">
        <v>19</v>
      </c>
      <c r="D143" s="534"/>
      <c r="E143" s="12">
        <f>ECSF!I22</f>
        <v>0</v>
      </c>
    </row>
    <row r="144" spans="2:5">
      <c r="B144" s="538"/>
      <c r="C144" s="534" t="s">
        <v>21</v>
      </c>
      <c r="D144" s="534"/>
      <c r="E144" s="12">
        <f>ECSF!I23</f>
        <v>0</v>
      </c>
    </row>
    <row r="145" spans="2:5">
      <c r="B145" s="538"/>
      <c r="C145" s="534" t="s">
        <v>23</v>
      </c>
      <c r="D145" s="534"/>
      <c r="E145" s="12">
        <f>ECSF!I24</f>
        <v>0</v>
      </c>
    </row>
    <row r="146" spans="2:5">
      <c r="B146" s="538"/>
      <c r="C146" s="534" t="s">
        <v>24</v>
      </c>
      <c r="D146" s="534"/>
      <c r="E146" s="12">
        <f>ECSF!I25</f>
        <v>0</v>
      </c>
    </row>
    <row r="147" spans="2:5">
      <c r="B147" s="538"/>
      <c r="C147" s="540" t="s">
        <v>28</v>
      </c>
      <c r="D147" s="540"/>
      <c r="E147" s="11">
        <f>ECSF!I27</f>
        <v>0</v>
      </c>
    </row>
    <row r="148" spans="2:5">
      <c r="B148" s="538"/>
      <c r="C148" s="534" t="s">
        <v>30</v>
      </c>
      <c r="D148" s="534"/>
      <c r="E148" s="12">
        <f>ECSF!I29</f>
        <v>0</v>
      </c>
    </row>
    <row r="149" spans="2:5">
      <c r="B149" s="538"/>
      <c r="C149" s="534" t="s">
        <v>32</v>
      </c>
      <c r="D149" s="534"/>
      <c r="E149" s="12">
        <f>ECSF!I30</f>
        <v>0</v>
      </c>
    </row>
    <row r="150" spans="2:5">
      <c r="B150" s="538"/>
      <c r="C150" s="534" t="s">
        <v>34</v>
      </c>
      <c r="D150" s="534"/>
      <c r="E150" s="12">
        <f>ECSF!I31</f>
        <v>0</v>
      </c>
    </row>
    <row r="151" spans="2:5">
      <c r="B151" s="538"/>
      <c r="C151" s="534" t="s">
        <v>36</v>
      </c>
      <c r="D151" s="534"/>
      <c r="E151" s="12">
        <f>ECSF!I32</f>
        <v>0</v>
      </c>
    </row>
    <row r="152" spans="2:5">
      <c r="B152" s="538"/>
      <c r="C152" s="534" t="s">
        <v>38</v>
      </c>
      <c r="D152" s="534"/>
      <c r="E152" s="12">
        <f>ECSF!I33</f>
        <v>0</v>
      </c>
    </row>
    <row r="153" spans="2:5">
      <c r="B153" s="538"/>
      <c r="C153" s="534" t="s">
        <v>40</v>
      </c>
      <c r="D153" s="534"/>
      <c r="E153" s="12">
        <f>ECSF!I34</f>
        <v>0</v>
      </c>
    </row>
    <row r="154" spans="2:5">
      <c r="B154" s="538"/>
      <c r="C154" s="537" t="s">
        <v>47</v>
      </c>
      <c r="D154" s="537"/>
      <c r="E154" s="11">
        <f>ECSF!I36</f>
        <v>296105</v>
      </c>
    </row>
    <row r="155" spans="2:5">
      <c r="B155" s="538"/>
      <c r="C155" s="537" t="s">
        <v>49</v>
      </c>
      <c r="D155" s="537"/>
      <c r="E155" s="11">
        <f>ECSF!I38</f>
        <v>0</v>
      </c>
    </row>
    <row r="156" spans="2:5">
      <c r="B156" s="538"/>
      <c r="C156" s="534" t="s">
        <v>50</v>
      </c>
      <c r="D156" s="534"/>
      <c r="E156" s="12">
        <f>ECSF!I40</f>
        <v>0</v>
      </c>
    </row>
    <row r="157" spans="2:5">
      <c r="B157" s="538"/>
      <c r="C157" s="534" t="s">
        <v>51</v>
      </c>
      <c r="D157" s="534"/>
      <c r="E157" s="12">
        <f>ECSF!I41</f>
        <v>0</v>
      </c>
    </row>
    <row r="158" spans="2:5">
      <c r="B158" s="538"/>
      <c r="C158" s="534" t="s">
        <v>52</v>
      </c>
      <c r="D158" s="534"/>
      <c r="E158" s="12">
        <f>ECSF!I42</f>
        <v>0</v>
      </c>
    </row>
    <row r="159" spans="2:5">
      <c r="B159" s="538"/>
      <c r="C159" s="537" t="s">
        <v>53</v>
      </c>
      <c r="D159" s="537"/>
      <c r="E159" s="11">
        <f>ECSF!I44</f>
        <v>296105</v>
      </c>
    </row>
    <row r="160" spans="2:5">
      <c r="B160" s="538"/>
      <c r="C160" s="534" t="s">
        <v>54</v>
      </c>
      <c r="D160" s="534"/>
      <c r="E160" s="12">
        <f>ECSF!I46</f>
        <v>141875</v>
      </c>
    </row>
    <row r="161" spans="2:5">
      <c r="B161" s="538"/>
      <c r="C161" s="534" t="s">
        <v>55</v>
      </c>
      <c r="D161" s="534"/>
      <c r="E161" s="12">
        <f>ECSF!I47</f>
        <v>0</v>
      </c>
    </row>
    <row r="162" spans="2:5">
      <c r="B162" s="538"/>
      <c r="C162" s="534" t="s">
        <v>56</v>
      </c>
      <c r="D162" s="534"/>
      <c r="E162" s="12">
        <f>ECSF!I48</f>
        <v>0</v>
      </c>
    </row>
    <row r="163" spans="2:5">
      <c r="B163" s="538"/>
      <c r="C163" s="534" t="s">
        <v>57</v>
      </c>
      <c r="D163" s="534"/>
      <c r="E163" s="12">
        <f>ECSF!I49</f>
        <v>0</v>
      </c>
    </row>
    <row r="164" spans="2:5">
      <c r="B164" s="538"/>
      <c r="C164" s="534" t="s">
        <v>58</v>
      </c>
      <c r="D164" s="534"/>
      <c r="E164" s="12">
        <f>ECSF!I50</f>
        <v>154230</v>
      </c>
    </row>
    <row r="165" spans="2:5">
      <c r="B165" s="538"/>
      <c r="C165" s="537" t="s">
        <v>59</v>
      </c>
      <c r="D165" s="537"/>
      <c r="E165" s="11">
        <f>ECSF!I52</f>
        <v>0</v>
      </c>
    </row>
    <row r="166" spans="2:5">
      <c r="B166" s="538"/>
      <c r="C166" s="534" t="s">
        <v>60</v>
      </c>
      <c r="D166" s="534"/>
      <c r="E166" s="12">
        <f>ECSF!I54</f>
        <v>0</v>
      </c>
    </row>
    <row r="167" spans="2:5" ht="15" customHeight="1" thickBot="1">
      <c r="B167" s="539"/>
      <c r="C167" s="534" t="s">
        <v>61</v>
      </c>
      <c r="D167" s="534"/>
      <c r="E167" s="12">
        <f>ECSF!I55</f>
        <v>0</v>
      </c>
    </row>
    <row r="168" spans="2:5">
      <c r="B168" s="538" t="s">
        <v>68</v>
      </c>
      <c r="C168" s="537" t="s">
        <v>6</v>
      </c>
      <c r="D168" s="537"/>
      <c r="E168" s="11">
        <f>ECSF!E14</f>
        <v>154230</v>
      </c>
    </row>
    <row r="169" spans="2:5" ht="15" customHeight="1">
      <c r="B169" s="538"/>
      <c r="C169" s="537" t="s">
        <v>8</v>
      </c>
      <c r="D169" s="537"/>
      <c r="E169" s="11">
        <f>ECSF!E16</f>
        <v>0</v>
      </c>
    </row>
    <row r="170" spans="2:5" ht="15" customHeight="1">
      <c r="B170" s="538"/>
      <c r="C170" s="534" t="s">
        <v>10</v>
      </c>
      <c r="D170" s="534"/>
      <c r="E170" s="12">
        <f>ECSF!E18</f>
        <v>0</v>
      </c>
    </row>
    <row r="171" spans="2:5" ht="15" customHeight="1">
      <c r="B171" s="538"/>
      <c r="C171" s="534" t="s">
        <v>12</v>
      </c>
      <c r="D171" s="534"/>
      <c r="E171" s="12">
        <f>ECSF!E19</f>
        <v>0</v>
      </c>
    </row>
    <row r="172" spans="2:5">
      <c r="B172" s="538"/>
      <c r="C172" s="534" t="s">
        <v>14</v>
      </c>
      <c r="D172" s="534"/>
      <c r="E172" s="12">
        <f>ECSF!E20</f>
        <v>0</v>
      </c>
    </row>
    <row r="173" spans="2:5">
      <c r="B173" s="538"/>
      <c r="C173" s="534" t="s">
        <v>16</v>
      </c>
      <c r="D173" s="534"/>
      <c r="E173" s="12">
        <f>ECSF!E21</f>
        <v>0</v>
      </c>
    </row>
    <row r="174" spans="2:5" ht="15" customHeight="1">
      <c r="B174" s="538"/>
      <c r="C174" s="534" t="s">
        <v>18</v>
      </c>
      <c r="D174" s="534"/>
      <c r="E174" s="12">
        <f>ECSF!E22</f>
        <v>0</v>
      </c>
    </row>
    <row r="175" spans="2:5" ht="15" customHeight="1">
      <c r="B175" s="538"/>
      <c r="C175" s="534" t="s">
        <v>20</v>
      </c>
      <c r="D175" s="534"/>
      <c r="E175" s="12">
        <f>ECSF!E23</f>
        <v>0</v>
      </c>
    </row>
    <row r="176" spans="2:5">
      <c r="B176" s="538"/>
      <c r="C176" s="534" t="s">
        <v>22</v>
      </c>
      <c r="D176" s="534"/>
      <c r="E176" s="12">
        <f>ECSF!E24</f>
        <v>0</v>
      </c>
    </row>
    <row r="177" spans="2:5" ht="15" customHeight="1">
      <c r="B177" s="538"/>
      <c r="C177" s="537" t="s">
        <v>27</v>
      </c>
      <c r="D177" s="537"/>
      <c r="E177" s="11">
        <f>ECSF!E26</f>
        <v>154230</v>
      </c>
    </row>
    <row r="178" spans="2:5">
      <c r="B178" s="538"/>
      <c r="C178" s="534" t="s">
        <v>29</v>
      </c>
      <c r="D178" s="534"/>
      <c r="E178" s="12">
        <f>ECSF!E28</f>
        <v>0</v>
      </c>
    </row>
    <row r="179" spans="2:5" ht="15" customHeight="1">
      <c r="B179" s="538"/>
      <c r="C179" s="534" t="s">
        <v>31</v>
      </c>
      <c r="D179" s="534"/>
      <c r="E179" s="12">
        <f>ECSF!E29</f>
        <v>0</v>
      </c>
    </row>
    <row r="180" spans="2:5" ht="15" customHeight="1">
      <c r="B180" s="538"/>
      <c r="C180" s="534" t="s">
        <v>33</v>
      </c>
      <c r="D180" s="534"/>
      <c r="E180" s="12">
        <f>ECSF!E30</f>
        <v>0</v>
      </c>
    </row>
    <row r="181" spans="2:5" ht="15" customHeight="1">
      <c r="B181" s="538"/>
      <c r="C181" s="534" t="s">
        <v>35</v>
      </c>
      <c r="D181" s="534"/>
      <c r="E181" s="12">
        <f>ECSF!E31</f>
        <v>154230</v>
      </c>
    </row>
    <row r="182" spans="2:5" ht="15" customHeight="1">
      <c r="B182" s="538"/>
      <c r="C182" s="534" t="s">
        <v>37</v>
      </c>
      <c r="D182" s="534"/>
      <c r="E182" s="12">
        <f>ECSF!E32</f>
        <v>0</v>
      </c>
    </row>
    <row r="183" spans="2:5" ht="15" customHeight="1">
      <c r="B183" s="538"/>
      <c r="C183" s="534" t="s">
        <v>39</v>
      </c>
      <c r="D183" s="534"/>
      <c r="E183" s="12">
        <f>ECSF!E33</f>
        <v>0</v>
      </c>
    </row>
    <row r="184" spans="2:5" ht="15" customHeight="1">
      <c r="B184" s="538"/>
      <c r="C184" s="534" t="s">
        <v>41</v>
      </c>
      <c r="D184" s="534"/>
      <c r="E184" s="12">
        <f>ECSF!E34</f>
        <v>0</v>
      </c>
    </row>
    <row r="185" spans="2:5" ht="15" customHeight="1">
      <c r="B185" s="538"/>
      <c r="C185" s="534" t="s">
        <v>42</v>
      </c>
      <c r="D185" s="534"/>
      <c r="E185" s="12">
        <f>ECSF!E35</f>
        <v>0</v>
      </c>
    </row>
    <row r="186" spans="2:5" ht="15" customHeight="1">
      <c r="B186" s="538"/>
      <c r="C186" s="534" t="s">
        <v>44</v>
      </c>
      <c r="D186" s="534"/>
      <c r="E186" s="12">
        <f>ECSF!E36</f>
        <v>0</v>
      </c>
    </row>
    <row r="187" spans="2:5" ht="15" customHeight="1">
      <c r="B187" s="538"/>
      <c r="C187" s="537" t="s">
        <v>7</v>
      </c>
      <c r="D187" s="537"/>
      <c r="E187" s="11">
        <f>ECSF!J14</f>
        <v>4843472</v>
      </c>
    </row>
    <row r="188" spans="2:5">
      <c r="B188" s="538"/>
      <c r="C188" s="537" t="s">
        <v>9</v>
      </c>
      <c r="D188" s="537"/>
      <c r="E188" s="11">
        <f>ECSF!J16</f>
        <v>4843472</v>
      </c>
    </row>
    <row r="189" spans="2:5">
      <c r="B189" s="538"/>
      <c r="C189" s="534" t="s">
        <v>11</v>
      </c>
      <c r="D189" s="534"/>
      <c r="E189" s="12">
        <f>ECSF!J18</f>
        <v>4843472</v>
      </c>
    </row>
    <row r="190" spans="2:5">
      <c r="B190" s="538"/>
      <c r="C190" s="534" t="s">
        <v>13</v>
      </c>
      <c r="D190" s="534"/>
      <c r="E190" s="12">
        <f>ECSF!J19</f>
        <v>0</v>
      </c>
    </row>
    <row r="191" spans="2:5" ht="15" customHeight="1">
      <c r="B191" s="538"/>
      <c r="C191" s="534" t="s">
        <v>15</v>
      </c>
      <c r="D191" s="534"/>
      <c r="E191" s="12">
        <f>ECSF!J20</f>
        <v>0</v>
      </c>
    </row>
    <row r="192" spans="2:5">
      <c r="B192" s="538"/>
      <c r="C192" s="534" t="s">
        <v>17</v>
      </c>
      <c r="D192" s="534"/>
      <c r="E192" s="12">
        <f>ECSF!J21</f>
        <v>0</v>
      </c>
    </row>
    <row r="193" spans="2:5" ht="15" customHeight="1">
      <c r="B193" s="538"/>
      <c r="C193" s="534" t="s">
        <v>19</v>
      </c>
      <c r="D193" s="534"/>
      <c r="E193" s="12">
        <f>ECSF!J22</f>
        <v>0</v>
      </c>
    </row>
    <row r="194" spans="2:5" ht="15" customHeight="1">
      <c r="B194" s="538"/>
      <c r="C194" s="534" t="s">
        <v>21</v>
      </c>
      <c r="D194" s="534"/>
      <c r="E194" s="12">
        <f>ECSF!J23</f>
        <v>0</v>
      </c>
    </row>
    <row r="195" spans="2:5" ht="15" customHeight="1">
      <c r="B195" s="538"/>
      <c r="C195" s="534" t="s">
        <v>23</v>
      </c>
      <c r="D195" s="534"/>
      <c r="E195" s="12">
        <f>ECSF!J24</f>
        <v>0</v>
      </c>
    </row>
    <row r="196" spans="2:5" ht="15" customHeight="1">
      <c r="B196" s="538"/>
      <c r="C196" s="534" t="s">
        <v>24</v>
      </c>
      <c r="D196" s="534"/>
      <c r="E196" s="12">
        <f>ECSF!J25</f>
        <v>0</v>
      </c>
    </row>
    <row r="197" spans="2:5" ht="15" customHeight="1">
      <c r="B197" s="538"/>
      <c r="C197" s="540" t="s">
        <v>28</v>
      </c>
      <c r="D197" s="540"/>
      <c r="E197" s="11">
        <f>ECSF!J27</f>
        <v>0</v>
      </c>
    </row>
    <row r="198" spans="2:5" ht="15" customHeight="1">
      <c r="B198" s="538"/>
      <c r="C198" s="534" t="s">
        <v>30</v>
      </c>
      <c r="D198" s="534"/>
      <c r="E198" s="12">
        <f>ECSF!J29</f>
        <v>0</v>
      </c>
    </row>
    <row r="199" spans="2:5" ht="15" customHeight="1">
      <c r="B199" s="538"/>
      <c r="C199" s="534" t="s">
        <v>32</v>
      </c>
      <c r="D199" s="534"/>
      <c r="E199" s="12">
        <f>ECSF!J30</f>
        <v>0</v>
      </c>
    </row>
    <row r="200" spans="2:5" ht="15" customHeight="1">
      <c r="B200" s="538"/>
      <c r="C200" s="534" t="s">
        <v>34</v>
      </c>
      <c r="D200" s="534"/>
      <c r="E200" s="12">
        <f>ECSF!J31</f>
        <v>0</v>
      </c>
    </row>
    <row r="201" spans="2:5">
      <c r="B201" s="538"/>
      <c r="C201" s="534" t="s">
        <v>36</v>
      </c>
      <c r="D201" s="534"/>
      <c r="E201" s="12">
        <f>ECSF!J32</f>
        <v>0</v>
      </c>
    </row>
    <row r="202" spans="2:5" ht="15" customHeight="1">
      <c r="B202" s="538"/>
      <c r="C202" s="534" t="s">
        <v>38</v>
      </c>
      <c r="D202" s="534"/>
      <c r="E202" s="12">
        <f>ECSF!J33</f>
        <v>0</v>
      </c>
    </row>
    <row r="203" spans="2:5">
      <c r="B203" s="538"/>
      <c r="C203" s="534" t="s">
        <v>40</v>
      </c>
      <c r="D203" s="534"/>
      <c r="E203" s="12">
        <f>ECSF!J34</f>
        <v>0</v>
      </c>
    </row>
    <row r="204" spans="2:5" ht="15" customHeight="1">
      <c r="B204" s="538"/>
      <c r="C204" s="537" t="s">
        <v>47</v>
      </c>
      <c r="D204" s="537"/>
      <c r="E204" s="11">
        <f>ECSF!J36</f>
        <v>2136801</v>
      </c>
    </row>
    <row r="205" spans="2:5" ht="15" customHeight="1">
      <c r="B205" s="538"/>
      <c r="C205" s="537" t="s">
        <v>49</v>
      </c>
      <c r="D205" s="537"/>
      <c r="E205" s="11">
        <f>ECSF!J38</f>
        <v>0</v>
      </c>
    </row>
    <row r="206" spans="2:5" ht="15" customHeight="1">
      <c r="B206" s="538"/>
      <c r="C206" s="534" t="s">
        <v>50</v>
      </c>
      <c r="D206" s="534"/>
      <c r="E206" s="12">
        <f>ECSF!J40</f>
        <v>0</v>
      </c>
    </row>
    <row r="207" spans="2:5" ht="15" customHeight="1">
      <c r="B207" s="538"/>
      <c r="C207" s="534" t="s">
        <v>51</v>
      </c>
      <c r="D207" s="534"/>
      <c r="E207" s="12">
        <f>ECSF!J41</f>
        <v>0</v>
      </c>
    </row>
    <row r="208" spans="2:5" ht="15" customHeight="1">
      <c r="B208" s="538"/>
      <c r="C208" s="534" t="s">
        <v>52</v>
      </c>
      <c r="D208" s="534"/>
      <c r="E208" s="12">
        <f>ECSF!J42</f>
        <v>0</v>
      </c>
    </row>
    <row r="209" spans="2:5" ht="15" customHeight="1">
      <c r="B209" s="538"/>
      <c r="C209" s="537" t="s">
        <v>53</v>
      </c>
      <c r="D209" s="537"/>
      <c r="E209" s="11">
        <f>ECSF!J44</f>
        <v>2136801</v>
      </c>
    </row>
    <row r="210" spans="2:5">
      <c r="B210" s="538"/>
      <c r="C210" s="534" t="s">
        <v>54</v>
      </c>
      <c r="D210" s="534"/>
      <c r="E210" s="12">
        <f>ECSF!J46</f>
        <v>0</v>
      </c>
    </row>
    <row r="211" spans="2:5" ht="15" customHeight="1">
      <c r="B211" s="538"/>
      <c r="C211" s="534" t="s">
        <v>55</v>
      </c>
      <c r="D211" s="534"/>
      <c r="E211" s="12">
        <f>ECSF!J47</f>
        <v>2136801</v>
      </c>
    </row>
    <row r="212" spans="2:5">
      <c r="B212" s="538"/>
      <c r="C212" s="534" t="s">
        <v>56</v>
      </c>
      <c r="D212" s="534"/>
      <c r="E212" s="12">
        <f>ECSF!J48</f>
        <v>0</v>
      </c>
    </row>
    <row r="213" spans="2:5" ht="15" customHeight="1">
      <c r="B213" s="538"/>
      <c r="C213" s="534" t="s">
        <v>57</v>
      </c>
      <c r="D213" s="534"/>
      <c r="E213" s="12">
        <f>ECSF!J49</f>
        <v>0</v>
      </c>
    </row>
    <row r="214" spans="2:5">
      <c r="B214" s="538"/>
      <c r="C214" s="534" t="s">
        <v>58</v>
      </c>
      <c r="D214" s="534"/>
      <c r="E214" s="12">
        <f>ECSF!J50</f>
        <v>0</v>
      </c>
    </row>
    <row r="215" spans="2:5">
      <c r="B215" s="538"/>
      <c r="C215" s="537" t="s">
        <v>59</v>
      </c>
      <c r="D215" s="537"/>
      <c r="E215" s="11">
        <f>ECSF!J52</f>
        <v>0</v>
      </c>
    </row>
    <row r="216" spans="2:5">
      <c r="B216" s="538"/>
      <c r="C216" s="534" t="s">
        <v>60</v>
      </c>
      <c r="D216" s="534"/>
      <c r="E216" s="12">
        <f>ECSF!J54</f>
        <v>0</v>
      </c>
    </row>
    <row r="217" spans="2:5" ht="15.75" thickBot="1">
      <c r="B217" s="539"/>
      <c r="C217" s="534" t="s">
        <v>61</v>
      </c>
      <c r="D217" s="534"/>
      <c r="E217" s="12">
        <f>ECSF!J55</f>
        <v>0</v>
      </c>
    </row>
    <row r="218" spans="2:5">
      <c r="C218" s="542" t="s">
        <v>75</v>
      </c>
      <c r="D218" s="5" t="s">
        <v>64</v>
      </c>
      <c r="E218" s="15" t="str">
        <f>ECSF!C62</f>
        <v>Nombre de quien autoriza</v>
      </c>
    </row>
    <row r="219" spans="2:5">
      <c r="C219" s="543"/>
      <c r="D219" s="5" t="s">
        <v>65</v>
      </c>
      <c r="E219" s="15" t="str">
        <f>ECSF!C63</f>
        <v>Cargo de quien autoriza</v>
      </c>
    </row>
    <row r="220" spans="2:5">
      <c r="C220" s="543" t="s">
        <v>74</v>
      </c>
      <c r="D220" s="5" t="s">
        <v>64</v>
      </c>
      <c r="E220" s="15" t="str">
        <f>ECSF!G62</f>
        <v>Nombre de quien elabora</v>
      </c>
    </row>
    <row r="221" spans="2:5">
      <c r="C221" s="543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C4" sqref="C4:G4"/>
    </sheetView>
  </sheetViews>
  <sheetFormatPr baseColWidth="10" defaultColWidth="11.42578125" defaultRowHeight="12"/>
  <cols>
    <col min="1" max="1" width="1.140625" style="73" customWidth="1"/>
    <col min="2" max="2" width="11.7109375" style="73" customWidth="1"/>
    <col min="3" max="3" width="54.42578125" style="73" customWidth="1"/>
    <col min="4" max="4" width="19.140625" style="154" customWidth="1"/>
    <col min="5" max="5" width="19.28515625" style="73" customWidth="1"/>
    <col min="6" max="6" width="19" style="73" customWidth="1"/>
    <col min="7" max="7" width="21.28515625" style="73" customWidth="1"/>
    <col min="8" max="8" width="18.7109375" style="73" customWidth="1"/>
    <col min="9" max="9" width="1.140625" style="73" customWidth="1"/>
    <col min="10" max="16384" width="11.42578125" style="73"/>
  </cols>
  <sheetData>
    <row r="1" spans="1:13" s="84" customFormat="1" ht="6" customHeight="1">
      <c r="B1" s="85"/>
      <c r="C1" s="544"/>
      <c r="D1" s="544"/>
      <c r="E1" s="544"/>
      <c r="F1" s="545"/>
      <c r="G1" s="545"/>
      <c r="H1" s="545"/>
      <c r="I1" s="128"/>
      <c r="J1" s="114"/>
      <c r="K1" s="114"/>
    </row>
    <row r="2" spans="1:13" s="84" customFormat="1" ht="6" customHeight="1">
      <c r="B2" s="85"/>
    </row>
    <row r="3" spans="1:13" s="84" customFormat="1" ht="14.1" customHeight="1">
      <c r="B3" s="86"/>
      <c r="C3" s="546" t="s">
        <v>651</v>
      </c>
      <c r="D3" s="546"/>
      <c r="E3" s="546"/>
      <c r="F3" s="546"/>
      <c r="G3" s="546"/>
      <c r="H3" s="86"/>
      <c r="I3" s="86"/>
      <c r="J3" s="73"/>
      <c r="K3" s="73"/>
    </row>
    <row r="4" spans="1:13" s="84" customFormat="1" ht="14.1" customHeight="1">
      <c r="B4" s="86"/>
      <c r="C4" s="546" t="s">
        <v>150</v>
      </c>
      <c r="D4" s="546"/>
      <c r="E4" s="546"/>
      <c r="F4" s="546"/>
      <c r="G4" s="546"/>
      <c r="H4" s="86"/>
      <c r="I4" s="86"/>
      <c r="J4" s="73"/>
      <c r="K4" s="73"/>
    </row>
    <row r="5" spans="1:13" s="84" customFormat="1" ht="14.1" customHeight="1">
      <c r="B5" s="86"/>
      <c r="C5" s="546" t="s">
        <v>646</v>
      </c>
      <c r="D5" s="546"/>
      <c r="E5" s="546"/>
      <c r="F5" s="546"/>
      <c r="G5" s="546"/>
      <c r="H5" s="86"/>
      <c r="I5" s="86"/>
      <c r="J5" s="73"/>
      <c r="K5" s="73"/>
    </row>
    <row r="6" spans="1:13" s="84" customFormat="1" ht="14.1" customHeight="1">
      <c r="B6" s="86"/>
      <c r="C6" s="546" t="s">
        <v>1</v>
      </c>
      <c r="D6" s="546"/>
      <c r="E6" s="546"/>
      <c r="F6" s="546"/>
      <c r="G6" s="546"/>
      <c r="H6" s="86"/>
      <c r="I6" s="86"/>
      <c r="J6" s="73"/>
      <c r="K6" s="73"/>
    </row>
    <row r="7" spans="1:13" s="84" customFormat="1" ht="20.100000000000001" customHeight="1">
      <c r="A7" s="87"/>
      <c r="B7" s="88" t="s">
        <v>4</v>
      </c>
      <c r="C7" s="548" t="s">
        <v>417</v>
      </c>
      <c r="D7" s="548"/>
      <c r="E7" s="548"/>
      <c r="F7" s="548"/>
      <c r="G7" s="548"/>
      <c r="H7" s="78"/>
      <c r="I7" s="129"/>
      <c r="J7" s="129"/>
      <c r="K7" s="129"/>
      <c r="L7" s="129"/>
      <c r="M7" s="129"/>
    </row>
    <row r="8" spans="1:13" s="84" customFormat="1" ht="6.75" customHeight="1">
      <c r="A8" s="549"/>
      <c r="B8" s="549"/>
      <c r="C8" s="549"/>
      <c r="D8" s="549"/>
      <c r="E8" s="549"/>
      <c r="F8" s="549"/>
      <c r="G8" s="549"/>
      <c r="H8" s="549"/>
      <c r="I8" s="549"/>
    </row>
    <row r="9" spans="1:13" s="84" customFormat="1" ht="3" customHeight="1">
      <c r="A9" s="549"/>
      <c r="B9" s="549"/>
      <c r="C9" s="549"/>
      <c r="D9" s="549"/>
      <c r="E9" s="549"/>
      <c r="F9" s="549"/>
      <c r="G9" s="549"/>
      <c r="H9" s="549"/>
      <c r="I9" s="549"/>
    </row>
    <row r="10" spans="1:13" s="134" customFormat="1">
      <c r="A10" s="130"/>
      <c r="B10" s="550" t="s">
        <v>76</v>
      </c>
      <c r="C10" s="550"/>
      <c r="D10" s="131" t="s">
        <v>151</v>
      </c>
      <c r="E10" s="131" t="s">
        <v>152</v>
      </c>
      <c r="F10" s="132" t="s">
        <v>153</v>
      </c>
      <c r="G10" s="132" t="s">
        <v>154</v>
      </c>
      <c r="H10" s="132" t="s">
        <v>155</v>
      </c>
      <c r="I10" s="133"/>
    </row>
    <row r="11" spans="1:13" s="134" customFormat="1">
      <c r="A11" s="135"/>
      <c r="B11" s="551"/>
      <c r="C11" s="551"/>
      <c r="D11" s="136">
        <v>1</v>
      </c>
      <c r="E11" s="136">
        <v>2</v>
      </c>
      <c r="F11" s="137">
        <v>3</v>
      </c>
      <c r="G11" s="137" t="s">
        <v>156</v>
      </c>
      <c r="H11" s="137" t="s">
        <v>157</v>
      </c>
      <c r="I11" s="138"/>
    </row>
    <row r="12" spans="1:13" s="84" customFormat="1" ht="3" customHeight="1">
      <c r="A12" s="552"/>
      <c r="B12" s="549"/>
      <c r="C12" s="549"/>
      <c r="D12" s="549"/>
      <c r="E12" s="549"/>
      <c r="F12" s="549"/>
      <c r="G12" s="549"/>
      <c r="H12" s="549"/>
      <c r="I12" s="553"/>
    </row>
    <row r="13" spans="1:13" s="84" customFormat="1" ht="3" customHeight="1">
      <c r="A13" s="554"/>
      <c r="B13" s="555"/>
      <c r="C13" s="555"/>
      <c r="D13" s="555"/>
      <c r="E13" s="555"/>
      <c r="F13" s="555"/>
      <c r="G13" s="555"/>
      <c r="H13" s="555"/>
      <c r="I13" s="556"/>
      <c r="J13" s="73"/>
      <c r="K13" s="73"/>
    </row>
    <row r="14" spans="1:13" s="84" customFormat="1">
      <c r="A14" s="100"/>
      <c r="B14" s="557" t="s">
        <v>6</v>
      </c>
      <c r="C14" s="557"/>
      <c r="D14" s="139">
        <f>+D16+D26</f>
        <v>12120020</v>
      </c>
      <c r="E14" s="139">
        <f>+E16+E26</f>
        <v>83287552</v>
      </c>
      <c r="F14" s="139">
        <f>+F16+F26</f>
        <v>89971720</v>
      </c>
      <c r="G14" s="139">
        <f t="shared" ref="G14:H14" si="0">+G16+G26</f>
        <v>5435852</v>
      </c>
      <c r="H14" s="139">
        <f t="shared" si="0"/>
        <v>-6684168</v>
      </c>
      <c r="I14" s="140"/>
      <c r="J14" s="73"/>
      <c r="K14" s="73"/>
    </row>
    <row r="15" spans="1:13" s="84" customFormat="1" ht="5.0999999999999996" customHeight="1">
      <c r="A15" s="100"/>
      <c r="B15" s="141"/>
      <c r="C15" s="141"/>
      <c r="D15" s="139"/>
      <c r="E15" s="139"/>
      <c r="F15" s="139"/>
      <c r="G15" s="139"/>
      <c r="H15" s="139"/>
      <c r="I15" s="140"/>
      <c r="J15" s="73"/>
      <c r="K15" s="73"/>
    </row>
    <row r="16" spans="1:13" s="84" customFormat="1" ht="20.25">
      <c r="A16" s="142"/>
      <c r="B16" s="558" t="s">
        <v>8</v>
      </c>
      <c r="C16" s="558"/>
      <c r="D16" s="143">
        <f>SUM(D18:D24)</f>
        <v>7287939</v>
      </c>
      <c r="E16" s="143">
        <f>SUM(E18:E24)</f>
        <v>64543473</v>
      </c>
      <c r="F16" s="143">
        <f>SUM(F18:F24)</f>
        <v>71381871</v>
      </c>
      <c r="G16" s="143">
        <f>D16+E16-F16</f>
        <v>449541</v>
      </c>
      <c r="H16" s="143">
        <f>G16-D16</f>
        <v>-6838398</v>
      </c>
      <c r="I16" s="144"/>
      <c r="J16" s="73"/>
      <c r="K16" s="145"/>
    </row>
    <row r="17" spans="1:14" s="84" customFormat="1" ht="5.0999999999999996" customHeight="1">
      <c r="A17" s="90"/>
      <c r="B17" s="85"/>
      <c r="C17" s="85"/>
      <c r="D17" s="146"/>
      <c r="E17" s="146"/>
      <c r="F17" s="146"/>
      <c r="G17" s="146"/>
      <c r="H17" s="146"/>
      <c r="I17" s="147"/>
      <c r="J17" s="73"/>
      <c r="K17" s="145"/>
    </row>
    <row r="18" spans="1:14" s="84" customFormat="1" ht="19.5" customHeight="1">
      <c r="A18" s="90"/>
      <c r="B18" s="547" t="s">
        <v>10</v>
      </c>
      <c r="C18" s="547"/>
      <c r="D18" s="148">
        <f>+ESF!E18</f>
        <v>7284939</v>
      </c>
      <c r="E18" s="148">
        <v>40086084</v>
      </c>
      <c r="F18" s="148">
        <v>46924482</v>
      </c>
      <c r="G18" s="99">
        <f>D18+E18-F18</f>
        <v>446541</v>
      </c>
      <c r="H18" s="99">
        <f>G18-D18</f>
        <v>-6838398</v>
      </c>
      <c r="I18" s="147"/>
      <c r="J18" s="73"/>
      <c r="K18" s="145" t="str">
        <f>IF(G18=ESF!D18," ","Error")</f>
        <v xml:space="preserve"> </v>
      </c>
    </row>
    <row r="19" spans="1:14" s="84" customFormat="1" ht="19.5" customHeight="1">
      <c r="A19" s="90"/>
      <c r="B19" s="547" t="s">
        <v>12</v>
      </c>
      <c r="C19" s="547"/>
      <c r="D19" s="148">
        <f>+ESF!E19</f>
        <v>3000</v>
      </c>
      <c r="E19" s="148">
        <v>24457389</v>
      </c>
      <c r="F19" s="148">
        <v>24457389</v>
      </c>
      <c r="G19" s="99">
        <f t="shared" ref="G19:G24" si="1">D19+E19-F19</f>
        <v>3000</v>
      </c>
      <c r="H19" s="99">
        <f t="shared" ref="H19:H24" si="2">G19-D19</f>
        <v>0</v>
      </c>
      <c r="I19" s="147"/>
      <c r="J19" s="73"/>
      <c r="K19" s="145" t="str">
        <f>IF(G19=ESF!D19," ","Error")</f>
        <v xml:space="preserve"> </v>
      </c>
    </row>
    <row r="20" spans="1:14" s="84" customFormat="1" ht="19.5" customHeight="1">
      <c r="A20" s="90"/>
      <c r="B20" s="547" t="s">
        <v>14</v>
      </c>
      <c r="C20" s="547"/>
      <c r="D20" s="148">
        <f>+ESF!E20</f>
        <v>0</v>
      </c>
      <c r="E20" s="148">
        <v>0</v>
      </c>
      <c r="F20" s="148">
        <v>0</v>
      </c>
      <c r="G20" s="99">
        <f t="shared" si="1"/>
        <v>0</v>
      </c>
      <c r="H20" s="99">
        <f t="shared" si="2"/>
        <v>0</v>
      </c>
      <c r="I20" s="147"/>
      <c r="J20" s="73"/>
      <c r="K20" s="145" t="str">
        <f>IF(G20=ESF!D20," ","Error")</f>
        <v xml:space="preserve"> </v>
      </c>
    </row>
    <row r="21" spans="1:14" s="84" customFormat="1" ht="19.5" customHeight="1">
      <c r="A21" s="90"/>
      <c r="B21" s="547" t="s">
        <v>16</v>
      </c>
      <c r="C21" s="547"/>
      <c r="D21" s="148">
        <f>+ESF!E21</f>
        <v>0</v>
      </c>
      <c r="E21" s="148">
        <v>0</v>
      </c>
      <c r="F21" s="148">
        <v>0</v>
      </c>
      <c r="G21" s="99">
        <f t="shared" si="1"/>
        <v>0</v>
      </c>
      <c r="H21" s="99">
        <f t="shared" si="2"/>
        <v>0</v>
      </c>
      <c r="I21" s="147"/>
      <c r="J21" s="73"/>
      <c r="K21" s="145" t="str">
        <f>IF(G21=ESF!D21," ","Error")</f>
        <v xml:space="preserve"> </v>
      </c>
      <c r="N21" s="84" t="s">
        <v>139</v>
      </c>
    </row>
    <row r="22" spans="1:14" s="84" customFormat="1" ht="19.5" customHeight="1">
      <c r="A22" s="90"/>
      <c r="B22" s="547" t="s">
        <v>18</v>
      </c>
      <c r="C22" s="547"/>
      <c r="D22" s="148">
        <f>+ESF!E22</f>
        <v>0</v>
      </c>
      <c r="E22" s="148">
        <v>0</v>
      </c>
      <c r="F22" s="148">
        <v>0</v>
      </c>
      <c r="G22" s="99">
        <f t="shared" si="1"/>
        <v>0</v>
      </c>
      <c r="H22" s="99">
        <f t="shared" si="2"/>
        <v>0</v>
      </c>
      <c r="I22" s="147"/>
      <c r="J22" s="73"/>
      <c r="K22" s="145" t="str">
        <f>IF(G22=ESF!D22," ","Error")</f>
        <v xml:space="preserve"> </v>
      </c>
    </row>
    <row r="23" spans="1:14" s="84" customFormat="1" ht="19.5" customHeight="1">
      <c r="A23" s="90"/>
      <c r="B23" s="547" t="s">
        <v>20</v>
      </c>
      <c r="C23" s="547"/>
      <c r="D23" s="148">
        <f>+ESF!E23</f>
        <v>0</v>
      </c>
      <c r="E23" s="148">
        <v>0</v>
      </c>
      <c r="F23" s="148">
        <v>0</v>
      </c>
      <c r="G23" s="99">
        <f t="shared" si="1"/>
        <v>0</v>
      </c>
      <c r="H23" s="99">
        <f t="shared" si="2"/>
        <v>0</v>
      </c>
      <c r="I23" s="147"/>
      <c r="J23" s="73"/>
      <c r="K23" s="145" t="str">
        <f>IF(G23=ESF!D23," ","Error")</f>
        <v xml:space="preserve"> </v>
      </c>
      <c r="L23" s="84" t="s">
        <v>139</v>
      </c>
    </row>
    <row r="24" spans="1:14" ht="19.5" customHeight="1">
      <c r="A24" s="90"/>
      <c r="B24" s="547" t="s">
        <v>22</v>
      </c>
      <c r="C24" s="547"/>
      <c r="D24" s="148">
        <f>+ESF!E24</f>
        <v>0</v>
      </c>
      <c r="E24" s="148">
        <v>0</v>
      </c>
      <c r="F24" s="148">
        <v>0</v>
      </c>
      <c r="G24" s="99">
        <f t="shared" si="1"/>
        <v>0</v>
      </c>
      <c r="H24" s="99">
        <f t="shared" si="2"/>
        <v>0</v>
      </c>
      <c r="I24" s="147"/>
      <c r="K24" s="145" t="str">
        <f>IF(G24=ESF!D24," ","Error")</f>
        <v xml:space="preserve"> </v>
      </c>
    </row>
    <row r="25" spans="1:14" ht="20.25">
      <c r="A25" s="90"/>
      <c r="B25" s="149"/>
      <c r="C25" s="149"/>
      <c r="D25" s="150"/>
      <c r="E25" s="150"/>
      <c r="F25" s="150"/>
      <c r="G25" s="150"/>
      <c r="H25" s="150"/>
      <c r="I25" s="147"/>
      <c r="K25" s="145"/>
    </row>
    <row r="26" spans="1:14" ht="20.25">
      <c r="A26" s="142"/>
      <c r="B26" s="558" t="s">
        <v>27</v>
      </c>
      <c r="C26" s="558"/>
      <c r="D26" s="143">
        <f>SUM(D28:D36)</f>
        <v>4832081</v>
      </c>
      <c r="E26" s="143">
        <f>SUM(E28:E36)</f>
        <v>18744079</v>
      </c>
      <c r="F26" s="143">
        <f>SUM(F28:F36)</f>
        <v>18589849</v>
      </c>
      <c r="G26" s="143">
        <f>D26+E26-F26</f>
        <v>4986311</v>
      </c>
      <c r="H26" s="143">
        <f>G26-D26</f>
        <v>154230</v>
      </c>
      <c r="I26" s="144"/>
      <c r="K26" s="145"/>
    </row>
    <row r="27" spans="1:14" ht="5.0999999999999996" customHeight="1">
      <c r="A27" s="90"/>
      <c r="B27" s="85"/>
      <c r="C27" s="149"/>
      <c r="D27" s="146"/>
      <c r="E27" s="146"/>
      <c r="F27" s="146"/>
      <c r="G27" s="146"/>
      <c r="H27" s="146"/>
      <c r="I27" s="147"/>
      <c r="K27" s="145"/>
    </row>
    <row r="28" spans="1:14" ht="19.5" customHeight="1">
      <c r="A28" s="90"/>
      <c r="B28" s="547" t="s">
        <v>29</v>
      </c>
      <c r="C28" s="547"/>
      <c r="D28" s="148">
        <f>+ESF!E31</f>
        <v>0</v>
      </c>
      <c r="E28" s="148">
        <v>0</v>
      </c>
      <c r="F28" s="148">
        <v>0</v>
      </c>
      <c r="G28" s="99">
        <f>D28+E28-F28</f>
        <v>0</v>
      </c>
      <c r="H28" s="99">
        <f>G28-D28</f>
        <v>0</v>
      </c>
      <c r="I28" s="147"/>
      <c r="K28" s="145" t="str">
        <f>IF(G28=ESF!D31," ","error")</f>
        <v xml:space="preserve"> </v>
      </c>
    </row>
    <row r="29" spans="1:14" ht="19.5" customHeight="1">
      <c r="A29" s="90"/>
      <c r="B29" s="547" t="s">
        <v>31</v>
      </c>
      <c r="C29" s="547"/>
      <c r="D29" s="148">
        <f>+ESF!E32</f>
        <v>0</v>
      </c>
      <c r="E29" s="148">
        <v>0</v>
      </c>
      <c r="F29" s="148">
        <v>0</v>
      </c>
      <c r="G29" s="99">
        <f t="shared" ref="G29:G36" si="3">D29+E29-F29</f>
        <v>0</v>
      </c>
      <c r="H29" s="99">
        <f t="shared" ref="H29:H36" si="4">G29-D29</f>
        <v>0</v>
      </c>
      <c r="I29" s="147"/>
      <c r="K29" s="145" t="str">
        <f>IF(G29=ESF!D32," ","error")</f>
        <v xml:space="preserve"> </v>
      </c>
    </row>
    <row r="30" spans="1:14" ht="19.5" customHeight="1">
      <c r="A30" s="90"/>
      <c r="B30" s="547" t="s">
        <v>33</v>
      </c>
      <c r="C30" s="547"/>
      <c r="D30" s="148">
        <f>+ESF!E33</f>
        <v>0</v>
      </c>
      <c r="E30" s="148">
        <v>18589849</v>
      </c>
      <c r="F30" s="148">
        <v>18589849</v>
      </c>
      <c r="G30" s="99">
        <f t="shared" si="3"/>
        <v>0</v>
      </c>
      <c r="H30" s="99">
        <f t="shared" si="4"/>
        <v>0</v>
      </c>
      <c r="I30" s="147"/>
      <c r="K30" s="145" t="str">
        <f>IF(G30=ESF!D33," ","error")</f>
        <v xml:space="preserve"> </v>
      </c>
    </row>
    <row r="31" spans="1:14" ht="19.5" customHeight="1">
      <c r="A31" s="90"/>
      <c r="B31" s="547" t="s">
        <v>158</v>
      </c>
      <c r="C31" s="547"/>
      <c r="D31" s="148">
        <f>+ESF!E34</f>
        <v>1325646</v>
      </c>
      <c r="E31" s="148">
        <v>154230</v>
      </c>
      <c r="F31" s="148">
        <v>0</v>
      </c>
      <c r="G31" s="99">
        <f t="shared" si="3"/>
        <v>1479876</v>
      </c>
      <c r="H31" s="99">
        <f t="shared" si="4"/>
        <v>154230</v>
      </c>
      <c r="I31" s="147"/>
      <c r="K31" s="145" t="str">
        <f>IF(G31=ESF!D34," ","error")</f>
        <v xml:space="preserve"> </v>
      </c>
    </row>
    <row r="32" spans="1:14" ht="19.5" customHeight="1">
      <c r="A32" s="90"/>
      <c r="B32" s="547" t="s">
        <v>37</v>
      </c>
      <c r="C32" s="547"/>
      <c r="D32" s="148">
        <f>+ESF!E35</f>
        <v>3506435</v>
      </c>
      <c r="E32" s="148">
        <v>0</v>
      </c>
      <c r="F32" s="148">
        <v>0</v>
      </c>
      <c r="G32" s="99">
        <f t="shared" si="3"/>
        <v>3506435</v>
      </c>
      <c r="H32" s="99">
        <f t="shared" si="4"/>
        <v>0</v>
      </c>
      <c r="I32" s="147"/>
      <c r="K32" s="145" t="str">
        <f>IF(G32=ESF!D35," ","error")</f>
        <v xml:space="preserve"> </v>
      </c>
    </row>
    <row r="33" spans="1:17" ht="19.5" customHeight="1">
      <c r="A33" s="90"/>
      <c r="B33" s="547" t="s">
        <v>39</v>
      </c>
      <c r="C33" s="547"/>
      <c r="D33" s="148">
        <f>+ESF!E36</f>
        <v>0</v>
      </c>
      <c r="E33" s="148">
        <v>0</v>
      </c>
      <c r="F33" s="148">
        <v>0</v>
      </c>
      <c r="G33" s="99">
        <f t="shared" si="3"/>
        <v>0</v>
      </c>
      <c r="H33" s="99">
        <f t="shared" si="4"/>
        <v>0</v>
      </c>
      <c r="I33" s="147"/>
      <c r="K33" s="145" t="str">
        <f>IF(G33=ESF!D36," ","error")</f>
        <v xml:space="preserve"> </v>
      </c>
    </row>
    <row r="34" spans="1:17" ht="19.5" customHeight="1">
      <c r="A34" s="90"/>
      <c r="B34" s="547" t="s">
        <v>41</v>
      </c>
      <c r="C34" s="547"/>
      <c r="D34" s="148">
        <f>+ESF!E37</f>
        <v>0</v>
      </c>
      <c r="E34" s="148">
        <v>0</v>
      </c>
      <c r="F34" s="148">
        <v>0</v>
      </c>
      <c r="G34" s="99">
        <f t="shared" si="3"/>
        <v>0</v>
      </c>
      <c r="H34" s="99">
        <f t="shared" si="4"/>
        <v>0</v>
      </c>
      <c r="I34" s="147"/>
      <c r="K34" s="145" t="str">
        <f>IF(G34=ESF!D37," ","error")</f>
        <v xml:space="preserve"> </v>
      </c>
    </row>
    <row r="35" spans="1:17" ht="19.5" customHeight="1">
      <c r="A35" s="90"/>
      <c r="B35" s="547" t="s">
        <v>42</v>
      </c>
      <c r="C35" s="547"/>
      <c r="D35" s="148">
        <f>+ESF!E38</f>
        <v>0</v>
      </c>
      <c r="E35" s="148">
        <v>0</v>
      </c>
      <c r="F35" s="148">
        <v>0</v>
      </c>
      <c r="G35" s="99">
        <f t="shared" si="3"/>
        <v>0</v>
      </c>
      <c r="H35" s="99">
        <f t="shared" si="4"/>
        <v>0</v>
      </c>
      <c r="I35" s="147"/>
      <c r="K35" s="145" t="str">
        <f>IF(G35=ESF!D38," ","error")</f>
        <v xml:space="preserve"> </v>
      </c>
    </row>
    <row r="36" spans="1:17" ht="19.5" customHeight="1">
      <c r="A36" s="90"/>
      <c r="B36" s="547" t="s">
        <v>44</v>
      </c>
      <c r="C36" s="547"/>
      <c r="D36" s="148">
        <f>+ESF!E39</f>
        <v>0</v>
      </c>
      <c r="E36" s="148">
        <v>0</v>
      </c>
      <c r="F36" s="148">
        <v>0</v>
      </c>
      <c r="G36" s="99">
        <f t="shared" si="3"/>
        <v>0</v>
      </c>
      <c r="H36" s="99">
        <f t="shared" si="4"/>
        <v>0</v>
      </c>
      <c r="I36" s="147"/>
      <c r="K36" s="145" t="str">
        <f>IF(G36=ESF!D39," ","error")</f>
        <v xml:space="preserve"> </v>
      </c>
    </row>
    <row r="37" spans="1:17" ht="20.25">
      <c r="A37" s="90"/>
      <c r="B37" s="149"/>
      <c r="C37" s="149"/>
      <c r="D37" s="150"/>
      <c r="E37" s="146"/>
      <c r="F37" s="146"/>
      <c r="G37" s="146"/>
      <c r="H37" s="146"/>
      <c r="I37" s="147"/>
      <c r="K37" s="145"/>
    </row>
    <row r="38" spans="1:17" ht="6" customHeight="1">
      <c r="A38" s="561"/>
      <c r="B38" s="562"/>
      <c r="C38" s="562"/>
      <c r="D38" s="562"/>
      <c r="E38" s="562"/>
      <c r="F38" s="562"/>
      <c r="G38" s="562"/>
      <c r="H38" s="562"/>
      <c r="I38" s="563"/>
    </row>
    <row r="39" spans="1:17" ht="6" customHeight="1">
      <c r="A39" s="151"/>
      <c r="B39" s="152"/>
      <c r="C39" s="153"/>
      <c r="E39" s="151"/>
      <c r="F39" s="151"/>
      <c r="G39" s="151"/>
      <c r="H39" s="151"/>
      <c r="I39" s="151"/>
    </row>
    <row r="40" spans="1:17" ht="15" customHeight="1">
      <c r="A40" s="84"/>
      <c r="B40" s="564" t="s">
        <v>78</v>
      </c>
      <c r="C40" s="564"/>
      <c r="D40" s="564"/>
      <c r="E40" s="564"/>
      <c r="F40" s="564"/>
      <c r="G40" s="564"/>
      <c r="H40" s="564"/>
      <c r="I40" s="92"/>
      <c r="J40" s="92"/>
      <c r="K40" s="84"/>
      <c r="L40" s="84"/>
      <c r="M40" s="84"/>
      <c r="N40" s="84"/>
      <c r="O40" s="84"/>
      <c r="P40" s="84"/>
      <c r="Q40" s="84"/>
    </row>
    <row r="41" spans="1:17" ht="9.75" customHeight="1">
      <c r="A41" s="84"/>
      <c r="B41" s="92"/>
      <c r="C41" s="107"/>
      <c r="D41" s="108"/>
      <c r="E41" s="108"/>
      <c r="F41" s="84"/>
      <c r="G41" s="109"/>
      <c r="H41" s="107"/>
      <c r="I41" s="108"/>
      <c r="J41" s="108"/>
      <c r="K41" s="84"/>
      <c r="L41" s="84"/>
      <c r="M41" s="84"/>
      <c r="N41" s="84"/>
      <c r="O41" s="84"/>
      <c r="P41" s="84"/>
      <c r="Q41" s="84"/>
    </row>
    <row r="42" spans="1:17" ht="50.1" customHeight="1">
      <c r="A42" s="84"/>
      <c r="B42" s="565"/>
      <c r="C42" s="565"/>
      <c r="D42" s="108"/>
      <c r="E42" s="566"/>
      <c r="F42" s="566"/>
      <c r="G42" s="566"/>
      <c r="H42" s="566"/>
      <c r="I42" s="108"/>
      <c r="J42" s="108"/>
      <c r="K42" s="84"/>
      <c r="L42" s="84"/>
      <c r="M42" s="84"/>
      <c r="N42" s="84"/>
      <c r="O42" s="84"/>
      <c r="P42" s="84"/>
      <c r="Q42" s="84"/>
    </row>
    <row r="43" spans="1:17" ht="14.1" customHeight="1">
      <c r="A43" s="84"/>
      <c r="B43" s="559" t="s">
        <v>80</v>
      </c>
      <c r="C43" s="559"/>
      <c r="D43" s="114"/>
      <c r="E43" s="559" t="s">
        <v>83</v>
      </c>
      <c r="F43" s="559"/>
      <c r="G43" s="559"/>
      <c r="H43" s="559"/>
      <c r="I43" s="93"/>
      <c r="J43" s="84"/>
      <c r="P43" s="84"/>
      <c r="Q43" s="84"/>
    </row>
    <row r="44" spans="1:17" ht="14.1" customHeight="1">
      <c r="A44" s="84"/>
      <c r="B44" s="560" t="s">
        <v>81</v>
      </c>
      <c r="C44" s="560"/>
      <c r="D44" s="98"/>
      <c r="E44" s="560" t="s">
        <v>82</v>
      </c>
      <c r="F44" s="560"/>
      <c r="G44" s="560"/>
      <c r="H44" s="560"/>
      <c r="I44" s="93"/>
      <c r="J44" s="84"/>
      <c r="P44" s="84"/>
      <c r="Q44" s="84"/>
    </row>
    <row r="45" spans="1:17">
      <c r="B45" s="84"/>
      <c r="C45" s="84"/>
      <c r="D45" s="118"/>
      <c r="E45" s="84"/>
      <c r="F45" s="84"/>
      <c r="G45" s="84"/>
    </row>
    <row r="46" spans="1:17">
      <c r="B46" s="84"/>
      <c r="C46" s="84"/>
      <c r="D46" s="118"/>
      <c r="E46" s="84"/>
      <c r="F46" s="84"/>
      <c r="G46" s="84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C5" sqref="C5:H5"/>
    </sheetView>
  </sheetViews>
  <sheetFormatPr baseColWidth="10" defaultColWidth="11.42578125" defaultRowHeight="12"/>
  <cols>
    <col min="1" max="1" width="4.85546875" style="156" customWidth="1"/>
    <col min="2" max="2" width="14.5703125" style="156" customWidth="1"/>
    <col min="3" max="3" width="18.85546875" style="156" customWidth="1"/>
    <col min="4" max="4" width="21.85546875" style="156" customWidth="1"/>
    <col min="5" max="5" width="3.42578125" style="156" customWidth="1"/>
    <col min="6" max="6" width="22.28515625" style="156" customWidth="1"/>
    <col min="7" max="7" width="29.7109375" style="156" customWidth="1"/>
    <col min="8" max="8" width="20.7109375" style="156" customWidth="1"/>
    <col min="9" max="9" width="20.85546875" style="156" customWidth="1"/>
    <col min="10" max="10" width="3.7109375" style="156" customWidth="1"/>
    <col min="11" max="16384" width="11.42578125" style="81"/>
  </cols>
  <sheetData>
    <row r="1" spans="1:17" s="77" customFormat="1" ht="6" customHeight="1">
      <c r="A1" s="80"/>
      <c r="B1" s="155"/>
      <c r="C1" s="79"/>
      <c r="D1" s="82"/>
      <c r="E1" s="82"/>
      <c r="F1" s="82"/>
      <c r="G1" s="82"/>
      <c r="H1" s="82"/>
      <c r="I1" s="82"/>
      <c r="J1" s="82"/>
      <c r="K1" s="156"/>
      <c r="P1" s="81"/>
      <c r="Q1" s="81"/>
    </row>
    <row r="2" spans="1:17" ht="6" customHeight="1">
      <c r="A2" s="81"/>
      <c r="B2" s="157"/>
      <c r="C2" s="81"/>
      <c r="D2" s="81"/>
      <c r="E2" s="81"/>
      <c r="F2" s="81"/>
      <c r="G2" s="81"/>
      <c r="H2" s="81"/>
      <c r="I2" s="81"/>
      <c r="J2" s="81"/>
    </row>
    <row r="3" spans="1:17" ht="6" customHeight="1"/>
    <row r="4" spans="1:17" ht="14.1" customHeight="1">
      <c r="B4" s="158"/>
      <c r="C4" s="569" t="s">
        <v>651</v>
      </c>
      <c r="D4" s="569"/>
      <c r="E4" s="569"/>
      <c r="F4" s="569"/>
      <c r="G4" s="569"/>
      <c r="H4" s="569"/>
      <c r="I4" s="158"/>
      <c r="J4" s="158"/>
    </row>
    <row r="5" spans="1:17" ht="14.1" customHeight="1">
      <c r="B5" s="158"/>
      <c r="C5" s="569" t="s">
        <v>159</v>
      </c>
      <c r="D5" s="569"/>
      <c r="E5" s="569"/>
      <c r="F5" s="569"/>
      <c r="G5" s="569"/>
      <c r="H5" s="569"/>
      <c r="I5" s="158"/>
      <c r="J5" s="158"/>
    </row>
    <row r="6" spans="1:17" ht="14.1" customHeight="1">
      <c r="B6" s="158"/>
      <c r="C6" s="569" t="s">
        <v>646</v>
      </c>
      <c r="D6" s="569"/>
      <c r="E6" s="569"/>
      <c r="F6" s="569"/>
      <c r="G6" s="569"/>
      <c r="H6" s="569"/>
      <c r="I6" s="158"/>
      <c r="J6" s="158"/>
    </row>
    <row r="7" spans="1:17" ht="14.1" customHeight="1">
      <c r="B7" s="158"/>
      <c r="C7" s="569" t="s">
        <v>1</v>
      </c>
      <c r="D7" s="569"/>
      <c r="E7" s="569"/>
      <c r="F7" s="569"/>
      <c r="G7" s="569"/>
      <c r="H7" s="569"/>
      <c r="I7" s="158"/>
      <c r="J7" s="158"/>
    </row>
    <row r="8" spans="1:17" ht="6" customHeight="1">
      <c r="A8" s="159"/>
      <c r="B8" s="570"/>
      <c r="C8" s="570"/>
      <c r="D8" s="571"/>
      <c r="E8" s="571"/>
      <c r="F8" s="571"/>
      <c r="G8" s="571"/>
      <c r="H8" s="571"/>
      <c r="I8" s="571"/>
      <c r="J8" s="160"/>
    </row>
    <row r="9" spans="1:17" ht="20.100000000000001" customHeight="1">
      <c r="A9" s="159"/>
      <c r="B9" s="161" t="s">
        <v>4</v>
      </c>
      <c r="C9" s="548" t="s">
        <v>417</v>
      </c>
      <c r="D9" s="548"/>
      <c r="E9" s="548"/>
      <c r="F9" s="548"/>
      <c r="G9" s="548"/>
      <c r="H9" s="548"/>
      <c r="I9" s="548"/>
      <c r="J9" s="160"/>
    </row>
    <row r="10" spans="1:17" ht="5.0999999999999996" customHeight="1">
      <c r="A10" s="162"/>
      <c r="B10" s="572"/>
      <c r="C10" s="572"/>
      <c r="D10" s="572"/>
      <c r="E10" s="572"/>
      <c r="F10" s="572"/>
      <c r="G10" s="572"/>
      <c r="H10" s="572"/>
      <c r="I10" s="572"/>
      <c r="J10" s="572"/>
    </row>
    <row r="11" spans="1:17" ht="3" customHeight="1">
      <c r="A11" s="162"/>
      <c r="B11" s="572"/>
      <c r="C11" s="572"/>
      <c r="D11" s="572"/>
      <c r="E11" s="572"/>
      <c r="F11" s="572"/>
      <c r="G11" s="572"/>
      <c r="H11" s="572"/>
      <c r="I11" s="572"/>
      <c r="J11" s="572"/>
    </row>
    <row r="12" spans="1:17" ht="30" customHeight="1">
      <c r="A12" s="163"/>
      <c r="B12" s="573" t="s">
        <v>160</v>
      </c>
      <c r="C12" s="573"/>
      <c r="D12" s="573"/>
      <c r="E12" s="164"/>
      <c r="F12" s="165" t="s">
        <v>161</v>
      </c>
      <c r="G12" s="165" t="s">
        <v>162</v>
      </c>
      <c r="H12" s="164" t="s">
        <v>163</v>
      </c>
      <c r="I12" s="164" t="s">
        <v>164</v>
      </c>
      <c r="J12" s="166"/>
    </row>
    <row r="13" spans="1:17" ht="3" customHeight="1">
      <c r="A13" s="167"/>
      <c r="B13" s="572"/>
      <c r="C13" s="572"/>
      <c r="D13" s="572"/>
      <c r="E13" s="572"/>
      <c r="F13" s="572"/>
      <c r="G13" s="572"/>
      <c r="H13" s="572"/>
      <c r="I13" s="572"/>
      <c r="J13" s="574"/>
    </row>
    <row r="14" spans="1:17" ht="9.9499999999999993" customHeight="1">
      <c r="A14" s="168"/>
      <c r="B14" s="567"/>
      <c r="C14" s="567"/>
      <c r="D14" s="567"/>
      <c r="E14" s="567"/>
      <c r="F14" s="567"/>
      <c r="G14" s="567"/>
      <c r="H14" s="567"/>
      <c r="I14" s="567"/>
      <c r="J14" s="568"/>
    </row>
    <row r="15" spans="1:17">
      <c r="A15" s="168"/>
      <c r="B15" s="576" t="s">
        <v>165</v>
      </c>
      <c r="C15" s="576"/>
      <c r="D15" s="576"/>
      <c r="E15" s="169"/>
      <c r="F15" s="169"/>
      <c r="G15" s="169"/>
      <c r="H15" s="169"/>
      <c r="I15" s="169"/>
      <c r="J15" s="170"/>
    </row>
    <row r="16" spans="1:17">
      <c r="A16" s="171"/>
      <c r="B16" s="577" t="s">
        <v>166</v>
      </c>
      <c r="C16" s="577"/>
      <c r="D16" s="577"/>
      <c r="E16" s="172"/>
      <c r="F16" s="172"/>
      <c r="G16" s="172"/>
      <c r="H16" s="172"/>
      <c r="I16" s="172"/>
      <c r="J16" s="173"/>
    </row>
    <row r="17" spans="1:10">
      <c r="A17" s="171"/>
      <c r="B17" s="576" t="s">
        <v>167</v>
      </c>
      <c r="C17" s="576"/>
      <c r="D17" s="576"/>
      <c r="E17" s="172"/>
      <c r="F17" s="174"/>
      <c r="G17" s="174"/>
      <c r="H17" s="124">
        <f>SUM(H18:H20)</f>
        <v>0</v>
      </c>
      <c r="I17" s="124">
        <f>SUM(I18:I20)</f>
        <v>0</v>
      </c>
      <c r="J17" s="175"/>
    </row>
    <row r="18" spans="1:10">
      <c r="A18" s="176"/>
      <c r="B18" s="177"/>
      <c r="C18" s="578" t="s">
        <v>168</v>
      </c>
      <c r="D18" s="578"/>
      <c r="E18" s="172"/>
      <c r="F18" s="178"/>
      <c r="G18" s="178"/>
      <c r="H18" s="179">
        <v>0</v>
      </c>
      <c r="I18" s="179">
        <v>0</v>
      </c>
      <c r="J18" s="180"/>
    </row>
    <row r="19" spans="1:10">
      <c r="A19" s="176"/>
      <c r="B19" s="177"/>
      <c r="C19" s="578" t="s">
        <v>169</v>
      </c>
      <c r="D19" s="578"/>
      <c r="E19" s="172"/>
      <c r="F19" s="178"/>
      <c r="G19" s="178"/>
      <c r="H19" s="179">
        <v>0</v>
      </c>
      <c r="I19" s="179">
        <v>0</v>
      </c>
      <c r="J19" s="180"/>
    </row>
    <row r="20" spans="1:10">
      <c r="A20" s="176"/>
      <c r="B20" s="177"/>
      <c r="C20" s="578" t="s">
        <v>170</v>
      </c>
      <c r="D20" s="578"/>
      <c r="E20" s="172"/>
      <c r="F20" s="178"/>
      <c r="G20" s="178"/>
      <c r="H20" s="179">
        <v>0</v>
      </c>
      <c r="I20" s="179">
        <v>0</v>
      </c>
      <c r="J20" s="180"/>
    </row>
    <row r="21" spans="1:10" ht="9.9499999999999993" customHeight="1">
      <c r="A21" s="176"/>
      <c r="B21" s="177"/>
      <c r="C21" s="177"/>
      <c r="D21" s="181"/>
      <c r="E21" s="172"/>
      <c r="F21" s="182"/>
      <c r="G21" s="182"/>
      <c r="H21" s="183"/>
      <c r="I21" s="183"/>
      <c r="J21" s="180"/>
    </row>
    <row r="22" spans="1:10">
      <c r="A22" s="171"/>
      <c r="B22" s="576" t="s">
        <v>171</v>
      </c>
      <c r="C22" s="576"/>
      <c r="D22" s="576"/>
      <c r="E22" s="172"/>
      <c r="F22" s="174"/>
      <c r="G22" s="174"/>
      <c r="H22" s="124">
        <f>SUM(H23:H26)</f>
        <v>0</v>
      </c>
      <c r="I22" s="124">
        <f>SUM(I23:I26)</f>
        <v>0</v>
      </c>
      <c r="J22" s="175"/>
    </row>
    <row r="23" spans="1:10">
      <c r="A23" s="176"/>
      <c r="B23" s="177"/>
      <c r="C23" s="578" t="s">
        <v>172</v>
      </c>
      <c r="D23" s="578"/>
      <c r="E23" s="172"/>
      <c r="F23" s="178"/>
      <c r="G23" s="178"/>
      <c r="H23" s="179">
        <v>0</v>
      </c>
      <c r="I23" s="179">
        <v>0</v>
      </c>
      <c r="J23" s="180"/>
    </row>
    <row r="24" spans="1:10">
      <c r="A24" s="176"/>
      <c r="B24" s="177"/>
      <c r="C24" s="578" t="s">
        <v>173</v>
      </c>
      <c r="D24" s="578"/>
      <c r="E24" s="172"/>
      <c r="F24" s="178"/>
      <c r="G24" s="178"/>
      <c r="H24" s="179">
        <v>0</v>
      </c>
      <c r="I24" s="179">
        <v>0</v>
      </c>
      <c r="J24" s="180"/>
    </row>
    <row r="25" spans="1:10">
      <c r="A25" s="176"/>
      <c r="B25" s="177"/>
      <c r="C25" s="578" t="s">
        <v>169</v>
      </c>
      <c r="D25" s="578"/>
      <c r="E25" s="172"/>
      <c r="F25" s="178"/>
      <c r="G25" s="178"/>
      <c r="H25" s="179">
        <v>0</v>
      </c>
      <c r="I25" s="179">
        <v>0</v>
      </c>
      <c r="J25" s="180"/>
    </row>
    <row r="26" spans="1:10">
      <c r="A26" s="176"/>
      <c r="B26" s="157"/>
      <c r="C26" s="578" t="s">
        <v>170</v>
      </c>
      <c r="D26" s="578"/>
      <c r="E26" s="172"/>
      <c r="F26" s="178"/>
      <c r="G26" s="178"/>
      <c r="H26" s="184">
        <v>0</v>
      </c>
      <c r="I26" s="184">
        <v>0</v>
      </c>
      <c r="J26" s="180"/>
    </row>
    <row r="27" spans="1:10" ht="9.9499999999999993" customHeight="1">
      <c r="A27" s="176"/>
      <c r="B27" s="177"/>
      <c r="C27" s="177"/>
      <c r="D27" s="181"/>
      <c r="E27" s="172"/>
      <c r="F27" s="185"/>
      <c r="G27" s="185"/>
      <c r="H27" s="186"/>
      <c r="I27" s="186"/>
      <c r="J27" s="180"/>
    </row>
    <row r="28" spans="1:10">
      <c r="A28" s="187"/>
      <c r="B28" s="575" t="s">
        <v>174</v>
      </c>
      <c r="C28" s="575"/>
      <c r="D28" s="575"/>
      <c r="E28" s="188"/>
      <c r="F28" s="189"/>
      <c r="G28" s="189"/>
      <c r="H28" s="190">
        <f>H17+H22</f>
        <v>0</v>
      </c>
      <c r="I28" s="190">
        <f>I17+I22</f>
        <v>0</v>
      </c>
      <c r="J28" s="191"/>
    </row>
    <row r="29" spans="1:10">
      <c r="A29" s="171"/>
      <c r="B29" s="177"/>
      <c r="C29" s="177"/>
      <c r="D29" s="192"/>
      <c r="E29" s="172"/>
      <c r="F29" s="185"/>
      <c r="G29" s="185"/>
      <c r="H29" s="186"/>
      <c r="I29" s="186"/>
      <c r="J29" s="175"/>
    </row>
    <row r="30" spans="1:10">
      <c r="A30" s="171"/>
      <c r="B30" s="577" t="s">
        <v>175</v>
      </c>
      <c r="C30" s="577"/>
      <c r="D30" s="577"/>
      <c r="E30" s="172"/>
      <c r="F30" s="185"/>
      <c r="G30" s="185"/>
      <c r="H30" s="186"/>
      <c r="I30" s="186"/>
      <c r="J30" s="175"/>
    </row>
    <row r="31" spans="1:10">
      <c r="A31" s="171"/>
      <c r="B31" s="576" t="s">
        <v>167</v>
      </c>
      <c r="C31" s="576"/>
      <c r="D31" s="576"/>
      <c r="E31" s="172"/>
      <c r="F31" s="174"/>
      <c r="G31" s="174"/>
      <c r="H31" s="124">
        <f>SUM(H32:H34)</f>
        <v>0</v>
      </c>
      <c r="I31" s="124">
        <f>SUM(I32:I34)</f>
        <v>0</v>
      </c>
      <c r="J31" s="175"/>
    </row>
    <row r="32" spans="1:10">
      <c r="A32" s="176"/>
      <c r="B32" s="177"/>
      <c r="C32" s="578" t="s">
        <v>168</v>
      </c>
      <c r="D32" s="578"/>
      <c r="E32" s="172"/>
      <c r="F32" s="178"/>
      <c r="G32" s="178"/>
      <c r="H32" s="179">
        <v>0</v>
      </c>
      <c r="I32" s="179">
        <v>0</v>
      </c>
      <c r="J32" s="180"/>
    </row>
    <row r="33" spans="1:10">
      <c r="A33" s="176"/>
      <c r="B33" s="157"/>
      <c r="C33" s="578" t="s">
        <v>169</v>
      </c>
      <c r="D33" s="578"/>
      <c r="E33" s="157"/>
      <c r="F33" s="193"/>
      <c r="G33" s="193"/>
      <c r="H33" s="179">
        <v>0</v>
      </c>
      <c r="I33" s="179">
        <v>0</v>
      </c>
      <c r="J33" s="180"/>
    </row>
    <row r="34" spans="1:10">
      <c r="A34" s="176"/>
      <c r="B34" s="157"/>
      <c r="C34" s="578" t="s">
        <v>170</v>
      </c>
      <c r="D34" s="578"/>
      <c r="E34" s="157"/>
      <c r="F34" s="193"/>
      <c r="G34" s="193"/>
      <c r="H34" s="179">
        <v>0</v>
      </c>
      <c r="I34" s="179">
        <v>0</v>
      </c>
      <c r="J34" s="180"/>
    </row>
    <row r="35" spans="1:10" ht="9.9499999999999993" customHeight="1">
      <c r="A35" s="176"/>
      <c r="B35" s="177"/>
      <c r="C35" s="177"/>
      <c r="D35" s="181"/>
      <c r="E35" s="172"/>
      <c r="F35" s="185"/>
      <c r="G35" s="185"/>
      <c r="H35" s="186"/>
      <c r="I35" s="186"/>
      <c r="J35" s="180"/>
    </row>
    <row r="36" spans="1:10">
      <c r="A36" s="171"/>
      <c r="B36" s="576" t="s">
        <v>171</v>
      </c>
      <c r="C36" s="576"/>
      <c r="D36" s="576"/>
      <c r="E36" s="172"/>
      <c r="F36" s="174"/>
      <c r="G36" s="174"/>
      <c r="H36" s="124">
        <f>SUM(H37:H40)</f>
        <v>0</v>
      </c>
      <c r="I36" s="124">
        <f>SUM(I37:I40)</f>
        <v>0</v>
      </c>
      <c r="J36" s="175"/>
    </row>
    <row r="37" spans="1:10">
      <c r="A37" s="176"/>
      <c r="B37" s="177"/>
      <c r="C37" s="578" t="s">
        <v>172</v>
      </c>
      <c r="D37" s="578"/>
      <c r="E37" s="172"/>
      <c r="F37" s="178"/>
      <c r="G37" s="178"/>
      <c r="H37" s="179">
        <v>0</v>
      </c>
      <c r="I37" s="179">
        <v>0</v>
      </c>
      <c r="J37" s="180"/>
    </row>
    <row r="38" spans="1:10">
      <c r="A38" s="176"/>
      <c r="B38" s="177"/>
      <c r="C38" s="578" t="s">
        <v>173</v>
      </c>
      <c r="D38" s="578"/>
      <c r="E38" s="172"/>
      <c r="F38" s="178"/>
      <c r="G38" s="178"/>
      <c r="H38" s="179">
        <v>0</v>
      </c>
      <c r="I38" s="179">
        <v>0</v>
      </c>
      <c r="J38" s="180"/>
    </row>
    <row r="39" spans="1:10">
      <c r="A39" s="176"/>
      <c r="B39" s="177"/>
      <c r="C39" s="578" t="s">
        <v>169</v>
      </c>
      <c r="D39" s="578"/>
      <c r="E39" s="172"/>
      <c r="F39" s="178"/>
      <c r="G39" s="178"/>
      <c r="H39" s="179">
        <v>0</v>
      </c>
      <c r="I39" s="179">
        <v>0</v>
      </c>
      <c r="J39" s="180"/>
    </row>
    <row r="40" spans="1:10">
      <c r="A40" s="176"/>
      <c r="B40" s="172"/>
      <c r="C40" s="578" t="s">
        <v>170</v>
      </c>
      <c r="D40" s="578"/>
      <c r="E40" s="172"/>
      <c r="F40" s="178"/>
      <c r="G40" s="178"/>
      <c r="H40" s="179">
        <v>0</v>
      </c>
      <c r="I40" s="179">
        <v>0</v>
      </c>
      <c r="J40" s="180"/>
    </row>
    <row r="41" spans="1:10" ht="9.9499999999999993" customHeight="1">
      <c r="A41" s="176"/>
      <c r="B41" s="172"/>
      <c r="C41" s="172"/>
      <c r="D41" s="181"/>
      <c r="E41" s="172"/>
      <c r="F41" s="185"/>
      <c r="G41" s="185"/>
      <c r="H41" s="186"/>
      <c r="I41" s="186"/>
      <c r="J41" s="180"/>
    </row>
    <row r="42" spans="1:10">
      <c r="A42" s="187"/>
      <c r="B42" s="575" t="s">
        <v>176</v>
      </c>
      <c r="C42" s="575"/>
      <c r="D42" s="575"/>
      <c r="E42" s="188"/>
      <c r="F42" s="194"/>
      <c r="G42" s="194"/>
      <c r="H42" s="190">
        <f>+H31+H36</f>
        <v>0</v>
      </c>
      <c r="I42" s="190">
        <f>+I31+I36</f>
        <v>0</v>
      </c>
      <c r="J42" s="191"/>
    </row>
    <row r="43" spans="1:10">
      <c r="A43" s="176"/>
      <c r="B43" s="177"/>
      <c r="C43" s="177"/>
      <c r="D43" s="181"/>
      <c r="E43" s="172"/>
      <c r="F43" s="185"/>
      <c r="G43" s="185"/>
      <c r="H43" s="186"/>
      <c r="I43" s="186"/>
      <c r="J43" s="180"/>
    </row>
    <row r="44" spans="1:10">
      <c r="A44" s="176"/>
      <c r="B44" s="576" t="s">
        <v>177</v>
      </c>
      <c r="C44" s="576"/>
      <c r="D44" s="576"/>
      <c r="E44" s="172"/>
      <c r="F44" s="178"/>
      <c r="G44" s="178"/>
      <c r="H44" s="195">
        <v>5072582</v>
      </c>
      <c r="I44" s="195">
        <v>229110</v>
      </c>
      <c r="J44" s="180"/>
    </row>
    <row r="45" spans="1:10">
      <c r="A45" s="176"/>
      <c r="B45" s="177"/>
      <c r="C45" s="177"/>
      <c r="D45" s="181"/>
      <c r="E45" s="172"/>
      <c r="F45" s="185"/>
      <c r="G45" s="185"/>
      <c r="H45" s="186"/>
      <c r="I45" s="186"/>
      <c r="J45" s="180"/>
    </row>
    <row r="46" spans="1:10">
      <c r="A46" s="196"/>
      <c r="B46" s="579" t="s">
        <v>178</v>
      </c>
      <c r="C46" s="579"/>
      <c r="D46" s="579"/>
      <c r="E46" s="197"/>
      <c r="F46" s="198"/>
      <c r="G46" s="198"/>
      <c r="H46" s="199">
        <f>H28+H42+H44</f>
        <v>5072582</v>
      </c>
      <c r="I46" s="199">
        <f>I28+I42+I44</f>
        <v>229110</v>
      </c>
      <c r="J46" s="200"/>
    </row>
    <row r="47" spans="1:10" ht="6" customHeight="1">
      <c r="B47" s="577"/>
      <c r="C47" s="577"/>
      <c r="D47" s="577"/>
      <c r="E47" s="577"/>
      <c r="F47" s="577"/>
      <c r="G47" s="577"/>
      <c r="H47" s="577"/>
      <c r="I47" s="577"/>
      <c r="J47" s="577"/>
    </row>
    <row r="48" spans="1:10" ht="6" customHeight="1">
      <c r="B48" s="201"/>
      <c r="C48" s="201"/>
      <c r="D48" s="202"/>
      <c r="E48" s="203"/>
      <c r="F48" s="202"/>
      <c r="G48" s="203"/>
      <c r="H48" s="203"/>
      <c r="I48" s="203"/>
    </row>
    <row r="49" spans="1:10" s="77" customFormat="1" ht="15" customHeight="1">
      <c r="A49" s="81"/>
      <c r="B49" s="578" t="s">
        <v>78</v>
      </c>
      <c r="C49" s="578"/>
      <c r="D49" s="578"/>
      <c r="E49" s="578"/>
      <c r="F49" s="578"/>
      <c r="G49" s="578"/>
      <c r="H49" s="578"/>
      <c r="I49" s="578"/>
      <c r="J49" s="578"/>
    </row>
    <row r="50" spans="1:10" s="77" customFormat="1" ht="28.5" customHeight="1">
      <c r="A50" s="81"/>
      <c r="B50" s="181"/>
      <c r="C50" s="204"/>
      <c r="D50" s="205"/>
      <c r="E50" s="205"/>
      <c r="F50" s="81"/>
      <c r="G50" s="206"/>
      <c r="H50" s="207" t="str">
        <f>IF(H46=ESF!J40," ","ERROR")</f>
        <v xml:space="preserve"> </v>
      </c>
      <c r="I50" s="207" t="str">
        <f>IF(I46=ESF!I40," ","ERROR")</f>
        <v xml:space="preserve"> </v>
      </c>
      <c r="J50" s="205"/>
    </row>
    <row r="51" spans="1:10" s="77" customFormat="1" ht="25.5" customHeight="1">
      <c r="A51" s="81"/>
      <c r="B51" s="181"/>
      <c r="C51" s="580"/>
      <c r="D51" s="580"/>
      <c r="E51" s="205"/>
      <c r="F51" s="81"/>
      <c r="G51" s="581"/>
      <c r="H51" s="581"/>
      <c r="I51" s="205"/>
      <c r="J51" s="205"/>
    </row>
    <row r="52" spans="1:10" s="77" customFormat="1" ht="14.1" customHeight="1">
      <c r="A52" s="81"/>
      <c r="B52" s="186"/>
      <c r="C52" s="559" t="s">
        <v>80</v>
      </c>
      <c r="D52" s="559"/>
      <c r="E52" s="205"/>
      <c r="F52" s="205"/>
      <c r="G52" s="559" t="s">
        <v>83</v>
      </c>
      <c r="H52" s="559"/>
      <c r="I52" s="172"/>
      <c r="J52" s="205"/>
    </row>
    <row r="53" spans="1:10" s="77" customFormat="1" ht="14.1" customHeight="1">
      <c r="A53" s="81"/>
      <c r="B53" s="208"/>
      <c r="C53" s="560" t="s">
        <v>81</v>
      </c>
      <c r="D53" s="560"/>
      <c r="E53" s="209"/>
      <c r="F53" s="209"/>
      <c r="G53" s="560" t="s">
        <v>82</v>
      </c>
      <c r="H53" s="560"/>
      <c r="I53" s="172"/>
      <c r="J53" s="20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C4" sqref="C4:G4"/>
    </sheetView>
  </sheetViews>
  <sheetFormatPr baseColWidth="10" defaultColWidth="11.42578125" defaultRowHeight="12"/>
  <cols>
    <col min="1" max="1" width="3.7109375" style="210" customWidth="1"/>
    <col min="2" max="2" width="11.7109375" style="231" customWidth="1"/>
    <col min="3" max="3" width="57.42578125" style="231" customWidth="1"/>
    <col min="4" max="6" width="18.7109375" style="232" customWidth="1"/>
    <col min="7" max="7" width="15.85546875" style="232" customWidth="1"/>
    <col min="8" max="8" width="16.140625" style="232" customWidth="1"/>
    <col min="9" max="9" width="3.28515625" style="210" customWidth="1"/>
    <col min="10" max="16384" width="11.42578125" style="73"/>
  </cols>
  <sheetData>
    <row r="1" spans="1:9" ht="6" customHeight="1">
      <c r="A1" s="79"/>
      <c r="B1" s="83"/>
      <c r="C1" s="79"/>
      <c r="D1" s="582"/>
      <c r="E1" s="582"/>
      <c r="F1" s="583"/>
      <c r="G1" s="583"/>
      <c r="H1" s="583"/>
      <c r="I1" s="583"/>
    </row>
    <row r="2" spans="1:9" s="84" customFormat="1" ht="6" customHeight="1">
      <c r="B2" s="85"/>
    </row>
    <row r="3" spans="1:9" s="84" customFormat="1" ht="14.1" customHeight="1">
      <c r="B3" s="86"/>
      <c r="C3" s="546" t="s">
        <v>651</v>
      </c>
      <c r="D3" s="546"/>
      <c r="E3" s="546"/>
      <c r="F3" s="546"/>
      <c r="G3" s="546"/>
      <c r="H3" s="86"/>
      <c r="I3" s="86"/>
    </row>
    <row r="4" spans="1:9" ht="14.1" customHeight="1">
      <c r="B4" s="86"/>
      <c r="C4" s="546" t="s">
        <v>137</v>
      </c>
      <c r="D4" s="546"/>
      <c r="E4" s="546"/>
      <c r="F4" s="546"/>
      <c r="G4" s="546"/>
      <c r="H4" s="86"/>
      <c r="I4" s="86"/>
    </row>
    <row r="5" spans="1:9" ht="14.1" customHeight="1">
      <c r="B5" s="86"/>
      <c r="C5" s="546" t="s">
        <v>646</v>
      </c>
      <c r="D5" s="546"/>
      <c r="E5" s="546"/>
      <c r="F5" s="546"/>
      <c r="G5" s="546"/>
      <c r="H5" s="86"/>
      <c r="I5" s="86"/>
    </row>
    <row r="6" spans="1:9" ht="14.1" customHeight="1">
      <c r="B6" s="86"/>
      <c r="C6" s="546" t="s">
        <v>138</v>
      </c>
      <c r="D6" s="546"/>
      <c r="E6" s="546"/>
      <c r="F6" s="546"/>
      <c r="G6" s="546"/>
      <c r="H6" s="86"/>
      <c r="I6" s="86"/>
    </row>
    <row r="7" spans="1:9" s="84" customFormat="1" ht="3" customHeight="1">
      <c r="A7" s="87"/>
      <c r="B7" s="88"/>
      <c r="C7" s="584"/>
      <c r="D7" s="584"/>
      <c r="E7" s="584"/>
      <c r="F7" s="584"/>
      <c r="G7" s="584"/>
      <c r="H7" s="584"/>
      <c r="I7" s="584"/>
    </row>
    <row r="8" spans="1:9" ht="20.100000000000001" customHeight="1">
      <c r="A8" s="87"/>
      <c r="B8" s="88" t="s">
        <v>4</v>
      </c>
      <c r="C8" s="548" t="s">
        <v>417</v>
      </c>
      <c r="D8" s="548"/>
      <c r="E8" s="548"/>
      <c r="F8" s="548"/>
      <c r="G8" s="548"/>
      <c r="H8" s="78"/>
      <c r="I8" s="78"/>
    </row>
    <row r="9" spans="1:9" ht="3" customHeight="1">
      <c r="A9" s="87"/>
      <c r="B9" s="87"/>
      <c r="C9" s="87" t="s">
        <v>139</v>
      </c>
      <c r="D9" s="87"/>
      <c r="E9" s="87"/>
      <c r="F9" s="87"/>
      <c r="G9" s="87"/>
      <c r="H9" s="87"/>
      <c r="I9" s="87"/>
    </row>
    <row r="10" spans="1:9" s="84" customFormat="1" ht="3" customHeight="1">
      <c r="A10" s="87"/>
      <c r="B10" s="87"/>
      <c r="C10" s="87"/>
      <c r="D10" s="87"/>
      <c r="E10" s="87"/>
      <c r="F10" s="87"/>
      <c r="G10" s="87"/>
      <c r="H10" s="87"/>
      <c r="I10" s="87"/>
    </row>
    <row r="11" spans="1:9" s="84" customFormat="1" ht="48">
      <c r="A11" s="211"/>
      <c r="B11" s="585" t="s">
        <v>76</v>
      </c>
      <c r="C11" s="585"/>
      <c r="D11" s="212" t="s">
        <v>49</v>
      </c>
      <c r="E11" s="212" t="s">
        <v>140</v>
      </c>
      <c r="F11" s="212" t="s">
        <v>141</v>
      </c>
      <c r="G11" s="212" t="s">
        <v>142</v>
      </c>
      <c r="H11" s="212" t="s">
        <v>143</v>
      </c>
      <c r="I11" s="213"/>
    </row>
    <row r="12" spans="1:9" s="84" customFormat="1" ht="3" customHeight="1">
      <c r="A12" s="214"/>
      <c r="B12" s="87"/>
      <c r="C12" s="87"/>
      <c r="D12" s="87"/>
      <c r="E12" s="87"/>
      <c r="F12" s="87"/>
      <c r="G12" s="87"/>
      <c r="H12" s="87"/>
      <c r="I12" s="215"/>
    </row>
    <row r="13" spans="1:9" s="84" customFormat="1" ht="3" customHeight="1">
      <c r="A13" s="90"/>
      <c r="B13" s="216"/>
      <c r="C13" s="94"/>
      <c r="D13" s="93"/>
      <c r="E13" s="91"/>
      <c r="F13" s="92"/>
      <c r="G13" s="85"/>
      <c r="H13" s="216"/>
      <c r="I13" s="217"/>
    </row>
    <row r="14" spans="1:9">
      <c r="A14" s="100"/>
      <c r="B14" s="558" t="s">
        <v>58</v>
      </c>
      <c r="C14" s="558"/>
      <c r="D14" s="218">
        <v>0</v>
      </c>
      <c r="E14" s="218">
        <v>0</v>
      </c>
      <c r="F14" s="218">
        <v>0</v>
      </c>
      <c r="G14" s="218">
        <v>0</v>
      </c>
      <c r="H14" s="219">
        <f>SUM(D14:G14)</f>
        <v>0</v>
      </c>
      <c r="I14" s="217"/>
    </row>
    <row r="15" spans="1:9" ht="9.9499999999999993" customHeight="1">
      <c r="A15" s="100"/>
      <c r="B15" s="220"/>
      <c r="C15" s="93"/>
      <c r="D15" s="221"/>
      <c r="E15" s="221"/>
      <c r="F15" s="221"/>
      <c r="G15" s="221"/>
      <c r="H15" s="221"/>
      <c r="I15" s="217"/>
    </row>
    <row r="16" spans="1:9">
      <c r="A16" s="100"/>
      <c r="B16" s="586" t="s">
        <v>144</v>
      </c>
      <c r="C16" s="586"/>
      <c r="D16" s="222">
        <f>SUM(D17:D19)</f>
        <v>0</v>
      </c>
      <c r="E16" s="222">
        <f>SUM(E17:E19)</f>
        <v>0</v>
      </c>
      <c r="F16" s="222">
        <f>SUM(F17:F19)</f>
        <v>0</v>
      </c>
      <c r="G16" s="222">
        <f>SUM(G17:G19)</f>
        <v>0</v>
      </c>
      <c r="H16" s="222">
        <f>SUM(D16:G16)</f>
        <v>0</v>
      </c>
      <c r="I16" s="217"/>
    </row>
    <row r="17" spans="1:11">
      <c r="A17" s="90"/>
      <c r="B17" s="564" t="s">
        <v>145</v>
      </c>
      <c r="C17" s="564"/>
      <c r="D17" s="223">
        <v>0</v>
      </c>
      <c r="E17" s="223">
        <v>0</v>
      </c>
      <c r="F17" s="223">
        <v>0</v>
      </c>
      <c r="G17" s="223">
        <v>0</v>
      </c>
      <c r="H17" s="221">
        <f t="shared" ref="H17:H25" si="0">SUM(D17:G17)</f>
        <v>0</v>
      </c>
      <c r="I17" s="217"/>
    </row>
    <row r="18" spans="1:11">
      <c r="A18" s="90"/>
      <c r="B18" s="564" t="s">
        <v>51</v>
      </c>
      <c r="C18" s="564"/>
      <c r="D18" s="223">
        <v>0</v>
      </c>
      <c r="E18" s="223">
        <v>0</v>
      </c>
      <c r="F18" s="223">
        <v>0</v>
      </c>
      <c r="G18" s="223">
        <v>0</v>
      </c>
      <c r="H18" s="221">
        <f t="shared" si="0"/>
        <v>0</v>
      </c>
      <c r="I18" s="217"/>
    </row>
    <row r="19" spans="1:11">
      <c r="A19" s="90"/>
      <c r="B19" s="564" t="s">
        <v>146</v>
      </c>
      <c r="C19" s="564"/>
      <c r="D19" s="223">
        <v>0</v>
      </c>
      <c r="E19" s="223">
        <v>0</v>
      </c>
      <c r="F19" s="223">
        <v>0</v>
      </c>
      <c r="G19" s="223">
        <v>0</v>
      </c>
      <c r="H19" s="221">
        <f t="shared" si="0"/>
        <v>0</v>
      </c>
      <c r="I19" s="217"/>
    </row>
    <row r="20" spans="1:11" ht="9.9499999999999993" customHeight="1">
      <c r="A20" s="100"/>
      <c r="B20" s="220"/>
      <c r="C20" s="93"/>
      <c r="D20" s="221"/>
      <c r="E20" s="221"/>
      <c r="F20" s="221"/>
      <c r="G20" s="221"/>
      <c r="H20" s="221"/>
      <c r="I20" s="217"/>
    </row>
    <row r="21" spans="1:11">
      <c r="A21" s="100"/>
      <c r="B21" s="586" t="s">
        <v>147</v>
      </c>
      <c r="C21" s="586"/>
      <c r="D21" s="222">
        <f>SUM(D22:D25)</f>
        <v>0</v>
      </c>
      <c r="E21" s="222">
        <f>SUM(E22:E25)</f>
        <v>4832081</v>
      </c>
      <c r="F21" s="222">
        <f>SUM(F22:F25)</f>
        <v>2215357</v>
      </c>
      <c r="G21" s="222">
        <f>SUM(G22:G25)</f>
        <v>0</v>
      </c>
      <c r="H21" s="222">
        <f t="shared" si="0"/>
        <v>7047438</v>
      </c>
      <c r="I21" s="217"/>
    </row>
    <row r="22" spans="1:11">
      <c r="A22" s="90"/>
      <c r="B22" s="564" t="s">
        <v>148</v>
      </c>
      <c r="C22" s="564"/>
      <c r="D22" s="223">
        <v>0</v>
      </c>
      <c r="E22" s="223">
        <v>0</v>
      </c>
      <c r="F22" s="223">
        <v>2215357</v>
      </c>
      <c r="G22" s="223">
        <v>0</v>
      </c>
      <c r="H22" s="221">
        <f t="shared" si="0"/>
        <v>2215357</v>
      </c>
      <c r="I22" s="217"/>
    </row>
    <row r="23" spans="1:11">
      <c r="A23" s="90"/>
      <c r="B23" s="564" t="s">
        <v>55</v>
      </c>
      <c r="C23" s="564"/>
      <c r="D23" s="223">
        <v>0</v>
      </c>
      <c r="E23" s="223">
        <v>4832081</v>
      </c>
      <c r="F23" s="223">
        <v>0</v>
      </c>
      <c r="G23" s="223">
        <v>0</v>
      </c>
      <c r="H23" s="221">
        <f t="shared" si="0"/>
        <v>4832081</v>
      </c>
      <c r="I23" s="217"/>
    </row>
    <row r="24" spans="1:11">
      <c r="A24" s="90"/>
      <c r="B24" s="564" t="s">
        <v>149</v>
      </c>
      <c r="C24" s="564"/>
      <c r="D24" s="223">
        <v>0</v>
      </c>
      <c r="E24" s="223">
        <v>0</v>
      </c>
      <c r="F24" s="223">
        <v>0</v>
      </c>
      <c r="G24" s="223">
        <v>0</v>
      </c>
      <c r="H24" s="221">
        <f t="shared" si="0"/>
        <v>0</v>
      </c>
      <c r="I24" s="217"/>
    </row>
    <row r="25" spans="1:11">
      <c r="A25" s="90"/>
      <c r="B25" s="564" t="s">
        <v>57</v>
      </c>
      <c r="C25" s="564"/>
      <c r="D25" s="223">
        <v>0</v>
      </c>
      <c r="E25" s="223">
        <v>0</v>
      </c>
      <c r="F25" s="223">
        <v>0</v>
      </c>
      <c r="G25" s="223">
        <v>0</v>
      </c>
      <c r="H25" s="221">
        <f t="shared" si="0"/>
        <v>0</v>
      </c>
      <c r="I25" s="217"/>
    </row>
    <row r="26" spans="1:11" ht="9.9499999999999993" customHeight="1">
      <c r="A26" s="100"/>
      <c r="B26" s="220"/>
      <c r="C26" s="93"/>
      <c r="D26" s="221"/>
      <c r="E26" s="221"/>
      <c r="F26" s="221"/>
      <c r="G26" s="221"/>
      <c r="H26" s="221"/>
      <c r="I26" s="217"/>
    </row>
    <row r="27" spans="1:11" ht="18.75" thickBot="1">
      <c r="A27" s="100"/>
      <c r="B27" s="587" t="s">
        <v>647</v>
      </c>
      <c r="C27" s="587"/>
      <c r="D27" s="224">
        <f>D14+D16+D21</f>
        <v>0</v>
      </c>
      <c r="E27" s="224">
        <f>E14+E16+E21</f>
        <v>4832081</v>
      </c>
      <c r="F27" s="224">
        <f>F14+F16+F21</f>
        <v>2215357</v>
      </c>
      <c r="G27" s="224">
        <f>G14+G16+G21</f>
        <v>0</v>
      </c>
      <c r="H27" s="224">
        <f>SUM(D27:G27)</f>
        <v>7047438</v>
      </c>
      <c r="I27" s="217"/>
      <c r="K27" s="225" t="str">
        <f>IF(H27=ESF!J63," ","ERROR")</f>
        <v xml:space="preserve"> </v>
      </c>
    </row>
    <row r="28" spans="1:11">
      <c r="A28" s="90"/>
      <c r="B28" s="93"/>
      <c r="C28" s="92"/>
      <c r="D28" s="221"/>
      <c r="E28" s="221"/>
      <c r="F28" s="221"/>
      <c r="G28" s="221"/>
      <c r="H28" s="221"/>
      <c r="I28" s="217"/>
    </row>
    <row r="29" spans="1:11">
      <c r="A29" s="100"/>
      <c r="B29" s="586" t="s">
        <v>648</v>
      </c>
      <c r="C29" s="586"/>
      <c r="D29" s="222">
        <f>SUM(D30:D32)</f>
        <v>0</v>
      </c>
      <c r="E29" s="222">
        <f>SUM(E30:E32)</f>
        <v>154230</v>
      </c>
      <c r="F29" s="222">
        <f>SUM(F30:F32)</f>
        <v>0</v>
      </c>
      <c r="G29" s="222">
        <f>SUM(G30:G32)</f>
        <v>0</v>
      </c>
      <c r="H29" s="222">
        <f>SUM(D29:G29)</f>
        <v>154230</v>
      </c>
      <c r="I29" s="217"/>
    </row>
    <row r="30" spans="1:11">
      <c r="A30" s="90"/>
      <c r="B30" s="564" t="s">
        <v>50</v>
      </c>
      <c r="C30" s="564"/>
      <c r="D30" s="223">
        <v>0</v>
      </c>
      <c r="E30" s="223">
        <v>0</v>
      </c>
      <c r="F30" s="223">
        <v>0</v>
      </c>
      <c r="G30" s="223">
        <v>0</v>
      </c>
      <c r="H30" s="221">
        <f>SUM(D30:G30)</f>
        <v>0</v>
      </c>
      <c r="I30" s="217"/>
    </row>
    <row r="31" spans="1:11">
      <c r="A31" s="90"/>
      <c r="B31" s="564" t="s">
        <v>51</v>
      </c>
      <c r="C31" s="564"/>
      <c r="D31" s="223">
        <v>0</v>
      </c>
      <c r="E31" s="223">
        <v>0</v>
      </c>
      <c r="F31" s="232">
        <v>0</v>
      </c>
      <c r="G31" s="223">
        <v>0</v>
      </c>
      <c r="H31" s="221">
        <f>SUM(D31:G31)</f>
        <v>0</v>
      </c>
      <c r="I31" s="217"/>
    </row>
    <row r="32" spans="1:11">
      <c r="A32" s="90"/>
      <c r="B32" s="564" t="s">
        <v>146</v>
      </c>
      <c r="C32" s="564"/>
      <c r="D32" s="223">
        <v>0</v>
      </c>
      <c r="E32" s="223">
        <v>154230</v>
      </c>
      <c r="F32" s="271">
        <v>0</v>
      </c>
      <c r="G32" s="223">
        <v>0</v>
      </c>
      <c r="H32" s="221">
        <f>SUM(D32:G32)</f>
        <v>154230</v>
      </c>
      <c r="I32" s="217"/>
    </row>
    <row r="33" spans="1:11" ht="9.9499999999999993" customHeight="1">
      <c r="A33" s="100"/>
      <c r="B33" s="220"/>
      <c r="C33" s="93"/>
      <c r="D33" s="221"/>
      <c r="E33" s="221"/>
      <c r="F33" s="221"/>
      <c r="G33" s="221"/>
      <c r="H33" s="221"/>
      <c r="I33" s="217"/>
    </row>
    <row r="34" spans="1:11">
      <c r="A34" s="100" t="s">
        <v>139</v>
      </c>
      <c r="B34" s="586" t="s">
        <v>147</v>
      </c>
      <c r="C34" s="586"/>
      <c r="D34" s="222">
        <f>SUM(D35:D38)</f>
        <v>0</v>
      </c>
      <c r="E34" s="222">
        <f>SUM(E35:E38)</f>
        <v>78556</v>
      </c>
      <c r="F34" s="222">
        <f>SUM(F35:F38)</f>
        <v>141875</v>
      </c>
      <c r="G34" s="222">
        <f>SUM(G35:G38)</f>
        <v>0</v>
      </c>
      <c r="H34" s="222">
        <f>SUM(D34:G34)</f>
        <v>220431</v>
      </c>
      <c r="I34" s="217"/>
    </row>
    <row r="35" spans="1:11">
      <c r="A35" s="90"/>
      <c r="B35" s="564" t="s">
        <v>148</v>
      </c>
      <c r="C35" s="564"/>
      <c r="D35" s="223">
        <v>0</v>
      </c>
      <c r="E35" s="223">
        <v>0</v>
      </c>
      <c r="F35" s="271">
        <f>+ESF!I52</f>
        <v>141875</v>
      </c>
      <c r="G35" s="223">
        <v>0</v>
      </c>
      <c r="H35" s="221">
        <f>SUM(D35:G35)</f>
        <v>141875</v>
      </c>
      <c r="I35" s="217"/>
    </row>
    <row r="36" spans="1:11">
      <c r="A36" s="90"/>
      <c r="B36" s="564" t="s">
        <v>55</v>
      </c>
      <c r="C36" s="564"/>
      <c r="D36" s="223">
        <v>0</v>
      </c>
      <c r="E36" s="271">
        <v>78556</v>
      </c>
      <c r="F36" s="223">
        <v>0</v>
      </c>
      <c r="G36" s="223">
        <v>0</v>
      </c>
      <c r="H36" s="221">
        <f>SUM(D36:G36)</f>
        <v>78556</v>
      </c>
      <c r="I36" s="217"/>
    </row>
    <row r="37" spans="1:11">
      <c r="A37" s="90"/>
      <c r="B37" s="564" t="s">
        <v>149</v>
      </c>
      <c r="C37" s="564"/>
      <c r="D37" s="223">
        <v>0</v>
      </c>
      <c r="E37" s="223">
        <v>0</v>
      </c>
      <c r="F37" s="223">
        <v>0</v>
      </c>
      <c r="G37" s="223"/>
      <c r="H37" s="221">
        <f>SUM(D37:G37)</f>
        <v>0</v>
      </c>
      <c r="I37" s="217"/>
    </row>
    <row r="38" spans="1:11">
      <c r="A38" s="90"/>
      <c r="B38" s="564" t="s">
        <v>57</v>
      </c>
      <c r="C38" s="564"/>
      <c r="D38" s="223">
        <v>0</v>
      </c>
      <c r="E38" s="223">
        <v>0</v>
      </c>
      <c r="F38" s="223">
        <v>0</v>
      </c>
      <c r="G38" s="223">
        <v>0</v>
      </c>
      <c r="H38" s="221">
        <f>SUM(D38:G38)</f>
        <v>0</v>
      </c>
      <c r="I38" s="217"/>
    </row>
    <row r="39" spans="1:11" ht="9.9499999999999993" customHeight="1">
      <c r="A39" s="100"/>
      <c r="B39" s="220"/>
      <c r="C39" s="93"/>
      <c r="D39" s="221"/>
      <c r="E39" s="221"/>
      <c r="F39" s="221"/>
      <c r="G39" s="221"/>
      <c r="H39" s="221"/>
      <c r="I39" s="217"/>
    </row>
    <row r="40" spans="1:11" ht="18">
      <c r="A40" s="226"/>
      <c r="B40" s="588" t="s">
        <v>649</v>
      </c>
      <c r="C40" s="588"/>
      <c r="D40" s="227">
        <f>D27+D29+D34</f>
        <v>0</v>
      </c>
      <c r="E40" s="227">
        <f>E27+E29+E34</f>
        <v>5064867</v>
      </c>
      <c r="F40" s="227">
        <f>F29+F34</f>
        <v>141875</v>
      </c>
      <c r="G40" s="227">
        <f>G27+G29+G34</f>
        <v>0</v>
      </c>
      <c r="H40" s="227">
        <f>SUM(D40:G40)</f>
        <v>5206742</v>
      </c>
      <c r="I40" s="228"/>
      <c r="K40" s="225" t="str">
        <f>IF(H40=ESF!I63," ","ERROR")</f>
        <v xml:space="preserve"> </v>
      </c>
    </row>
    <row r="41" spans="1:11" ht="6" customHeight="1">
      <c r="A41" s="229"/>
      <c r="B41" s="229"/>
      <c r="C41" s="229"/>
      <c r="D41" s="229"/>
      <c r="E41" s="229"/>
      <c r="F41" s="229"/>
      <c r="G41" s="229"/>
      <c r="H41" s="229"/>
      <c r="I41" s="230"/>
    </row>
    <row r="42" spans="1:11" ht="6" customHeight="1">
      <c r="D42" s="231"/>
      <c r="E42" s="231"/>
      <c r="I42" s="94"/>
    </row>
    <row r="43" spans="1:11" ht="15" customHeight="1">
      <c r="A43" s="84"/>
      <c r="B43" s="589" t="s">
        <v>78</v>
      </c>
      <c r="C43" s="589"/>
      <c r="D43" s="589"/>
      <c r="E43" s="589"/>
      <c r="F43" s="589"/>
      <c r="G43" s="589"/>
      <c r="H43" s="589"/>
      <c r="I43" s="589"/>
      <c r="J43" s="92"/>
    </row>
    <row r="44" spans="1:11" ht="9.75" customHeight="1">
      <c r="A44" s="84"/>
      <c r="B44" s="92"/>
      <c r="C44" s="107"/>
      <c r="D44" s="108"/>
      <c r="E44" s="108"/>
      <c r="F44" s="84"/>
      <c r="G44" s="109"/>
      <c r="H44" s="107"/>
      <c r="I44" s="108"/>
      <c r="J44" s="108"/>
    </row>
    <row r="45" spans="1:11" ht="50.1" customHeight="1">
      <c r="A45" s="84"/>
      <c r="B45" s="92"/>
      <c r="C45" s="580"/>
      <c r="D45" s="580"/>
      <c r="E45" s="108"/>
      <c r="F45" s="84"/>
      <c r="G45" s="581"/>
      <c r="H45" s="581"/>
      <c r="I45" s="108"/>
      <c r="J45" s="108"/>
    </row>
    <row r="46" spans="1:11" ht="14.1" customHeight="1">
      <c r="A46" s="84"/>
      <c r="B46" s="111"/>
      <c r="C46" s="559" t="s">
        <v>80</v>
      </c>
      <c r="D46" s="559"/>
      <c r="E46" s="108"/>
      <c r="F46" s="108"/>
      <c r="G46" s="559" t="s">
        <v>83</v>
      </c>
      <c r="H46" s="559"/>
      <c r="I46" s="93"/>
      <c r="J46" s="108"/>
    </row>
    <row r="47" spans="1:11" ht="14.1" customHeight="1">
      <c r="A47" s="84"/>
      <c r="B47" s="112"/>
      <c r="C47" s="560" t="s">
        <v>81</v>
      </c>
      <c r="D47" s="560"/>
      <c r="E47" s="113"/>
      <c r="F47" s="113"/>
      <c r="G47" s="560" t="s">
        <v>82</v>
      </c>
      <c r="H47" s="560"/>
      <c r="I47" s="93"/>
      <c r="J47" s="108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zoomScale="97" zoomScaleNormal="97" workbookViewId="0">
      <selection activeCell="E2" sqref="E2:O2"/>
    </sheetView>
  </sheetViews>
  <sheetFormatPr baseColWidth="10" defaultColWidth="11.42578125" defaultRowHeight="12"/>
  <cols>
    <col min="1" max="1" width="1.28515625" style="114" customWidth="1"/>
    <col min="2" max="3" width="3.7109375" style="114" customWidth="1"/>
    <col min="4" max="4" width="23.85546875" style="114" customWidth="1"/>
    <col min="5" max="5" width="21.42578125" style="114" customWidth="1"/>
    <col min="6" max="6" width="17.28515625" style="114" customWidth="1"/>
    <col min="7" max="8" width="18.7109375" style="85" customWidth="1"/>
    <col min="9" max="9" width="7.7109375" style="114" customWidth="1"/>
    <col min="10" max="11" width="3.7109375" style="73" customWidth="1"/>
    <col min="12" max="16" width="18.7109375" style="73" customWidth="1"/>
    <col min="17" max="17" width="1.85546875" style="73" customWidth="1"/>
    <col min="18" max="16384" width="11.42578125" style="73"/>
  </cols>
  <sheetData>
    <row r="1" spans="1:17" s="84" customFormat="1" ht="16.5" customHeight="1">
      <c r="B1" s="115"/>
      <c r="C1" s="115"/>
      <c r="D1" s="115"/>
      <c r="E1" s="590" t="s">
        <v>651</v>
      </c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115"/>
      <c r="Q1" s="115"/>
    </row>
    <row r="2" spans="1:17" ht="15" customHeight="1">
      <c r="B2" s="115"/>
      <c r="C2" s="115"/>
      <c r="D2" s="115"/>
      <c r="E2" s="590" t="s">
        <v>179</v>
      </c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115"/>
      <c r="Q2" s="115"/>
    </row>
    <row r="3" spans="1:17" ht="15" customHeight="1">
      <c r="B3" s="115"/>
      <c r="C3" s="115"/>
      <c r="D3" s="115"/>
      <c r="E3" s="590" t="s">
        <v>644</v>
      </c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115"/>
      <c r="Q3" s="115"/>
    </row>
    <row r="4" spans="1:17" ht="16.5" customHeight="1">
      <c r="B4" s="115"/>
      <c r="C4" s="115"/>
      <c r="D4" s="115"/>
      <c r="E4" s="590" t="s">
        <v>1</v>
      </c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115"/>
      <c r="Q4" s="115"/>
    </row>
    <row r="5" spans="1:17" ht="3" customHeight="1">
      <c r="C5" s="117"/>
      <c r="D5" s="233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5"/>
      <c r="P5" s="84"/>
      <c r="Q5" s="84"/>
    </row>
    <row r="6" spans="1:17" ht="19.5" customHeight="1">
      <c r="A6" s="87"/>
      <c r="B6" s="546" t="s">
        <v>4</v>
      </c>
      <c r="C6" s="546"/>
      <c r="D6" s="546"/>
      <c r="E6" s="548" t="s">
        <v>417</v>
      </c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78"/>
      <c r="Q6" s="84"/>
    </row>
    <row r="7" spans="1:17" s="84" customFormat="1" ht="5.0999999999999996" customHeight="1">
      <c r="A7" s="114"/>
      <c r="B7" s="117"/>
      <c r="C7" s="117"/>
      <c r="D7" s="233"/>
      <c r="E7" s="117"/>
      <c r="F7" s="117"/>
      <c r="G7" s="234"/>
      <c r="H7" s="234"/>
      <c r="I7" s="233"/>
    </row>
    <row r="8" spans="1:17" s="84" customFormat="1" ht="3" customHeight="1">
      <c r="A8" s="114"/>
      <c r="B8" s="114"/>
      <c r="C8" s="235"/>
      <c r="D8" s="233"/>
      <c r="E8" s="235"/>
      <c r="F8" s="235"/>
      <c r="G8" s="236"/>
      <c r="H8" s="236"/>
      <c r="I8" s="233"/>
    </row>
    <row r="9" spans="1:17" s="84" customFormat="1" ht="31.5" customHeight="1">
      <c r="A9" s="237"/>
      <c r="B9" s="591" t="s">
        <v>76</v>
      </c>
      <c r="C9" s="591"/>
      <c r="D9" s="591"/>
      <c r="E9" s="591"/>
      <c r="F9" s="120"/>
      <c r="G9" s="119">
        <v>2015</v>
      </c>
      <c r="H9" s="119">
        <v>2014</v>
      </c>
      <c r="I9" s="238"/>
      <c r="J9" s="591" t="s">
        <v>76</v>
      </c>
      <c r="K9" s="591"/>
      <c r="L9" s="591"/>
      <c r="M9" s="591"/>
      <c r="N9" s="120"/>
      <c r="O9" s="119">
        <v>2015</v>
      </c>
      <c r="P9" s="119">
        <v>2014</v>
      </c>
      <c r="Q9" s="239"/>
    </row>
    <row r="10" spans="1:17" s="84" customFormat="1" ht="3" customHeight="1">
      <c r="A10" s="121"/>
      <c r="B10" s="114"/>
      <c r="C10" s="114"/>
      <c r="D10" s="122"/>
      <c r="E10" s="122"/>
      <c r="F10" s="122"/>
      <c r="G10" s="240"/>
      <c r="H10" s="240"/>
      <c r="I10" s="114"/>
      <c r="Q10" s="89"/>
    </row>
    <row r="11" spans="1:17" s="84" customFormat="1">
      <c r="A11" s="90"/>
      <c r="B11" s="85"/>
      <c r="C11" s="123"/>
      <c r="D11" s="123"/>
      <c r="E11" s="123"/>
      <c r="F11" s="123"/>
      <c r="G11" s="240"/>
      <c r="H11" s="240"/>
      <c r="I11" s="85"/>
      <c r="Q11" s="89"/>
    </row>
    <row r="12" spans="1:17" ht="17.25" customHeight="1">
      <c r="A12" s="90"/>
      <c r="B12" s="592" t="s">
        <v>180</v>
      </c>
      <c r="C12" s="592"/>
      <c r="D12" s="592"/>
      <c r="E12" s="592"/>
      <c r="F12" s="592"/>
      <c r="G12" s="240"/>
      <c r="H12" s="240"/>
      <c r="I12" s="85"/>
      <c r="J12" s="592" t="s">
        <v>181</v>
      </c>
      <c r="K12" s="592"/>
      <c r="L12" s="592"/>
      <c r="M12" s="592"/>
      <c r="N12" s="592"/>
      <c r="O12" s="241"/>
      <c r="P12" s="241"/>
      <c r="Q12" s="89"/>
    </row>
    <row r="13" spans="1:17" ht="17.25" customHeight="1">
      <c r="A13" s="90"/>
      <c r="B13" s="85"/>
      <c r="C13" s="123"/>
      <c r="D13" s="85"/>
      <c r="E13" s="123"/>
      <c r="F13" s="123"/>
      <c r="G13" s="240"/>
      <c r="H13" s="240"/>
      <c r="I13" s="85"/>
      <c r="J13" s="85"/>
      <c r="K13" s="123"/>
      <c r="L13" s="123"/>
      <c r="M13" s="123"/>
      <c r="N13" s="123"/>
      <c r="O13" s="241"/>
      <c r="P13" s="241"/>
      <c r="Q13" s="89"/>
    </row>
    <row r="14" spans="1:17" ht="17.25" customHeight="1">
      <c r="A14" s="90"/>
      <c r="B14" s="85"/>
      <c r="C14" s="592" t="s">
        <v>67</v>
      </c>
      <c r="D14" s="592"/>
      <c r="E14" s="592"/>
      <c r="F14" s="592"/>
      <c r="G14" s="242">
        <f>SUM(G15:G25)</f>
        <v>24278471</v>
      </c>
      <c r="H14" s="242">
        <f>SUM(H15:H25)</f>
        <v>34029207</v>
      </c>
      <c r="I14" s="85"/>
      <c r="J14" s="85"/>
      <c r="K14" s="592" t="s">
        <v>67</v>
      </c>
      <c r="L14" s="592"/>
      <c r="M14" s="592"/>
      <c r="N14" s="592"/>
      <c r="O14" s="242">
        <f>SUM(O15:O17)</f>
        <v>6696523</v>
      </c>
      <c r="P14" s="242">
        <f>SUM(P15:P17)</f>
        <v>379380</v>
      </c>
      <c r="Q14" s="89"/>
    </row>
    <row r="15" spans="1:17" ht="15" customHeight="1">
      <c r="A15" s="90"/>
      <c r="B15" s="85"/>
      <c r="C15" s="123"/>
      <c r="D15" s="593" t="s">
        <v>90</v>
      </c>
      <c r="E15" s="593"/>
      <c r="F15" s="593"/>
      <c r="G15" s="243">
        <v>0</v>
      </c>
      <c r="H15" s="243">
        <v>0</v>
      </c>
      <c r="I15" s="85"/>
      <c r="J15" s="85"/>
      <c r="K15" s="84"/>
      <c r="L15" s="594" t="s">
        <v>33</v>
      </c>
      <c r="M15" s="594"/>
      <c r="N15" s="594"/>
      <c r="O15" s="243">
        <v>0</v>
      </c>
      <c r="P15" s="243">
        <v>0</v>
      </c>
      <c r="Q15" s="89"/>
    </row>
    <row r="16" spans="1:17" ht="15" customHeight="1">
      <c r="A16" s="90"/>
      <c r="B16" s="85"/>
      <c r="C16" s="123"/>
      <c r="D16" s="593" t="s">
        <v>204</v>
      </c>
      <c r="E16" s="593"/>
      <c r="F16" s="593"/>
      <c r="G16" s="243"/>
      <c r="H16" s="243"/>
      <c r="I16" s="85"/>
      <c r="J16" s="85"/>
      <c r="K16" s="84"/>
      <c r="L16" s="594" t="s">
        <v>35</v>
      </c>
      <c r="M16" s="594"/>
      <c r="N16" s="594"/>
      <c r="O16" s="73">
        <v>0</v>
      </c>
      <c r="P16" s="243">
        <v>0</v>
      </c>
      <c r="Q16" s="89"/>
    </row>
    <row r="17" spans="1:17" ht="15" customHeight="1">
      <c r="A17" s="90"/>
      <c r="B17" s="85"/>
      <c r="C17" s="244"/>
      <c r="D17" s="593" t="s">
        <v>182</v>
      </c>
      <c r="E17" s="593"/>
      <c r="F17" s="593"/>
      <c r="G17" s="243">
        <v>0</v>
      </c>
      <c r="H17" s="243">
        <v>0</v>
      </c>
      <c r="I17" s="85"/>
      <c r="J17" s="85"/>
      <c r="K17" s="240"/>
      <c r="L17" s="594" t="s">
        <v>208</v>
      </c>
      <c r="M17" s="594"/>
      <c r="N17" s="594"/>
      <c r="O17" s="243">
        <v>6696523</v>
      </c>
      <c r="P17" s="243">
        <v>379380</v>
      </c>
      <c r="Q17" s="89"/>
    </row>
    <row r="18" spans="1:17" ht="15" customHeight="1">
      <c r="A18" s="90"/>
      <c r="B18" s="85"/>
      <c r="C18" s="244"/>
      <c r="D18" s="593" t="s">
        <v>96</v>
      </c>
      <c r="E18" s="593"/>
      <c r="F18" s="593"/>
      <c r="G18" s="243">
        <f>EA!D16</f>
        <v>0</v>
      </c>
      <c r="H18" s="243">
        <f>EA!E16</f>
        <v>0</v>
      </c>
      <c r="I18" s="85"/>
      <c r="J18" s="85"/>
      <c r="K18" s="240"/>
      <c r="Q18" s="89"/>
    </row>
    <row r="19" spans="1:17" ht="15" customHeight="1">
      <c r="A19" s="90"/>
      <c r="B19" s="85"/>
      <c r="C19" s="244"/>
      <c r="D19" s="593" t="s">
        <v>97</v>
      </c>
      <c r="E19" s="593"/>
      <c r="F19" s="593"/>
      <c r="G19" s="243">
        <f>EA!D17</f>
        <v>6116</v>
      </c>
      <c r="H19" s="243">
        <f>EA!E17</f>
        <v>7499</v>
      </c>
      <c r="I19" s="85"/>
      <c r="J19" s="85"/>
      <c r="K19" s="245" t="s">
        <v>68</v>
      </c>
      <c r="L19" s="245"/>
      <c r="M19" s="245"/>
      <c r="N19" s="245"/>
      <c r="O19" s="242">
        <f>SUM(O20:O22)</f>
        <v>18030945</v>
      </c>
      <c r="P19" s="242">
        <f>SUM(P20:P22)</f>
        <v>16118190</v>
      </c>
      <c r="Q19" s="89"/>
    </row>
    <row r="20" spans="1:17" ht="15" customHeight="1">
      <c r="A20" s="90"/>
      <c r="B20" s="85"/>
      <c r="C20" s="244"/>
      <c r="D20" s="593" t="s">
        <v>98</v>
      </c>
      <c r="E20" s="593"/>
      <c r="F20" s="593"/>
      <c r="G20" s="243">
        <v>0</v>
      </c>
      <c r="H20" s="243">
        <v>0</v>
      </c>
      <c r="I20" s="85"/>
      <c r="J20" s="85"/>
      <c r="K20" s="240"/>
      <c r="L20" s="244" t="s">
        <v>33</v>
      </c>
      <c r="M20" s="244"/>
      <c r="N20" s="244"/>
      <c r="O20" s="243">
        <v>18030945</v>
      </c>
      <c r="P20" s="243">
        <v>16118190</v>
      </c>
      <c r="Q20" s="89"/>
    </row>
    <row r="21" spans="1:17" ht="15" customHeight="1">
      <c r="A21" s="90"/>
      <c r="B21" s="85"/>
      <c r="C21" s="244"/>
      <c r="D21" s="593" t="s">
        <v>100</v>
      </c>
      <c r="E21" s="593"/>
      <c r="F21" s="593"/>
      <c r="G21" s="243">
        <v>0</v>
      </c>
      <c r="H21" s="243">
        <v>0</v>
      </c>
      <c r="I21" s="85"/>
      <c r="J21" s="85"/>
      <c r="K21" s="240"/>
      <c r="L21" s="594" t="s">
        <v>35</v>
      </c>
      <c r="M21" s="594"/>
      <c r="N21" s="594"/>
      <c r="O21" s="243">
        <v>0</v>
      </c>
      <c r="P21" s="243">
        <v>0</v>
      </c>
      <c r="Q21" s="89"/>
    </row>
    <row r="22" spans="1:17" ht="28.5" customHeight="1">
      <c r="A22" s="90"/>
      <c r="B22" s="85"/>
      <c r="C22" s="244"/>
      <c r="D22" s="593" t="s">
        <v>102</v>
      </c>
      <c r="E22" s="593"/>
      <c r="F22" s="593"/>
      <c r="G22" s="243">
        <v>0</v>
      </c>
      <c r="H22" s="243">
        <v>0</v>
      </c>
      <c r="I22" s="85"/>
      <c r="J22" s="85"/>
      <c r="K22" s="84"/>
      <c r="L22" s="594" t="s">
        <v>209</v>
      </c>
      <c r="M22" s="594"/>
      <c r="N22" s="594"/>
      <c r="O22" s="243">
        <v>0</v>
      </c>
      <c r="P22" s="243">
        <v>0</v>
      </c>
      <c r="Q22" s="89"/>
    </row>
    <row r="23" spans="1:17" ht="15" customHeight="1">
      <c r="A23" s="90"/>
      <c r="B23" s="85"/>
      <c r="C23" s="244"/>
      <c r="D23" s="593" t="s">
        <v>107</v>
      </c>
      <c r="E23" s="593"/>
      <c r="F23" s="593"/>
      <c r="G23" s="243">
        <f>EA!D22</f>
        <v>24272355</v>
      </c>
      <c r="H23" s="243">
        <f>EA!E22</f>
        <v>34021708</v>
      </c>
      <c r="I23" s="85"/>
      <c r="J23" s="85"/>
      <c r="K23" s="592" t="s">
        <v>183</v>
      </c>
      <c r="L23" s="592"/>
      <c r="M23" s="592"/>
      <c r="N23" s="592"/>
      <c r="O23" s="242">
        <f>O14-O19</f>
        <v>-11334422</v>
      </c>
      <c r="P23" s="242">
        <f>P14-P19</f>
        <v>-15738810</v>
      </c>
      <c r="Q23" s="89"/>
    </row>
    <row r="24" spans="1:17" ht="15" customHeight="1">
      <c r="A24" s="90"/>
      <c r="B24" s="85"/>
      <c r="C24" s="244"/>
      <c r="D24" s="593" t="s">
        <v>205</v>
      </c>
      <c r="E24" s="593"/>
      <c r="F24" s="593"/>
      <c r="G24" s="243">
        <v>0</v>
      </c>
      <c r="H24" s="243">
        <v>0</v>
      </c>
      <c r="I24" s="85"/>
      <c r="J24" s="85"/>
      <c r="Q24" s="89"/>
    </row>
    <row r="25" spans="1:17" ht="15" customHeight="1">
      <c r="A25" s="90"/>
      <c r="B25" s="85"/>
      <c r="C25" s="244"/>
      <c r="D25" s="593" t="s">
        <v>206</v>
      </c>
      <c r="E25" s="593"/>
      <c r="F25" s="149"/>
      <c r="G25" s="243">
        <v>0</v>
      </c>
      <c r="H25" s="243">
        <v>0</v>
      </c>
      <c r="I25" s="85"/>
      <c r="J25" s="84"/>
      <c r="Q25" s="89"/>
    </row>
    <row r="26" spans="1:17" ht="15" customHeight="1">
      <c r="A26" s="90"/>
      <c r="B26" s="85"/>
      <c r="C26" s="123"/>
      <c r="D26" s="85"/>
      <c r="E26" s="123"/>
      <c r="F26" s="123"/>
      <c r="G26" s="240"/>
      <c r="H26" s="240"/>
      <c r="I26" s="85"/>
      <c r="J26" s="592" t="s">
        <v>184</v>
      </c>
      <c r="K26" s="592"/>
      <c r="L26" s="592"/>
      <c r="M26" s="592"/>
      <c r="N26" s="592"/>
      <c r="O26" s="84"/>
      <c r="P26" s="84"/>
      <c r="Q26" s="89"/>
    </row>
    <row r="27" spans="1:17" ht="15" customHeight="1">
      <c r="A27" s="90"/>
      <c r="B27" s="85"/>
      <c r="C27" s="592" t="s">
        <v>68</v>
      </c>
      <c r="D27" s="592"/>
      <c r="E27" s="592"/>
      <c r="F27" s="592"/>
      <c r="G27" s="242">
        <f>SUM(G28:G46)</f>
        <v>6105651</v>
      </c>
      <c r="H27" s="242">
        <f>SUM(H28:H46)</f>
        <v>16434538</v>
      </c>
      <c r="I27" s="85"/>
      <c r="J27" s="85"/>
      <c r="K27" s="123"/>
      <c r="L27" s="85"/>
      <c r="M27" s="149"/>
      <c r="N27" s="149"/>
      <c r="O27" s="241"/>
      <c r="P27" s="241"/>
      <c r="Q27" s="89"/>
    </row>
    <row r="28" spans="1:17" ht="15" customHeight="1">
      <c r="A28" s="90"/>
      <c r="B28" s="85"/>
      <c r="C28" s="245"/>
      <c r="D28" s="593" t="s">
        <v>185</v>
      </c>
      <c r="E28" s="593"/>
      <c r="F28" s="593"/>
      <c r="G28" s="243">
        <f>EA!I13</f>
        <v>2690506</v>
      </c>
      <c r="H28" s="243">
        <f>EA!J13</f>
        <v>2644283</v>
      </c>
      <c r="I28" s="85"/>
      <c r="J28" s="85"/>
      <c r="K28" s="245" t="s">
        <v>67</v>
      </c>
      <c r="L28" s="245"/>
      <c r="M28" s="245"/>
      <c r="N28" s="245"/>
      <c r="O28" s="242">
        <f>O29+O32</f>
        <v>0</v>
      </c>
      <c r="P28" s="242">
        <f>P29+P32</f>
        <v>0</v>
      </c>
      <c r="Q28" s="89"/>
    </row>
    <row r="29" spans="1:17" ht="15" customHeight="1">
      <c r="A29" s="90"/>
      <c r="B29" s="85"/>
      <c r="C29" s="245"/>
      <c r="D29" s="593" t="s">
        <v>93</v>
      </c>
      <c r="E29" s="593"/>
      <c r="F29" s="593"/>
      <c r="G29" s="243">
        <f>EA!I14</f>
        <v>282107</v>
      </c>
      <c r="H29" s="243">
        <f>EA!J14</f>
        <v>247394</v>
      </c>
      <c r="I29" s="85"/>
      <c r="J29" s="84"/>
      <c r="K29" s="84"/>
      <c r="L29" s="244" t="s">
        <v>186</v>
      </c>
      <c r="M29" s="244"/>
      <c r="N29" s="244"/>
      <c r="O29" s="243">
        <f>SUM(O30:O31)</f>
        <v>0</v>
      </c>
      <c r="P29" s="243">
        <f>SUM(P30:P31)</f>
        <v>0</v>
      </c>
      <c r="Q29" s="89"/>
    </row>
    <row r="30" spans="1:17" ht="15" customHeight="1">
      <c r="A30" s="90"/>
      <c r="B30" s="85"/>
      <c r="C30" s="245"/>
      <c r="D30" s="593" t="s">
        <v>95</v>
      </c>
      <c r="E30" s="593"/>
      <c r="F30" s="593"/>
      <c r="G30" s="243">
        <f>EA!I15</f>
        <v>259215</v>
      </c>
      <c r="H30" s="243">
        <f>EA!J15</f>
        <v>246700</v>
      </c>
      <c r="I30" s="85"/>
      <c r="J30" s="85"/>
      <c r="K30" s="245"/>
      <c r="L30" s="244" t="s">
        <v>187</v>
      </c>
      <c r="M30" s="244"/>
      <c r="N30" s="244"/>
      <c r="O30" s="243">
        <v>0</v>
      </c>
      <c r="P30" s="243">
        <v>0</v>
      </c>
      <c r="Q30" s="89"/>
    </row>
    <row r="31" spans="1:17" ht="15" customHeight="1">
      <c r="A31" s="90"/>
      <c r="B31" s="85"/>
      <c r="C31" s="123"/>
      <c r="D31" s="85"/>
      <c r="E31" s="123"/>
      <c r="F31" s="123"/>
      <c r="G31" s="240"/>
      <c r="H31" s="240"/>
      <c r="I31" s="85"/>
      <c r="J31" s="85"/>
      <c r="K31" s="245"/>
      <c r="L31" s="244" t="s">
        <v>189</v>
      </c>
      <c r="M31" s="244"/>
      <c r="N31" s="244"/>
      <c r="O31" s="243">
        <v>0</v>
      </c>
      <c r="P31" s="243">
        <v>0</v>
      </c>
      <c r="Q31" s="89"/>
    </row>
    <row r="32" spans="1:17" ht="15" customHeight="1">
      <c r="A32" s="90"/>
      <c r="B32" s="85"/>
      <c r="C32" s="245"/>
      <c r="D32" s="593" t="s">
        <v>99</v>
      </c>
      <c r="E32" s="593"/>
      <c r="F32" s="593"/>
      <c r="G32" s="243">
        <f>EA!I17</f>
        <v>2873823</v>
      </c>
      <c r="H32" s="243">
        <v>13296161</v>
      </c>
      <c r="I32" s="85"/>
      <c r="J32" s="85"/>
      <c r="K32" s="245"/>
      <c r="L32" s="594" t="s">
        <v>411</v>
      </c>
      <c r="M32" s="594"/>
      <c r="N32" s="594"/>
      <c r="O32" s="243">
        <v>0</v>
      </c>
      <c r="P32" s="243">
        <v>0</v>
      </c>
      <c r="Q32" s="89"/>
    </row>
    <row r="33" spans="1:17" ht="15" customHeight="1">
      <c r="A33" s="90"/>
      <c r="B33" s="85"/>
      <c r="C33" s="245"/>
      <c r="D33" s="593" t="s">
        <v>188</v>
      </c>
      <c r="E33" s="593"/>
      <c r="F33" s="593"/>
      <c r="G33" s="243">
        <v>0</v>
      </c>
      <c r="H33" s="243">
        <v>0</v>
      </c>
      <c r="I33" s="85"/>
      <c r="J33" s="85"/>
      <c r="K33" s="240"/>
      <c r="Q33" s="89"/>
    </row>
    <row r="34" spans="1:17" ht="15" customHeight="1">
      <c r="A34" s="90"/>
      <c r="B34" s="85"/>
      <c r="C34" s="245"/>
      <c r="D34" s="593" t="s">
        <v>190</v>
      </c>
      <c r="E34" s="593"/>
      <c r="F34" s="593"/>
      <c r="G34" s="243">
        <v>0</v>
      </c>
      <c r="H34" s="243">
        <v>0</v>
      </c>
      <c r="I34" s="85"/>
      <c r="J34" s="85"/>
      <c r="K34" s="245" t="s">
        <v>68</v>
      </c>
      <c r="L34" s="245"/>
      <c r="M34" s="245"/>
      <c r="N34" s="245"/>
      <c r="O34" s="242">
        <f>O35+O38</f>
        <v>0</v>
      </c>
      <c r="P34" s="242">
        <f>P35+P38</f>
        <v>0</v>
      </c>
      <c r="Q34" s="89"/>
    </row>
    <row r="35" spans="1:17" ht="15" customHeight="1">
      <c r="A35" s="90"/>
      <c r="B35" s="85"/>
      <c r="C35" s="245"/>
      <c r="D35" s="593" t="s">
        <v>104</v>
      </c>
      <c r="E35" s="593"/>
      <c r="F35" s="593"/>
      <c r="G35" s="243">
        <v>0</v>
      </c>
      <c r="H35" s="243">
        <v>0</v>
      </c>
      <c r="I35" s="85"/>
      <c r="J35" s="85"/>
      <c r="K35" s="84"/>
      <c r="L35" s="244" t="s">
        <v>191</v>
      </c>
      <c r="M35" s="244"/>
      <c r="N35" s="244"/>
      <c r="O35" s="243">
        <f>SUM(O36:O37)</f>
        <v>0</v>
      </c>
      <c r="P35" s="243">
        <f>SUM(P36:P37)</f>
        <v>0</v>
      </c>
      <c r="Q35" s="89"/>
    </row>
    <row r="36" spans="1:17" ht="15" customHeight="1">
      <c r="A36" s="90"/>
      <c r="B36" s="85"/>
      <c r="C36" s="245"/>
      <c r="D36" s="593" t="s">
        <v>106</v>
      </c>
      <c r="E36" s="593"/>
      <c r="F36" s="593"/>
      <c r="G36" s="243">
        <v>0</v>
      </c>
      <c r="H36" s="243">
        <v>0</v>
      </c>
      <c r="I36" s="85"/>
      <c r="J36" s="85"/>
      <c r="K36" s="245"/>
      <c r="L36" s="244" t="s">
        <v>187</v>
      </c>
      <c r="M36" s="244"/>
      <c r="N36" s="244"/>
      <c r="O36" s="243">
        <v>0</v>
      </c>
      <c r="P36" s="243">
        <v>0</v>
      </c>
      <c r="Q36" s="89"/>
    </row>
    <row r="37" spans="1:17" ht="15" customHeight="1">
      <c r="A37" s="90"/>
      <c r="B37" s="85"/>
      <c r="C37" s="245"/>
      <c r="D37" s="593" t="s">
        <v>108</v>
      </c>
      <c r="E37" s="593"/>
      <c r="F37" s="593"/>
      <c r="G37" s="243">
        <v>0</v>
      </c>
      <c r="H37" s="243">
        <v>0</v>
      </c>
      <c r="I37" s="85"/>
      <c r="J37" s="84"/>
      <c r="K37" s="245"/>
      <c r="L37" s="244" t="s">
        <v>189</v>
      </c>
      <c r="M37" s="244"/>
      <c r="N37" s="244"/>
      <c r="O37" s="243">
        <v>0</v>
      </c>
      <c r="P37" s="243">
        <v>0</v>
      </c>
      <c r="Q37" s="89"/>
    </row>
    <row r="38" spans="1:17" ht="15" customHeight="1">
      <c r="A38" s="90"/>
      <c r="B38" s="85"/>
      <c r="C38" s="245"/>
      <c r="D38" s="593" t="s">
        <v>109</v>
      </c>
      <c r="E38" s="593"/>
      <c r="F38" s="593"/>
      <c r="G38" s="243">
        <v>0</v>
      </c>
      <c r="H38" s="243">
        <v>0</v>
      </c>
      <c r="I38" s="85"/>
      <c r="J38" s="85"/>
      <c r="K38" s="245"/>
      <c r="L38" s="594" t="s">
        <v>412</v>
      </c>
      <c r="M38" s="594"/>
      <c r="N38" s="594"/>
      <c r="O38" s="243"/>
      <c r="P38" s="243">
        <v>0</v>
      </c>
      <c r="Q38" s="89"/>
    </row>
    <row r="39" spans="1:17" ht="15" customHeight="1">
      <c r="A39" s="90"/>
      <c r="B39" s="85"/>
      <c r="C39" s="245"/>
      <c r="D39" s="593" t="s">
        <v>110</v>
      </c>
      <c r="E39" s="593"/>
      <c r="F39" s="593"/>
      <c r="G39" s="243">
        <v>0</v>
      </c>
      <c r="H39" s="243">
        <v>0</v>
      </c>
      <c r="I39" s="85"/>
      <c r="J39" s="85"/>
      <c r="K39" s="240"/>
      <c r="Q39" s="89"/>
    </row>
    <row r="40" spans="1:17" ht="15" customHeight="1">
      <c r="A40" s="90"/>
      <c r="B40" s="85"/>
      <c r="C40" s="245"/>
      <c r="D40" s="593" t="s">
        <v>112</v>
      </c>
      <c r="E40" s="593"/>
      <c r="F40" s="593"/>
      <c r="G40" s="243">
        <v>0</v>
      </c>
      <c r="H40" s="243">
        <v>0</v>
      </c>
      <c r="I40" s="85"/>
      <c r="J40" s="85"/>
      <c r="K40" s="592" t="s">
        <v>193</v>
      </c>
      <c r="L40" s="592"/>
      <c r="M40" s="592"/>
      <c r="N40" s="592"/>
      <c r="O40" s="242">
        <f>O28-O34</f>
        <v>0</v>
      </c>
      <c r="P40" s="242">
        <f>P28-P34</f>
        <v>0</v>
      </c>
      <c r="Q40" s="89"/>
    </row>
    <row r="41" spans="1:17" ht="15" customHeight="1">
      <c r="A41" s="90"/>
      <c r="B41" s="85"/>
      <c r="C41" s="123"/>
      <c r="D41" s="85"/>
      <c r="E41" s="123"/>
      <c r="F41" s="123"/>
      <c r="G41" s="240"/>
      <c r="H41" s="240"/>
      <c r="I41" s="85"/>
      <c r="J41" s="85"/>
      <c r="Q41" s="89"/>
    </row>
    <row r="42" spans="1:17" ht="15" customHeight="1">
      <c r="A42" s="90"/>
      <c r="B42" s="85"/>
      <c r="C42" s="245"/>
      <c r="D42" s="593" t="s">
        <v>192</v>
      </c>
      <c r="E42" s="593"/>
      <c r="F42" s="593"/>
      <c r="G42" s="243">
        <v>0</v>
      </c>
      <c r="H42" s="243">
        <v>0</v>
      </c>
      <c r="I42" s="85"/>
      <c r="J42" s="85"/>
      <c r="Q42" s="89"/>
    </row>
    <row r="43" spans="1:17" ht="15" customHeight="1">
      <c r="A43" s="90"/>
      <c r="B43" s="85"/>
      <c r="C43" s="245"/>
      <c r="D43" s="593" t="s">
        <v>145</v>
      </c>
      <c r="E43" s="593"/>
      <c r="F43" s="593"/>
      <c r="G43" s="243">
        <v>0</v>
      </c>
      <c r="H43" s="243">
        <v>0</v>
      </c>
      <c r="I43" s="85"/>
      <c r="J43" s="595" t="s">
        <v>195</v>
      </c>
      <c r="K43" s="595"/>
      <c r="L43" s="595"/>
      <c r="M43" s="595"/>
      <c r="N43" s="595"/>
      <c r="O43" s="246">
        <f>G48+O23+O40</f>
        <v>6838398</v>
      </c>
      <c r="P43" s="246">
        <f>H48+P23+P40</f>
        <v>1855859</v>
      </c>
      <c r="Q43" s="89"/>
    </row>
    <row r="44" spans="1:17" ht="15" customHeight="1">
      <c r="A44" s="90"/>
      <c r="B44" s="85"/>
      <c r="C44" s="245"/>
      <c r="D44" s="593" t="s">
        <v>119</v>
      </c>
      <c r="E44" s="593"/>
      <c r="F44" s="593"/>
      <c r="G44" s="243">
        <v>0</v>
      </c>
      <c r="H44" s="243">
        <v>0</v>
      </c>
      <c r="I44" s="85"/>
      <c r="Q44" s="89"/>
    </row>
    <row r="45" spans="1:17" ht="15" customHeight="1">
      <c r="A45" s="90"/>
      <c r="B45" s="85"/>
      <c r="C45" s="240"/>
      <c r="D45" s="240"/>
      <c r="E45" s="240"/>
      <c r="F45" s="240"/>
      <c r="G45" s="240"/>
      <c r="H45" s="240"/>
      <c r="I45" s="85"/>
      <c r="Q45" s="89"/>
    </row>
    <row r="46" spans="1:17" ht="15" customHeight="1">
      <c r="A46" s="90"/>
      <c r="B46" s="85"/>
      <c r="C46" s="245"/>
      <c r="D46" s="593" t="s">
        <v>207</v>
      </c>
      <c r="E46" s="593"/>
      <c r="F46" s="593"/>
      <c r="G46" s="243">
        <v>0</v>
      </c>
      <c r="H46" s="243">
        <v>0</v>
      </c>
      <c r="I46" s="85"/>
      <c r="Q46" s="89"/>
    </row>
    <row r="47" spans="1:17">
      <c r="A47" s="90"/>
      <c r="B47" s="85"/>
      <c r="C47" s="123"/>
      <c r="D47" s="85"/>
      <c r="E47" s="123"/>
      <c r="F47" s="123"/>
      <c r="G47" s="240"/>
      <c r="H47" s="240"/>
      <c r="I47" s="85"/>
      <c r="J47" s="595" t="s">
        <v>199</v>
      </c>
      <c r="K47" s="595"/>
      <c r="L47" s="595"/>
      <c r="M47" s="595"/>
      <c r="N47" s="595"/>
      <c r="O47" s="246">
        <f>+P48</f>
        <v>7284939</v>
      </c>
      <c r="P47" s="246">
        <v>9140798</v>
      </c>
      <c r="Q47" s="89"/>
    </row>
    <row r="48" spans="1:17" s="250" customFormat="1">
      <c r="A48" s="247"/>
      <c r="B48" s="248"/>
      <c r="C48" s="592" t="s">
        <v>194</v>
      </c>
      <c r="D48" s="592"/>
      <c r="E48" s="592"/>
      <c r="F48" s="592"/>
      <c r="G48" s="246">
        <f>G14-G27</f>
        <v>18172820</v>
      </c>
      <c r="H48" s="246">
        <f>H14-H27</f>
        <v>17594669</v>
      </c>
      <c r="I48" s="248"/>
      <c r="J48" s="595" t="s">
        <v>200</v>
      </c>
      <c r="K48" s="595"/>
      <c r="L48" s="595"/>
      <c r="M48" s="595"/>
      <c r="N48" s="595"/>
      <c r="O48" s="246">
        <f>+O47-O43</f>
        <v>446541</v>
      </c>
      <c r="P48" s="246">
        <f>+P47-P43</f>
        <v>7284939</v>
      </c>
      <c r="Q48" s="249"/>
    </row>
    <row r="49" spans="1:17" s="250" customFormat="1">
      <c r="A49" s="247"/>
      <c r="B49" s="248"/>
      <c r="C49" s="245"/>
      <c r="D49" s="245"/>
      <c r="E49" s="245"/>
      <c r="F49" s="245"/>
      <c r="G49" s="246"/>
      <c r="H49" s="246"/>
      <c r="I49" s="248"/>
      <c r="Q49" s="249"/>
    </row>
    <row r="50" spans="1:17" ht="14.25" customHeight="1">
      <c r="A50" s="104"/>
      <c r="B50" s="105"/>
      <c r="C50" s="251"/>
      <c r="D50" s="251"/>
      <c r="E50" s="251"/>
      <c r="F50" s="251"/>
      <c r="G50" s="252"/>
      <c r="H50" s="252"/>
      <c r="I50" s="105"/>
      <c r="J50" s="110"/>
      <c r="K50" s="110"/>
      <c r="L50" s="110"/>
      <c r="M50" s="110"/>
      <c r="N50" s="110"/>
      <c r="O50" s="110"/>
      <c r="P50" s="110"/>
      <c r="Q50" s="106"/>
    </row>
    <row r="51" spans="1:17" ht="14.25" customHeight="1">
      <c r="A51" s="85"/>
      <c r="I51" s="85"/>
      <c r="J51" s="85"/>
      <c r="K51" s="240"/>
      <c r="L51" s="240"/>
      <c r="M51" s="240"/>
      <c r="N51" s="240"/>
      <c r="O51" s="241"/>
      <c r="P51" s="241"/>
      <c r="Q51" s="84"/>
    </row>
    <row r="52" spans="1:17" ht="6" customHeight="1">
      <c r="A52" s="85"/>
      <c r="I52" s="85"/>
      <c r="J52" s="84"/>
      <c r="K52" s="84"/>
      <c r="L52" s="84"/>
      <c r="M52" s="84"/>
      <c r="N52" s="84"/>
      <c r="O52" s="84"/>
      <c r="P52" s="84"/>
      <c r="Q52" s="84"/>
    </row>
    <row r="53" spans="1:17" ht="15" customHeight="1">
      <c r="A53" s="84"/>
      <c r="B53" s="92" t="s">
        <v>78</v>
      </c>
      <c r="C53" s="92"/>
      <c r="D53" s="92"/>
      <c r="E53" s="92"/>
      <c r="F53" s="92"/>
      <c r="G53" s="92"/>
      <c r="H53" s="92"/>
      <c r="I53" s="92"/>
      <c r="J53" s="92"/>
      <c r="K53" s="84"/>
      <c r="L53" s="84"/>
      <c r="M53" s="84"/>
      <c r="N53" s="84"/>
      <c r="O53" s="225" t="str">
        <f>IF(O47=ESF!E18," ","ERROR SALDO FINAL 2013")</f>
        <v xml:space="preserve"> </v>
      </c>
      <c r="P53" s="84"/>
      <c r="Q53" s="84"/>
    </row>
    <row r="54" spans="1:17" ht="22.5" customHeight="1">
      <c r="A54" s="84"/>
      <c r="B54" s="92"/>
      <c r="C54" s="107"/>
      <c r="D54" s="108"/>
      <c r="E54" s="108"/>
      <c r="F54" s="84"/>
      <c r="G54" s="109"/>
      <c r="H54" s="107"/>
      <c r="I54" s="108"/>
      <c r="J54" s="108"/>
      <c r="K54" s="84"/>
      <c r="L54" s="84"/>
      <c r="M54" s="84"/>
      <c r="N54" s="84"/>
      <c r="O54" s="225" t="str">
        <f>IF(O48=ESF!D18," ","ERROR SALDO FINAL 2014")</f>
        <v xml:space="preserve"> </v>
      </c>
      <c r="P54" s="84"/>
      <c r="Q54" s="84"/>
    </row>
    <row r="55" spans="1:17" ht="29.25" customHeight="1">
      <c r="A55" s="84"/>
      <c r="B55" s="92"/>
      <c r="C55" s="107"/>
      <c r="D55" s="596"/>
      <c r="E55" s="596"/>
      <c r="F55" s="596"/>
      <c r="G55" s="596"/>
      <c r="H55" s="107"/>
      <c r="I55" s="108"/>
      <c r="J55" s="108"/>
      <c r="K55" s="84"/>
      <c r="L55" s="566"/>
      <c r="M55" s="566"/>
      <c r="N55" s="566"/>
      <c r="O55" s="566"/>
      <c r="P55" s="84"/>
      <c r="Q55" s="84"/>
    </row>
    <row r="56" spans="1:17" ht="14.1" customHeight="1">
      <c r="A56" s="84"/>
      <c r="B56" s="111"/>
      <c r="C56" s="84"/>
      <c r="D56" s="559" t="s">
        <v>80</v>
      </c>
      <c r="E56" s="559"/>
      <c r="F56" s="559"/>
      <c r="G56" s="559"/>
      <c r="H56" s="84"/>
      <c r="I56" s="93"/>
      <c r="J56" s="84"/>
      <c r="K56" s="114"/>
      <c r="L56" s="559" t="s">
        <v>83</v>
      </c>
      <c r="M56" s="559"/>
      <c r="N56" s="559"/>
      <c r="O56" s="559"/>
      <c r="P56" s="84"/>
      <c r="Q56" s="84"/>
    </row>
    <row r="57" spans="1:17" ht="14.1" customHeight="1">
      <c r="A57" s="84"/>
      <c r="B57" s="112"/>
      <c r="C57" s="84"/>
      <c r="D57" s="560" t="s">
        <v>81</v>
      </c>
      <c r="E57" s="560"/>
      <c r="F57" s="560"/>
      <c r="G57" s="560"/>
      <c r="H57" s="84"/>
      <c r="I57" s="93"/>
      <c r="J57" s="84"/>
      <c r="L57" s="560" t="s">
        <v>82</v>
      </c>
      <c r="M57" s="560"/>
      <c r="N57" s="560"/>
      <c r="O57" s="560"/>
      <c r="P57" s="84"/>
      <c r="Q57" s="84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B3" sqref="B3:J3"/>
    </sheetView>
  </sheetViews>
  <sheetFormatPr baseColWidth="10" defaultColWidth="11.42578125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609" t="s">
        <v>651</v>
      </c>
      <c r="C2" s="610"/>
      <c r="D2" s="610"/>
      <c r="E2" s="610"/>
      <c r="F2" s="610"/>
      <c r="G2" s="610"/>
      <c r="H2" s="610"/>
      <c r="I2" s="610"/>
      <c r="J2" s="611"/>
    </row>
    <row r="3" spans="1:10">
      <c r="B3" s="612" t="s">
        <v>414</v>
      </c>
      <c r="C3" s="613"/>
      <c r="D3" s="613"/>
      <c r="E3" s="613"/>
      <c r="F3" s="613"/>
      <c r="G3" s="613"/>
      <c r="H3" s="613"/>
      <c r="I3" s="613"/>
      <c r="J3" s="614"/>
    </row>
    <row r="4" spans="1:10">
      <c r="B4" s="612" t="s">
        <v>210</v>
      </c>
      <c r="C4" s="613"/>
      <c r="D4" s="613"/>
      <c r="E4" s="613"/>
      <c r="F4" s="613"/>
      <c r="G4" s="613"/>
      <c r="H4" s="613"/>
      <c r="I4" s="613"/>
      <c r="J4" s="614"/>
    </row>
    <row r="5" spans="1:10">
      <c r="B5" s="615" t="s">
        <v>646</v>
      </c>
      <c r="C5" s="616"/>
      <c r="D5" s="616"/>
      <c r="E5" s="616"/>
      <c r="F5" s="616"/>
      <c r="G5" s="616"/>
      <c r="H5" s="616"/>
      <c r="I5" s="616"/>
      <c r="J5" s="617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608" t="s">
        <v>212</v>
      </c>
      <c r="C7" s="608"/>
      <c r="D7" s="608"/>
      <c r="E7" s="608" t="s">
        <v>213</v>
      </c>
      <c r="F7" s="608"/>
      <c r="G7" s="608"/>
      <c r="H7" s="608"/>
      <c r="I7" s="608"/>
      <c r="J7" s="607" t="s">
        <v>214</v>
      </c>
    </row>
    <row r="8" spans="1:10" ht="22.5">
      <c r="A8" s="18"/>
      <c r="B8" s="608"/>
      <c r="C8" s="608"/>
      <c r="D8" s="608"/>
      <c r="E8" s="71" t="s">
        <v>215</v>
      </c>
      <c r="F8" s="49" t="s">
        <v>216</v>
      </c>
      <c r="G8" s="71" t="s">
        <v>217</v>
      </c>
      <c r="H8" s="71" t="s">
        <v>218</v>
      </c>
      <c r="I8" s="71" t="s">
        <v>219</v>
      </c>
      <c r="J8" s="607"/>
    </row>
    <row r="9" spans="1:10" ht="12" customHeight="1">
      <c r="A9" s="18"/>
      <c r="B9" s="608"/>
      <c r="C9" s="608"/>
      <c r="D9" s="608"/>
      <c r="E9" s="71" t="s">
        <v>220</v>
      </c>
      <c r="F9" s="71" t="s">
        <v>221</v>
      </c>
      <c r="G9" s="71" t="s">
        <v>222</v>
      </c>
      <c r="H9" s="71" t="s">
        <v>223</v>
      </c>
      <c r="I9" s="71" t="s">
        <v>224</v>
      </c>
      <c r="J9" s="71" t="s">
        <v>238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604" t="s">
        <v>90</v>
      </c>
      <c r="C11" s="598"/>
      <c r="D11" s="599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>
      <c r="A12" s="21"/>
      <c r="B12" s="604" t="s">
        <v>204</v>
      </c>
      <c r="C12" s="598"/>
      <c r="D12" s="599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>
      <c r="A13" s="21"/>
      <c r="B13" s="604" t="s">
        <v>94</v>
      </c>
      <c r="C13" s="598"/>
      <c r="D13" s="599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>
      <c r="A14" s="21"/>
      <c r="B14" s="604" t="s">
        <v>96</v>
      </c>
      <c r="C14" s="598"/>
      <c r="D14" s="599"/>
      <c r="E14" s="41">
        <v>0</v>
      </c>
      <c r="F14" s="41">
        <v>0</v>
      </c>
      <c r="G14" s="41">
        <f t="shared" si="0"/>
        <v>0</v>
      </c>
      <c r="H14" s="41">
        <v>0</v>
      </c>
      <c r="I14" s="41">
        <v>0</v>
      </c>
      <c r="J14" s="41">
        <f t="shared" si="1"/>
        <v>0</v>
      </c>
    </row>
    <row r="15" spans="1:10" ht="12" customHeight="1">
      <c r="A15" s="21"/>
      <c r="B15" s="604" t="s">
        <v>225</v>
      </c>
      <c r="C15" s="598"/>
      <c r="D15" s="599"/>
      <c r="E15" s="41">
        <f>+E16+E17</f>
        <v>6116</v>
      </c>
      <c r="F15" s="41">
        <v>0</v>
      </c>
      <c r="G15" s="41">
        <f>+G16+G17</f>
        <v>6116</v>
      </c>
      <c r="H15" s="41">
        <f>+H16+H17</f>
        <v>6116</v>
      </c>
      <c r="I15" s="41">
        <f>+I16+I17</f>
        <v>6116</v>
      </c>
      <c r="J15" s="41">
        <f t="shared" si="1"/>
        <v>0</v>
      </c>
    </row>
    <row r="16" spans="1:10" ht="12" customHeight="1">
      <c r="A16" s="21"/>
      <c r="B16" s="28"/>
      <c r="C16" s="598" t="s">
        <v>226</v>
      </c>
      <c r="D16" s="599"/>
      <c r="E16" s="41">
        <v>6116</v>
      </c>
      <c r="F16" s="41">
        <v>0</v>
      </c>
      <c r="G16" s="41">
        <f t="shared" si="0"/>
        <v>6116</v>
      </c>
      <c r="H16" s="41">
        <v>6116</v>
      </c>
      <c r="I16" s="41">
        <v>6116</v>
      </c>
      <c r="J16" s="41">
        <f t="shared" si="1"/>
        <v>0</v>
      </c>
    </row>
    <row r="17" spans="1:10" ht="12" customHeight="1">
      <c r="A17" s="21"/>
      <c r="B17" s="28"/>
      <c r="C17" s="598" t="s">
        <v>227</v>
      </c>
      <c r="D17" s="599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0" ht="12" customHeight="1">
      <c r="A18" s="21"/>
      <c r="B18" s="604" t="s">
        <v>228</v>
      </c>
      <c r="C18" s="598"/>
      <c r="D18" s="599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0" ht="12" customHeight="1">
      <c r="A19" s="21"/>
      <c r="B19" s="28"/>
      <c r="C19" s="598" t="s">
        <v>226</v>
      </c>
      <c r="D19" s="599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0" ht="12" customHeight="1">
      <c r="A20" s="21"/>
      <c r="B20" s="28"/>
      <c r="C20" s="598" t="s">
        <v>227</v>
      </c>
      <c r="D20" s="599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0" ht="12" customHeight="1">
      <c r="A21" s="21"/>
      <c r="B21" s="604" t="s">
        <v>229</v>
      </c>
      <c r="C21" s="598"/>
      <c r="D21" s="599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</row>
    <row r="22" spans="1:10" ht="12" customHeight="1">
      <c r="A22" s="21"/>
      <c r="B22" s="604" t="s">
        <v>107</v>
      </c>
      <c r="C22" s="598"/>
      <c r="D22" s="599"/>
      <c r="E22" s="41">
        <v>25067096</v>
      </c>
      <c r="F22" s="41">
        <v>-794741</v>
      </c>
      <c r="G22" s="41">
        <f t="shared" si="0"/>
        <v>24272355</v>
      </c>
      <c r="H22" s="41">
        <v>24272355</v>
      </c>
      <c r="I22" s="41">
        <v>24272355</v>
      </c>
      <c r="J22" s="41">
        <f>+I22-E22</f>
        <v>-794741</v>
      </c>
    </row>
    <row r="23" spans="1:10" ht="12" customHeight="1">
      <c r="A23" s="29"/>
      <c r="B23" s="604" t="s">
        <v>230</v>
      </c>
      <c r="C23" s="598"/>
      <c r="D23" s="599"/>
      <c r="E23" s="41">
        <v>0</v>
      </c>
      <c r="F23" s="41">
        <v>0</v>
      </c>
      <c r="G23" s="41">
        <f t="shared" si="0"/>
        <v>0</v>
      </c>
      <c r="H23" s="41">
        <v>0</v>
      </c>
      <c r="I23" s="41">
        <v>0</v>
      </c>
      <c r="J23" s="41">
        <f t="shared" si="1"/>
        <v>0</v>
      </c>
    </row>
    <row r="24" spans="1:10" ht="12" customHeight="1">
      <c r="A24" s="21"/>
      <c r="B24" s="604" t="s">
        <v>231</v>
      </c>
      <c r="C24" s="598"/>
      <c r="D24" s="599"/>
      <c r="E24" s="41">
        <v>0</v>
      </c>
      <c r="F24" s="41">
        <v>0</v>
      </c>
      <c r="G24" s="41">
        <f t="shared" si="0"/>
        <v>0</v>
      </c>
      <c r="H24" s="41">
        <v>0</v>
      </c>
      <c r="I24" s="41">
        <v>0</v>
      </c>
      <c r="J24" s="41">
        <f t="shared" si="1"/>
        <v>0</v>
      </c>
    </row>
    <row r="25" spans="1:10" ht="12" customHeight="1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0" ht="12" customHeight="1">
      <c r="A26" s="18"/>
      <c r="B26" s="35"/>
      <c r="C26" s="36"/>
      <c r="D26" s="37" t="s">
        <v>232</v>
      </c>
      <c r="E26" s="41">
        <f>SUM(E11+E12+E13+E14+E15+E18+E21+E22+E23+E24)</f>
        <v>25073212</v>
      </c>
      <c r="F26" s="41">
        <f>SUM(F11+F12+F13+F14+F15+F18+F21+F22+F23+F24)</f>
        <v>-794741</v>
      </c>
      <c r="G26" s="41">
        <f>SUM(G11+G12+G13+G14+G15+G18+G21+G22+G23+G24)</f>
        <v>24278471</v>
      </c>
      <c r="H26" s="41">
        <f>SUM(H11+H12+H13+H14+H15+H18+H21+H22+H23+H24)</f>
        <v>24278471</v>
      </c>
      <c r="I26" s="41">
        <f>SUM(I11+I12+I13+I14+I15+I18+I21+I22+I23+I24)</f>
        <v>24278471</v>
      </c>
      <c r="J26" s="605">
        <f>J14+J15+J22</f>
        <v>-794741</v>
      </c>
    </row>
    <row r="27" spans="1:10" ht="12" customHeight="1">
      <c r="A27" s="21"/>
      <c r="B27" s="38"/>
      <c r="C27" s="38"/>
      <c r="D27" s="38"/>
      <c r="E27" s="38"/>
      <c r="F27" s="38"/>
      <c r="G27" s="38"/>
      <c r="H27" s="602" t="s">
        <v>413</v>
      </c>
      <c r="I27" s="603"/>
      <c r="J27" s="606"/>
    </row>
    <row r="28" spans="1:10" ht="12" customHeight="1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12" customHeight="1">
      <c r="A29" s="18"/>
      <c r="B29" s="607" t="s">
        <v>233</v>
      </c>
      <c r="C29" s="607"/>
      <c r="D29" s="607"/>
      <c r="E29" s="608" t="s">
        <v>213</v>
      </c>
      <c r="F29" s="608"/>
      <c r="G29" s="608"/>
      <c r="H29" s="608"/>
      <c r="I29" s="608"/>
      <c r="J29" s="607" t="s">
        <v>214</v>
      </c>
    </row>
    <row r="30" spans="1:10" ht="22.5">
      <c r="A30" s="18"/>
      <c r="B30" s="607"/>
      <c r="C30" s="607"/>
      <c r="D30" s="607"/>
      <c r="E30" s="71" t="s">
        <v>215</v>
      </c>
      <c r="F30" s="49" t="s">
        <v>216</v>
      </c>
      <c r="G30" s="71" t="s">
        <v>217</v>
      </c>
      <c r="H30" s="71" t="s">
        <v>218</v>
      </c>
      <c r="I30" s="71" t="s">
        <v>219</v>
      </c>
      <c r="J30" s="607"/>
    </row>
    <row r="31" spans="1:10" ht="12" customHeight="1">
      <c r="A31" s="18"/>
      <c r="B31" s="607"/>
      <c r="C31" s="607"/>
      <c r="D31" s="607"/>
      <c r="E31" s="71" t="s">
        <v>220</v>
      </c>
      <c r="F31" s="71" t="s">
        <v>221</v>
      </c>
      <c r="G31" s="71" t="s">
        <v>222</v>
      </c>
      <c r="H31" s="71" t="s">
        <v>223</v>
      </c>
      <c r="I31" s="71" t="s">
        <v>224</v>
      </c>
      <c r="J31" s="71" t="s">
        <v>238</v>
      </c>
    </row>
    <row r="32" spans="1:10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9" t="s">
        <v>234</v>
      </c>
      <c r="C33" s="40"/>
      <c r="D33" s="50"/>
      <c r="E33" s="54">
        <f>+E34+E35+E36+E37+E40+E43+E44</f>
        <v>25073212</v>
      </c>
      <c r="F33" s="54">
        <f t="shared" ref="F33:J33" si="2">+F34+F35+F36+F37+F40+F43+F44</f>
        <v>-794741</v>
      </c>
      <c r="G33" s="54">
        <f t="shared" si="2"/>
        <v>24278471</v>
      </c>
      <c r="H33" s="54">
        <f t="shared" si="2"/>
        <v>24278471</v>
      </c>
      <c r="I33" s="54">
        <f t="shared" si="2"/>
        <v>24278471</v>
      </c>
      <c r="J33" s="54">
        <f t="shared" si="2"/>
        <v>-794741</v>
      </c>
    </row>
    <row r="34" spans="1:10" ht="12" customHeight="1">
      <c r="A34" s="21"/>
      <c r="B34" s="28"/>
      <c r="C34" s="598" t="s">
        <v>90</v>
      </c>
      <c r="D34" s="599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>
      <c r="A35" s="21"/>
      <c r="B35" s="28"/>
      <c r="C35" s="598" t="s">
        <v>94</v>
      </c>
      <c r="D35" s="599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>
      <c r="A36" s="21"/>
      <c r="B36" s="28"/>
      <c r="C36" s="598" t="s">
        <v>96</v>
      </c>
      <c r="D36" s="599"/>
      <c r="E36" s="41">
        <v>0</v>
      </c>
      <c r="F36" s="41">
        <f>F14</f>
        <v>0</v>
      </c>
      <c r="G36" s="41">
        <f t="shared" si="3"/>
        <v>0</v>
      </c>
      <c r="H36" s="41">
        <f>H14</f>
        <v>0</v>
      </c>
      <c r="I36" s="41">
        <f>I14</f>
        <v>0</v>
      </c>
      <c r="J36" s="41">
        <f t="shared" si="4"/>
        <v>0</v>
      </c>
    </row>
    <row r="37" spans="1:10" ht="12" customHeight="1">
      <c r="A37" s="21"/>
      <c r="B37" s="28"/>
      <c r="C37" s="598" t="s">
        <v>225</v>
      </c>
      <c r="D37" s="599"/>
      <c r="E37" s="41">
        <f>+E38+E39</f>
        <v>6116</v>
      </c>
      <c r="F37" s="41">
        <f>+F38+F39</f>
        <v>0</v>
      </c>
      <c r="G37" s="41">
        <f t="shared" si="3"/>
        <v>6116</v>
      </c>
      <c r="H37" s="41">
        <f>+H38+H39</f>
        <v>6116</v>
      </c>
      <c r="I37" s="41">
        <f>+I38+I39</f>
        <v>6116</v>
      </c>
      <c r="J37" s="41">
        <f t="shared" si="4"/>
        <v>0</v>
      </c>
    </row>
    <row r="38" spans="1:10" ht="12" customHeight="1">
      <c r="A38" s="21"/>
      <c r="B38" s="28"/>
      <c r="C38" s="51"/>
      <c r="D38" s="42" t="s">
        <v>226</v>
      </c>
      <c r="E38" s="41">
        <v>6116</v>
      </c>
      <c r="F38" s="41">
        <f>F16</f>
        <v>0</v>
      </c>
      <c r="G38" s="41">
        <f t="shared" si="3"/>
        <v>6116</v>
      </c>
      <c r="H38" s="41">
        <f>H16</f>
        <v>6116</v>
      </c>
      <c r="I38" s="41">
        <f>I16</f>
        <v>6116</v>
      </c>
      <c r="J38" s="41">
        <f t="shared" si="4"/>
        <v>0</v>
      </c>
    </row>
    <row r="39" spans="1:10" ht="12" customHeight="1">
      <c r="A39" s="21"/>
      <c r="B39" s="28"/>
      <c r="C39" s="51"/>
      <c r="D39" s="42" t="s">
        <v>227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>
      <c r="A40" s="21"/>
      <c r="B40" s="28"/>
      <c r="C40" s="598" t="s">
        <v>228</v>
      </c>
      <c r="D40" s="599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>
      <c r="A41" s="21"/>
      <c r="B41" s="28"/>
      <c r="C41" s="51"/>
      <c r="D41" s="42" t="s">
        <v>226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>
      <c r="A42" s="21"/>
      <c r="B42" s="28"/>
      <c r="C42" s="51"/>
      <c r="D42" s="42" t="s">
        <v>227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>
      <c r="A43" s="21"/>
      <c r="B43" s="28"/>
      <c r="C43" s="598" t="s">
        <v>107</v>
      </c>
      <c r="D43" s="599"/>
      <c r="E43" s="41">
        <f>E22</f>
        <v>25067096</v>
      </c>
      <c r="F43" s="41">
        <f>F22</f>
        <v>-794741</v>
      </c>
      <c r="G43" s="41">
        <f t="shared" si="3"/>
        <v>24272355</v>
      </c>
      <c r="H43" s="41">
        <f>H22</f>
        <v>24272355</v>
      </c>
      <c r="I43" s="41">
        <f>I22</f>
        <v>24272355</v>
      </c>
      <c r="J43" s="41">
        <f t="shared" si="4"/>
        <v>-794741</v>
      </c>
    </row>
    <row r="44" spans="1:10" ht="12" customHeight="1">
      <c r="A44" s="21"/>
      <c r="B44" s="28"/>
      <c r="C44" s="598" t="s">
        <v>230</v>
      </c>
      <c r="D44" s="599"/>
      <c r="E44" s="41">
        <v>0</v>
      </c>
      <c r="F44" s="41">
        <v>0</v>
      </c>
      <c r="G44" s="41">
        <f t="shared" si="3"/>
        <v>0</v>
      </c>
      <c r="H44" s="41">
        <v>0</v>
      </c>
      <c r="I44" s="41">
        <v>0</v>
      </c>
      <c r="J44" s="41">
        <f t="shared" si="4"/>
        <v>0</v>
      </c>
    </row>
    <row r="45" spans="1:10" ht="12" customHeight="1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>
      <c r="A46" s="21"/>
      <c r="B46" s="39" t="s">
        <v>235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>
      <c r="A47" s="21"/>
      <c r="B47" s="39"/>
      <c r="C47" s="598" t="s">
        <v>204</v>
      </c>
      <c r="D47" s="599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>
      <c r="A48" s="21"/>
      <c r="B48" s="28"/>
      <c r="C48" s="598" t="s">
        <v>229</v>
      </c>
      <c r="D48" s="599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>
      <c r="A49" s="21"/>
      <c r="B49" s="28"/>
      <c r="C49" s="598" t="s">
        <v>230</v>
      </c>
      <c r="D49" s="599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>
      <c r="A51" s="21"/>
      <c r="B51" s="39" t="s">
        <v>236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>
      <c r="A52" s="21"/>
      <c r="B52" s="28"/>
      <c r="C52" s="598" t="s">
        <v>231</v>
      </c>
      <c r="D52" s="599"/>
      <c r="E52" s="41">
        <v>0</v>
      </c>
      <c r="F52" s="41">
        <v>0</v>
      </c>
      <c r="G52" s="41">
        <f t="shared" ref="G52" si="5"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>
      <c r="A54" s="18"/>
      <c r="B54" s="35"/>
      <c r="C54" s="36"/>
      <c r="D54" s="48" t="s">
        <v>232</v>
      </c>
      <c r="E54" s="41">
        <f>+E34+E35+E36+E37+E40+E43+E44+E46+E51</f>
        <v>25073212</v>
      </c>
      <c r="F54" s="41">
        <f t="shared" ref="F54:I54" si="6">+F34+F35+F36+F37+F40+F43+F44+F46+F51</f>
        <v>-794741</v>
      </c>
      <c r="G54" s="41">
        <f t="shared" si="6"/>
        <v>24278471</v>
      </c>
      <c r="H54" s="41">
        <f t="shared" si="6"/>
        <v>24278471</v>
      </c>
      <c r="I54" s="41">
        <f t="shared" si="6"/>
        <v>24278471</v>
      </c>
      <c r="J54" s="600">
        <f>+J33+J46+J51</f>
        <v>-794741</v>
      </c>
    </row>
    <row r="55" spans="1:11">
      <c r="A55" s="21"/>
      <c r="B55" s="38"/>
      <c r="C55" s="38"/>
      <c r="D55" s="38"/>
      <c r="E55" s="38"/>
      <c r="F55" s="38"/>
      <c r="G55" s="38"/>
      <c r="H55" s="602" t="s">
        <v>413</v>
      </c>
      <c r="I55" s="603"/>
      <c r="J55" s="601"/>
    </row>
    <row r="56" spans="1:11">
      <c r="A56" s="21"/>
      <c r="B56" s="597"/>
      <c r="C56" s="597"/>
      <c r="D56" s="597"/>
      <c r="E56" s="597"/>
      <c r="F56" s="597"/>
      <c r="G56" s="597"/>
      <c r="H56" s="597"/>
      <c r="I56" s="597"/>
      <c r="J56" s="597"/>
    </row>
    <row r="57" spans="1:11">
      <c r="B57" s="16" t="s">
        <v>237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BMUE</vt:lpstr>
      <vt:lpstr>BIN</vt:lpstr>
      <vt:lpstr>Rel Cta Banc</vt:lpstr>
      <vt:lpstr>Hoja2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HpSlimLine</cp:lastModifiedBy>
  <cp:lastPrinted>2014-09-27T17:58:27Z</cp:lastPrinted>
  <dcterms:created xsi:type="dcterms:W3CDTF">2014-01-27T16:27:43Z</dcterms:created>
  <dcterms:modified xsi:type="dcterms:W3CDTF">2015-12-17T18:55:09Z</dcterms:modified>
</cp:coreProperties>
</file>