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CONALEP\"/>
    </mc:Choice>
  </mc:AlternateContent>
  <xr:revisionPtr revIDLastSave="0" documentId="13_ncr:1_{9FF30BE8-4762-48A5-BB85-1D5E9E9E6044}" xr6:coauthVersionLast="41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4" r:id="rId6"/>
    <sheet name="FORMATO 6B" sheetId="9" r:id="rId7"/>
    <sheet name="FORMATO 6C" sheetId="12" r:id="rId8"/>
    <sheet name="FORMATO 6D" sheetId="17" r:id="rId9"/>
  </sheets>
  <definedNames>
    <definedName name="_xlnm.Print_Area" localSheetId="0">'FORMATO 1'!$A$1:$G$91</definedName>
    <definedName name="_xlnm.Print_Area" localSheetId="1">'FORMATO 2'!$A$2:$I$51</definedName>
    <definedName name="_xlnm.Print_Area" localSheetId="2">'FORMATO 3'!$A$2:$K$28</definedName>
    <definedName name="_xlnm.Print_Area" localSheetId="3">'FORMATO 4'!$A$2:$E$87</definedName>
    <definedName name="_xlnm.Print_Area" localSheetId="4">'FORMATO 5'!$A$2:$I$88</definedName>
    <definedName name="_xlnm.Print_Area" localSheetId="5">'FORMATO 6A'!$A$1:$H$164</definedName>
    <definedName name="_xlnm.Print_Area" localSheetId="6">'FORMATO 6B'!$A$2:$G$40</definedName>
    <definedName name="_xlnm.Print_Area" localSheetId="7">'FORMATO 6C'!$A$2:$H$92</definedName>
    <definedName name="_xlnm.Print_Area" localSheetId="8">'FORMATO 6D'!$A$2:$G$40</definedName>
    <definedName name="_xlnm.Print_Titles" localSheetId="0">'FORMATO 1'!$2:$6</definedName>
    <definedName name="_xlnm.Print_Titles" localSheetId="4">'FORMATO 5'!$2:$8</definedName>
    <definedName name="_xlnm.Print_Titles" localSheetId="5">'FORMATO 6A'!$1:$7</definedName>
    <definedName name="_xlnm.Print_Titles" localSheetId="7">'FORMATO 6C'!$2:$8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7" l="1"/>
  <c r="D30" i="17"/>
  <c r="G30" i="17" s="1"/>
  <c r="D29" i="17"/>
  <c r="D28" i="17" s="1"/>
  <c r="F28" i="17"/>
  <c r="E28" i="17"/>
  <c r="C28" i="17"/>
  <c r="B28" i="17"/>
  <c r="D26" i="17"/>
  <c r="G26" i="17" s="1"/>
  <c r="D25" i="17"/>
  <c r="G25" i="17" s="1"/>
  <c r="G24" i="17" s="1"/>
  <c r="F24" i="17"/>
  <c r="F21" i="17" s="1"/>
  <c r="E24" i="17"/>
  <c r="E21" i="17" s="1"/>
  <c r="D24" i="17"/>
  <c r="C24" i="17"/>
  <c r="B24" i="17"/>
  <c r="D23" i="17"/>
  <c r="G23" i="17" s="1"/>
  <c r="D22" i="17"/>
  <c r="G22" i="17" s="1"/>
  <c r="B21" i="17"/>
  <c r="D21" i="17" s="1"/>
  <c r="D18" i="17"/>
  <c r="G18" i="17" s="1"/>
  <c r="D17" i="17"/>
  <c r="G17" i="17" s="1"/>
  <c r="G16" i="17" s="1"/>
  <c r="F16" i="17"/>
  <c r="E16" i="17"/>
  <c r="D16" i="17"/>
  <c r="C16" i="17"/>
  <c r="B16" i="17"/>
  <c r="D14" i="17"/>
  <c r="G14" i="17" s="1"/>
  <c r="D13" i="17"/>
  <c r="G13" i="17" s="1"/>
  <c r="G12" i="17" s="1"/>
  <c r="F12" i="17"/>
  <c r="E12" i="17"/>
  <c r="C12" i="17"/>
  <c r="C9" i="17" s="1"/>
  <c r="C32" i="17" s="1"/>
  <c r="B12" i="17"/>
  <c r="B9" i="17" s="1"/>
  <c r="B32" i="17" s="1"/>
  <c r="D11" i="17"/>
  <c r="G11" i="17" s="1"/>
  <c r="D10" i="17"/>
  <c r="G10" i="17" s="1"/>
  <c r="G9" i="17" s="1"/>
  <c r="F9" i="17"/>
  <c r="F32" i="17" s="1"/>
  <c r="E9" i="17"/>
  <c r="B20" i="9"/>
  <c r="D79" i="4"/>
  <c r="D62" i="4"/>
  <c r="G21" i="17" l="1"/>
  <c r="G32" i="17" s="1"/>
  <c r="E32" i="17"/>
  <c r="G29" i="17"/>
  <c r="G28" i="17" s="1"/>
  <c r="D12" i="17"/>
  <c r="D9" i="17"/>
  <c r="D32" i="17" s="1"/>
  <c r="E63" i="12"/>
  <c r="E26" i="12"/>
  <c r="H26" i="12" s="1"/>
  <c r="I67" i="5"/>
  <c r="I66" i="5"/>
  <c r="E78" i="4"/>
  <c r="E10" i="4"/>
  <c r="F66" i="5" l="1"/>
  <c r="F37" i="5"/>
  <c r="D63" i="4"/>
  <c r="D25" i="9"/>
  <c r="D24" i="9"/>
  <c r="D23" i="9"/>
  <c r="D22" i="9"/>
  <c r="F9" i="1"/>
  <c r="B41" i="1"/>
  <c r="G9" i="1"/>
  <c r="C17" i="1"/>
  <c r="B17" i="1"/>
  <c r="C9" i="1"/>
  <c r="B9" i="1"/>
  <c r="A4" i="2" l="1"/>
  <c r="A4" i="3" s="1"/>
  <c r="F56" i="1" l="1"/>
  <c r="F67" i="1"/>
  <c r="F62" i="1"/>
  <c r="B59" i="1"/>
  <c r="F19" i="1"/>
  <c r="C59" i="1"/>
  <c r="F47" i="1" l="1"/>
  <c r="F58" i="1"/>
  <c r="E19" i="5"/>
  <c r="G19" i="5"/>
  <c r="H19" i="5"/>
  <c r="D19" i="5"/>
  <c r="G23" i="9" l="1"/>
  <c r="G24" i="9"/>
  <c r="G25" i="9"/>
  <c r="G22" i="9"/>
  <c r="H49" i="5" l="1"/>
  <c r="G49" i="5"/>
  <c r="C60" i="4" l="1"/>
  <c r="D19" i="4" l="1"/>
  <c r="E19" i="4" l="1"/>
  <c r="C19" i="4"/>
  <c r="C15" i="4"/>
  <c r="D15" i="4"/>
  <c r="E15" i="4"/>
  <c r="E53" i="4"/>
  <c r="B9" i="9" l="1"/>
  <c r="C9" i="9"/>
  <c r="E9" i="9"/>
  <c r="F9" i="9"/>
  <c r="E49" i="5"/>
  <c r="D49" i="5"/>
  <c r="D12" i="9" l="1"/>
  <c r="G12" i="9" s="1"/>
  <c r="F62" i="5" l="1"/>
  <c r="G58" i="5" l="1"/>
  <c r="F20" i="5" l="1"/>
  <c r="G62" i="1" l="1"/>
  <c r="I62" i="5" l="1"/>
  <c r="I55" i="5"/>
  <c r="C76" i="4"/>
  <c r="C70" i="4"/>
  <c r="E76" i="4"/>
  <c r="D76" i="4"/>
  <c r="E82" i="12" l="1"/>
  <c r="H82" i="12" s="1"/>
  <c r="E81" i="12"/>
  <c r="H81" i="12" s="1"/>
  <c r="E80" i="12"/>
  <c r="H80" i="12" s="1"/>
  <c r="E79" i="12"/>
  <c r="H79" i="12" s="1"/>
  <c r="G78" i="12"/>
  <c r="F78" i="12"/>
  <c r="D78" i="12"/>
  <c r="C78" i="12"/>
  <c r="E76" i="12"/>
  <c r="H76" i="12" s="1"/>
  <c r="E75" i="12"/>
  <c r="H75" i="12" s="1"/>
  <c r="E74" i="12"/>
  <c r="H74" i="12" s="1"/>
  <c r="E73" i="12"/>
  <c r="H73" i="12" s="1"/>
  <c r="E72" i="12"/>
  <c r="H72" i="12" s="1"/>
  <c r="E71" i="12"/>
  <c r="H71" i="12" s="1"/>
  <c r="E70" i="12"/>
  <c r="H70" i="12" s="1"/>
  <c r="E69" i="12"/>
  <c r="E68" i="12"/>
  <c r="H68" i="12" s="1"/>
  <c r="G67" i="12"/>
  <c r="F67" i="12"/>
  <c r="D67" i="12"/>
  <c r="C67" i="12"/>
  <c r="E65" i="12"/>
  <c r="H65" i="12" s="1"/>
  <c r="E64" i="12"/>
  <c r="H64" i="12" s="1"/>
  <c r="E62" i="12"/>
  <c r="H62" i="12" s="1"/>
  <c r="E61" i="12"/>
  <c r="H61" i="12" s="1"/>
  <c r="E60" i="12"/>
  <c r="H60" i="12" s="1"/>
  <c r="E59" i="12"/>
  <c r="H59" i="12" s="1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G48" i="12"/>
  <c r="F48" i="12"/>
  <c r="D48" i="12"/>
  <c r="C48" i="12"/>
  <c r="E45" i="12"/>
  <c r="E44" i="12"/>
  <c r="H44" i="12" s="1"/>
  <c r="E43" i="12"/>
  <c r="H43" i="12" s="1"/>
  <c r="E42" i="12"/>
  <c r="H42" i="12" s="1"/>
  <c r="G41" i="12"/>
  <c r="F41" i="12"/>
  <c r="D41" i="12"/>
  <c r="C41" i="12"/>
  <c r="E39" i="12"/>
  <c r="H39" i="12" s="1"/>
  <c r="E38" i="12"/>
  <c r="H38" i="12" s="1"/>
  <c r="E37" i="12"/>
  <c r="H37" i="12" s="1"/>
  <c r="E36" i="12"/>
  <c r="H36" i="12" s="1"/>
  <c r="E35" i="12"/>
  <c r="H35" i="12" s="1"/>
  <c r="E34" i="12"/>
  <c r="H34" i="12" s="1"/>
  <c r="E33" i="12"/>
  <c r="H33" i="12" s="1"/>
  <c r="E32" i="12"/>
  <c r="E31" i="12"/>
  <c r="H31" i="12" s="1"/>
  <c r="G30" i="12"/>
  <c r="F30" i="12"/>
  <c r="D30" i="12"/>
  <c r="C30" i="12"/>
  <c r="E28" i="12"/>
  <c r="H28" i="12" s="1"/>
  <c r="E27" i="12"/>
  <c r="H27" i="12" s="1"/>
  <c r="E25" i="12"/>
  <c r="H25" i="12" s="1"/>
  <c r="E24" i="12"/>
  <c r="H24" i="12" s="1"/>
  <c r="E23" i="12"/>
  <c r="H23" i="12" s="1"/>
  <c r="E22" i="12"/>
  <c r="H22" i="12" s="1"/>
  <c r="G11" i="12"/>
  <c r="F11" i="12"/>
  <c r="D11" i="12"/>
  <c r="C11" i="12"/>
  <c r="E19" i="12"/>
  <c r="H19" i="12" s="1"/>
  <c r="E18" i="12"/>
  <c r="H18" i="12" s="1"/>
  <c r="E17" i="12"/>
  <c r="H17" i="12" s="1"/>
  <c r="E16" i="12"/>
  <c r="H16" i="12" s="1"/>
  <c r="E15" i="12"/>
  <c r="H15" i="12" s="1"/>
  <c r="E14" i="12"/>
  <c r="H14" i="12" s="1"/>
  <c r="E13" i="12"/>
  <c r="E12" i="12"/>
  <c r="H12" i="12" s="1"/>
  <c r="D14" i="9"/>
  <c r="G14" i="9" s="1"/>
  <c r="D13" i="9"/>
  <c r="D11" i="9"/>
  <c r="G11" i="9" s="1"/>
  <c r="F20" i="9"/>
  <c r="E20" i="9"/>
  <c r="C20" i="9"/>
  <c r="E70" i="4"/>
  <c r="D70" i="4"/>
  <c r="E54" i="4"/>
  <c r="E62" i="4" s="1"/>
  <c r="D54" i="4"/>
  <c r="C54" i="4"/>
  <c r="E43" i="4"/>
  <c r="D43" i="4"/>
  <c r="C43" i="4"/>
  <c r="E40" i="4"/>
  <c r="D40" i="4"/>
  <c r="C40" i="4"/>
  <c r="E30" i="4"/>
  <c r="D30" i="4"/>
  <c r="C30" i="4"/>
  <c r="I79" i="5"/>
  <c r="H79" i="5"/>
  <c r="G79" i="5"/>
  <c r="F79" i="5"/>
  <c r="E79" i="5"/>
  <c r="D79" i="5"/>
  <c r="I71" i="5"/>
  <c r="H71" i="5"/>
  <c r="E13" i="4" s="1"/>
  <c r="E23" i="4" s="1"/>
  <c r="G71" i="5"/>
  <c r="D13" i="4" s="1"/>
  <c r="D10" i="4" s="1"/>
  <c r="F71" i="5"/>
  <c r="E71" i="5"/>
  <c r="D71" i="5"/>
  <c r="C13" i="4" s="1"/>
  <c r="C10" i="4" s="1"/>
  <c r="C23" i="4" s="1"/>
  <c r="C24" i="4" s="1"/>
  <c r="C25" i="4" s="1"/>
  <c r="I65" i="5"/>
  <c r="I64" i="5"/>
  <c r="F65" i="5"/>
  <c r="F64" i="5"/>
  <c r="H63" i="5"/>
  <c r="G63" i="5"/>
  <c r="G69" i="5" s="1"/>
  <c r="I69" i="5" s="1"/>
  <c r="E63" i="5"/>
  <c r="D63" i="5"/>
  <c r="I61" i="5"/>
  <c r="I60" i="5"/>
  <c r="I59" i="5"/>
  <c r="F61" i="5"/>
  <c r="F60" i="5"/>
  <c r="F59" i="5"/>
  <c r="H58" i="5"/>
  <c r="E58" i="5"/>
  <c r="D58" i="5"/>
  <c r="I57" i="5"/>
  <c r="I56" i="5"/>
  <c r="I54" i="5"/>
  <c r="I53" i="5"/>
  <c r="I52" i="5"/>
  <c r="I51" i="5"/>
  <c r="I50" i="5"/>
  <c r="F57" i="5"/>
  <c r="F56" i="5"/>
  <c r="F54" i="5"/>
  <c r="F53" i="5"/>
  <c r="F52" i="5"/>
  <c r="F51" i="5"/>
  <c r="F50" i="5"/>
  <c r="I42" i="5"/>
  <c r="I41" i="5"/>
  <c r="F42" i="5"/>
  <c r="F41" i="5"/>
  <c r="H40" i="5"/>
  <c r="G40" i="5"/>
  <c r="E40" i="5"/>
  <c r="I39" i="5"/>
  <c r="I38" i="5" s="1"/>
  <c r="F39" i="5"/>
  <c r="F38" i="5" s="1"/>
  <c r="H38" i="5"/>
  <c r="G38" i="5"/>
  <c r="E38" i="5"/>
  <c r="I36" i="5"/>
  <c r="I35" i="5"/>
  <c r="I34" i="5"/>
  <c r="I33" i="5"/>
  <c r="I32" i="5"/>
  <c r="F36" i="5"/>
  <c r="F35" i="5"/>
  <c r="F34" i="5"/>
  <c r="F33" i="5"/>
  <c r="F32" i="5"/>
  <c r="H31" i="5"/>
  <c r="G31" i="5"/>
  <c r="E31" i="5"/>
  <c r="I30" i="5"/>
  <c r="I29" i="5"/>
  <c r="I28" i="5"/>
  <c r="I27" i="5"/>
  <c r="I26" i="5"/>
  <c r="I25" i="5"/>
  <c r="I24" i="5"/>
  <c r="I23" i="5"/>
  <c r="I22" i="5"/>
  <c r="I21" i="5"/>
  <c r="I20" i="5"/>
  <c r="F30" i="5"/>
  <c r="F29" i="5"/>
  <c r="F28" i="5"/>
  <c r="F27" i="5"/>
  <c r="F26" i="5"/>
  <c r="F25" i="5"/>
  <c r="F24" i="5"/>
  <c r="F23" i="5"/>
  <c r="F22" i="5"/>
  <c r="F21" i="5"/>
  <c r="F16" i="5"/>
  <c r="F14" i="5"/>
  <c r="F13" i="5"/>
  <c r="F12" i="5"/>
  <c r="I16" i="5"/>
  <c r="I14" i="5"/>
  <c r="I13" i="5"/>
  <c r="I12" i="5"/>
  <c r="I11" i="5"/>
  <c r="F11" i="5"/>
  <c r="D31" i="5"/>
  <c r="D38" i="5"/>
  <c r="D40" i="5"/>
  <c r="F41" i="2"/>
  <c r="C41" i="2"/>
  <c r="I27" i="2"/>
  <c r="H27" i="2"/>
  <c r="G27" i="2"/>
  <c r="F27" i="2"/>
  <c r="E27" i="2"/>
  <c r="D27" i="2"/>
  <c r="C27" i="2"/>
  <c r="I22" i="2"/>
  <c r="H22" i="2"/>
  <c r="G22" i="2"/>
  <c r="F22" i="2"/>
  <c r="E22" i="2"/>
  <c r="D22" i="2"/>
  <c r="C22" i="2"/>
  <c r="H69" i="5" l="1"/>
  <c r="D69" i="5"/>
  <c r="I19" i="5"/>
  <c r="F19" i="5"/>
  <c r="D23" i="4"/>
  <c r="E44" i="5"/>
  <c r="G44" i="5"/>
  <c r="G74" i="5" s="1"/>
  <c r="H44" i="5"/>
  <c r="D47" i="4"/>
  <c r="I40" i="5"/>
  <c r="E47" i="4"/>
  <c r="I58" i="5"/>
  <c r="F58" i="5"/>
  <c r="D44" i="5"/>
  <c r="I49" i="5"/>
  <c r="E69" i="5"/>
  <c r="C47" i="4"/>
  <c r="F49" i="5"/>
  <c r="F40" i="5"/>
  <c r="F63" i="5"/>
  <c r="E11" i="12"/>
  <c r="G20" i="9"/>
  <c r="G13" i="9"/>
  <c r="D9" i="9"/>
  <c r="E78" i="12"/>
  <c r="I63" i="5"/>
  <c r="F31" i="5"/>
  <c r="I31" i="5"/>
  <c r="H48" i="12"/>
  <c r="H13" i="12"/>
  <c r="H11" i="12" s="1"/>
  <c r="E67" i="12"/>
  <c r="E30" i="12"/>
  <c r="E41" i="12"/>
  <c r="E48" i="12"/>
  <c r="H45" i="12"/>
  <c r="H41" i="12" s="1"/>
  <c r="H69" i="12"/>
  <c r="H67" i="12" s="1"/>
  <c r="H32" i="12"/>
  <c r="H30" i="12" s="1"/>
  <c r="B31" i="9"/>
  <c r="H78" i="12"/>
  <c r="C31" i="9"/>
  <c r="E31" i="9"/>
  <c r="F31" i="9"/>
  <c r="D20" i="9"/>
  <c r="G21" i="12"/>
  <c r="G10" i="12" s="1"/>
  <c r="K18" i="3"/>
  <c r="K17" i="3"/>
  <c r="K16" i="3"/>
  <c r="K15" i="3"/>
  <c r="J14" i="3"/>
  <c r="I14" i="3"/>
  <c r="H14" i="3"/>
  <c r="G14" i="3"/>
  <c r="E14" i="3"/>
  <c r="J8" i="3"/>
  <c r="I8" i="3"/>
  <c r="I20" i="3" s="1"/>
  <c r="H8" i="3"/>
  <c r="G8" i="3"/>
  <c r="E8" i="3"/>
  <c r="K12" i="3"/>
  <c r="K11" i="3"/>
  <c r="K10" i="3"/>
  <c r="K9" i="3"/>
  <c r="G17" i="2"/>
  <c r="G16" i="2"/>
  <c r="G15" i="2"/>
  <c r="I14" i="2"/>
  <c r="H14" i="2"/>
  <c r="F14" i="2"/>
  <c r="E14" i="2"/>
  <c r="D14" i="2"/>
  <c r="G13" i="2"/>
  <c r="G12" i="2"/>
  <c r="G11" i="2"/>
  <c r="I10" i="2"/>
  <c r="H10" i="2"/>
  <c r="F10" i="2"/>
  <c r="E10" i="2"/>
  <c r="D10" i="2"/>
  <c r="C14" i="2"/>
  <c r="C10" i="2"/>
  <c r="H74" i="5" l="1"/>
  <c r="E9" i="2"/>
  <c r="E20" i="2" s="1"/>
  <c r="I44" i="5"/>
  <c r="I46" i="5" s="1"/>
  <c r="F9" i="2"/>
  <c r="F20" i="2" s="1"/>
  <c r="D74" i="5"/>
  <c r="C58" i="12"/>
  <c r="C47" i="12" s="1"/>
  <c r="E20" i="3"/>
  <c r="J20" i="3"/>
  <c r="F69" i="5"/>
  <c r="C9" i="2"/>
  <c r="C20" i="2" s="1"/>
  <c r="H20" i="3"/>
  <c r="K14" i="3"/>
  <c r="D58" i="12"/>
  <c r="D47" i="12" s="1"/>
  <c r="G9" i="9"/>
  <c r="G58" i="12"/>
  <c r="G47" i="12" s="1"/>
  <c r="G84" i="12" s="1"/>
  <c r="K8" i="3"/>
  <c r="G20" i="3"/>
  <c r="C62" i="4"/>
  <c r="C63" i="4" s="1"/>
  <c r="F21" i="12"/>
  <c r="D31" i="9"/>
  <c r="C78" i="4"/>
  <c r="C79" i="4" s="1"/>
  <c r="G14" i="2"/>
  <c r="I9" i="2"/>
  <c r="I20" i="2" s="1"/>
  <c r="H9" i="2"/>
  <c r="H20" i="2" s="1"/>
  <c r="D9" i="2"/>
  <c r="D20" i="2" s="1"/>
  <c r="G10" i="2"/>
  <c r="G9" i="2" s="1"/>
  <c r="I74" i="5" l="1"/>
  <c r="K20" i="3"/>
  <c r="C21" i="12"/>
  <c r="C10" i="12" s="1"/>
  <c r="C84" i="12" s="1"/>
  <c r="H63" i="12"/>
  <c r="H58" i="12" s="1"/>
  <c r="H47" i="12" s="1"/>
  <c r="F58" i="12"/>
  <c r="F47" i="12" s="1"/>
  <c r="F10" i="12"/>
  <c r="G31" i="9"/>
  <c r="E79" i="4"/>
  <c r="F74" i="1"/>
  <c r="F78" i="1" s="1"/>
  <c r="F80" i="1" s="1"/>
  <c r="G74" i="1"/>
  <c r="G67" i="1"/>
  <c r="G78" i="1" s="1"/>
  <c r="G56" i="1"/>
  <c r="G42" i="1"/>
  <c r="F42" i="1"/>
  <c r="F38" i="1"/>
  <c r="G38" i="1"/>
  <c r="G31" i="1"/>
  <c r="F31" i="1"/>
  <c r="F27" i="1"/>
  <c r="G27" i="1"/>
  <c r="F23" i="1"/>
  <c r="G23" i="1"/>
  <c r="G19" i="1"/>
  <c r="G47" i="1" l="1"/>
  <c r="E58" i="12"/>
  <c r="E47" i="12" s="1"/>
  <c r="F84" i="12"/>
  <c r="E34" i="4"/>
  <c r="E63" i="4"/>
  <c r="C34" i="4"/>
  <c r="D34" i="4"/>
  <c r="D21" i="12"/>
  <c r="D10" i="12" s="1"/>
  <c r="D84" i="12" s="1"/>
  <c r="C41" i="1"/>
  <c r="B38" i="1"/>
  <c r="C38" i="1"/>
  <c r="B31" i="1"/>
  <c r="C31" i="1"/>
  <c r="B25" i="1"/>
  <c r="B47" i="1" s="1"/>
  <c r="B61" i="1" s="1"/>
  <c r="C25" i="1"/>
  <c r="C47" i="1" s="1"/>
  <c r="H21" i="12" l="1"/>
  <c r="H10" i="12" s="1"/>
  <c r="H84" i="12" s="1"/>
  <c r="E21" i="12"/>
  <c r="E10" i="12" s="1"/>
  <c r="E84" i="12" s="1"/>
  <c r="C61" i="1"/>
  <c r="G58" i="1" l="1"/>
  <c r="G80" i="1" s="1"/>
  <c r="J84" i="1" s="1"/>
  <c r="F44" i="5"/>
  <c r="F74" i="5" s="1"/>
  <c r="G18" i="2" l="1"/>
  <c r="G20" i="2" s="1"/>
  <c r="E74" i="5"/>
  <c r="I84" i="1" l="1"/>
</calcChain>
</file>

<file path=xl/sharedStrings.xml><?xml version="1.0" encoding="utf-8"?>
<sst xmlns="http://schemas.openxmlformats.org/spreadsheetml/2006/main" count="721" uniqueCount="478">
  <si>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</si>
  <si>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</si>
  <si>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</si>
  <si>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</si>
  <si>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</si>
  <si>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</si>
  <si>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</si>
  <si>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</si>
  <si>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</si>
  <si>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</si>
  <si>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</si>
  <si>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</si>
  <si>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</si>
  <si>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</si>
  <si>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</si>
  <si>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</si>
  <si>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</si>
  <si>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</si>
  <si>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</si>
  <si>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</si>
  <si>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</si>
  <si>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</si>
  <si>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</si>
  <si>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</si>
  <si>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</si>
  <si>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</si>
  <si>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</si>
  <si>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</si>
  <si>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</si>
  <si>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</si>
  <si>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</si>
  <si>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</si>
  <si>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</si>
  <si>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</si>
  <si>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</si>
  <si>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</si>
  <si>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</si>
  <si>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</si>
  <si>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</si>
  <si>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</si>
  <si>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</si>
  <si>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</si>
  <si>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</si>
  <si>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</si>
  <si>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</si>
  <si>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</si>
  <si>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</si>
  <si>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</si>
  <si>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</si>
  <si>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</si>
  <si>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</si>
  <si>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</si>
  <si>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</si>
  <si>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</si>
  <si>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</si>
  <si>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</si>
  <si>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</si>
  <si>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</si>
  <si>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</si>
  <si>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</si>
  <si>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</si>
  <si>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</si>
  <si>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</si>
  <si>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</si>
  <si>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</si>
  <si>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</si>
  <si>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</si>
  <si>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</si>
  <si>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</si>
  <si>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</si>
  <si>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</si>
  <si>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</si>
  <si>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</si>
  <si>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</si>
  <si>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</si>
  <si>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</si>
  <si>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</si>
  <si>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</si>
  <si>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</si>
  <si>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</si>
  <si>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</si>
  <si>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</si>
  <si>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</si>
  <si>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</si>
  <si>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</si>
  <si>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</si>
  <si>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</si>
  <si>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</si>
  <si>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</si>
  <si>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</si>
  <si>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</si>
  <si>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</si>
  <si>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</si>
  <si>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</si>
  <si>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</si>
  <si>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</si>
  <si>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</si>
  <si>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</si>
  <si>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</si>
  <si>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</si>
  <si>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</si>
  <si>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</si>
  <si>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</si>
  <si>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</si>
  <si>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</si>
  <si>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</si>
  <si>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</si>
  <si>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</si>
  <si>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</si>
  <si>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</si>
  <si>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</si>
  <si>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</si>
  <si>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</si>
  <si>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</si>
  <si>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</si>
  <si>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</si>
  <si>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</si>
  <si>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</si>
  <si>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</si>
  <si>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COLEGIO DE EDUCACIÓN PROFESIONAL TÉCNICA DEL ESTADO DE TLAXCALA</t>
  </si>
  <si>
    <t xml:space="preserve">Concepto 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</si>
  <si>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</si>
  <si>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</si>
  <si>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</si>
  <si>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</si>
  <si>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</si>
  <si>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</si>
  <si>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</si>
  <si>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</si>
  <si>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</si>
  <si>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</si>
  <si>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</si>
  <si>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</si>
  <si>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</si>
  <si>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</si>
  <si>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</si>
  <si>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</si>
  <si>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</si>
  <si>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</si>
  <si>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</si>
  <si>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</si>
  <si>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</si>
  <si>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</si>
  <si>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</si>
  <si>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</si>
  <si>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</si>
  <si>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</si>
  <si>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</si>
  <si>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</si>
  <si>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</si>
  <si>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</si>
  <si>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6. Obligaciones a Corto Plazo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</si>
  <si>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</si>
  <si>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</si>
  <si>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r>
      <t>4. Deuda Contingente</t>
    </r>
    <r>
      <rPr>
        <b/>
        <sz val="8"/>
        <color theme="1"/>
        <rFont val="Arial"/>
        <family val="2"/>
      </rPr>
      <t xml:space="preserve"> 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</si>
  <si>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sz val="8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</si>
  <si>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</si>
  <si>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</si>
  <si>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</si>
  <si>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</si>
  <si>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</si>
  <si>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</si>
  <si>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</si>
  <si>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</si>
  <si>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</si>
  <si>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</si>
  <si>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</si>
  <si>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</si>
  <si>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</si>
  <si>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</si>
  <si>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</si>
  <si>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</si>
  <si>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</si>
  <si>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</si>
  <si>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</si>
  <si>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</si>
  <si>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septiembre de 2016 (k)</t>
  </si>
  <si>
    <t>Monto pagado de la inversión actualizado al 30 de septiembre de 2016 (l)</t>
  </si>
  <si>
    <t>Saldo pendiente por pagar de la inversión al 30 de septiembre de 2016 (m = g – l)</t>
  </si>
  <si>
    <t>Balance Presupuestario - LDF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</si>
  <si>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</si>
  <si>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</si>
  <si>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</si>
  <si>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</si>
  <si>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</si>
  <si>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</si>
  <si>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</si>
  <si>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</si>
  <si>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</si>
  <si>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</si>
  <si>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</si>
  <si>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</si>
  <si>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</si>
  <si>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</si>
  <si>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</si>
  <si>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</si>
  <si>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</si>
  <si>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</si>
  <si>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</si>
  <si>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</si>
  <si>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</si>
  <si>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</si>
  <si>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</si>
  <si>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</si>
  <si>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</si>
  <si>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</si>
  <si>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</si>
  <si>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</si>
  <si>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</si>
  <si>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</si>
  <si>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</si>
  <si>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</si>
  <si>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</si>
  <si>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</si>
  <si>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</si>
  <si>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</si>
  <si>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</si>
  <si>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</si>
  <si>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</si>
  <si>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</si>
  <si>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</si>
  <si>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</si>
  <si>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</si>
  <si>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</si>
  <si>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</si>
  <si>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</si>
  <si>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</si>
  <si>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</si>
  <si>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</si>
  <si>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</si>
  <si>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</si>
  <si>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</si>
  <si>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</si>
  <si>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</si>
  <si>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</si>
  <si>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</si>
  <si>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</si>
  <si>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</si>
  <si>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</si>
  <si>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</si>
  <si>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</si>
  <si>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</si>
  <si>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</si>
  <si>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</si>
  <si>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</si>
  <si>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</si>
  <si>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</si>
  <si>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</si>
  <si>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</si>
  <si>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</si>
  <si>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</si>
  <si>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</si>
  <si>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</si>
  <si>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</si>
  <si>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</si>
  <si>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</si>
  <si>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</si>
  <si>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</si>
  <si>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</si>
  <si>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</si>
  <si>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</si>
  <si>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</si>
  <si>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</si>
  <si>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</si>
  <si>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</si>
  <si>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</si>
  <si>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</si>
  <si>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</si>
  <si>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</si>
  <si>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</si>
  <si>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</si>
  <si>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</si>
  <si>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</si>
  <si>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</si>
  <si>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</si>
  <si>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</si>
  <si>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</si>
  <si>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</si>
  <si>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</si>
  <si>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</si>
  <si>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</si>
  <si>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</si>
  <si>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</si>
  <si>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</si>
  <si>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</si>
  <si>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</si>
  <si>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</si>
  <si>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</si>
  <si>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</si>
  <si>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</si>
  <si>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</si>
  <si>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</si>
  <si>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</si>
  <si>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</si>
  <si>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</si>
  <si>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</si>
  <si>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</si>
  <si>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</si>
  <si>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</si>
  <si>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</si>
  <si>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</t>
  </si>
  <si>
    <t>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</si>
  <si>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</si>
  <si>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</si>
  <si>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</si>
  <si>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</si>
  <si>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</si>
  <si>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</si>
  <si>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A. 056 Plantel Amaxac de Guerrero</t>
  </si>
  <si>
    <t>B. 101 Plantel Zacualpan</t>
  </si>
  <si>
    <t>C. 251 Plantel Teacalco</t>
  </si>
  <si>
    <t>D. 578 Dirección General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</si>
  <si>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</si>
  <si>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</si>
  <si>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</si>
  <si>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</si>
  <si>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</si>
  <si>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</si>
  <si>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</si>
  <si>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</si>
  <si>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</si>
  <si>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</si>
  <si>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</si>
  <si>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</si>
  <si>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</si>
  <si>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</si>
  <si>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</si>
  <si>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</si>
  <si>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</si>
  <si>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</si>
  <si>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</si>
  <si>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</si>
  <si>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</si>
  <si>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</si>
  <si>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</si>
  <si>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</si>
  <si>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</si>
  <si>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</si>
  <si>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</si>
  <si>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</si>
  <si>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</si>
  <si>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</si>
  <si>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</si>
  <si>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</si>
  <si>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</si>
  <si>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</si>
  <si>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</si>
  <si>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</si>
  <si>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</si>
  <si>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</si>
  <si>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</si>
  <si>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</si>
  <si>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A. Corto Plazo (A=a1+a2+a3)</t>
  </si>
  <si>
    <t xml:space="preserve">   B. Largo Plazo (B=b1+b2+b3)</t>
  </si>
  <si>
    <t xml:space="preserve">   A. Deuda Contingente 1</t>
  </si>
  <si>
    <t xml:space="preserve">   B. Deuda Contingente 2</t>
  </si>
  <si>
    <t xml:space="preserve">   C. Deuda Contingente XX</t>
  </si>
  <si>
    <t xml:space="preserve">   A. Crédito 1</t>
  </si>
  <si>
    <t xml:space="preserve">   B. Crédito 2</t>
  </si>
  <si>
    <t xml:space="preserve">   C. Crédito XX</t>
  </si>
  <si>
    <t>Tasa Efectiva (p)</t>
  </si>
  <si>
    <t xml:space="preserve">   A. Gobierno (A=a1+a2+a3+a4+a5+a6+a7+a8)</t>
  </si>
  <si>
    <t xml:space="preserve">   B. Desarrollo Social (B=b1+b2+b3+b4+b5+b6+b7)</t>
  </si>
  <si>
    <t xml:space="preserve">   C. Desarrollo Económico (C=c1+c2+c3+c4+c5+c6+c7+c8+c9)</t>
  </si>
  <si>
    <t xml:space="preserve">   D. Otras No Clasificadas en Funciones Anteriores (D=d1+d2+d3+d4)</t>
  </si>
  <si>
    <t xml:space="preserve">   c1) Personal Administrativo</t>
  </si>
  <si>
    <t xml:space="preserve">   c2) Personal Médico, Paramédico y afín</t>
  </si>
  <si>
    <t xml:space="preserve">   e1) Nombre del Programa o Ley 1</t>
  </si>
  <si>
    <t xml:space="preserve">   e2) Nombre del Programa o Ley 2</t>
  </si>
  <si>
    <t>Director General</t>
  </si>
  <si>
    <t>(Clasificación Administrativa)</t>
  </si>
  <si>
    <t>(Clasificación Funcional)</t>
  </si>
  <si>
    <t>(Clasificación de Servicios Personales por Categoría)</t>
  </si>
  <si>
    <t>Directora Administrativa</t>
  </si>
  <si>
    <t xml:space="preserve"> </t>
  </si>
  <si>
    <t>Mtro Darwin Pérez y Pérez</t>
  </si>
  <si>
    <t>Mtro. Darwin Pérez y Pérez</t>
  </si>
  <si>
    <t>C.P. María Olivia Hernández Corichi</t>
  </si>
  <si>
    <t xml:space="preserve">Clasificación por Objeto del Gasto (Capítulo y Concepto)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</si>
  <si>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</si>
  <si>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</si>
  <si>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</si>
  <si>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</si>
  <si>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</si>
  <si>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</si>
  <si>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</si>
  <si>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</si>
  <si>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</si>
  <si>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</si>
  <si>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</si>
  <si>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</si>
  <si>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</si>
  <si>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</si>
  <si>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</si>
  <si>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</si>
  <si>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</si>
  <si>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</si>
  <si>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</si>
  <si>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</si>
  <si>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</si>
  <si>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</si>
  <si>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</si>
  <si>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</si>
  <si>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</si>
  <si>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</si>
  <si>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</si>
  <si>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</si>
  <si>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</si>
  <si>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</si>
  <si>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</si>
  <si>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</si>
  <si>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</si>
  <si>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</si>
  <si>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</si>
  <si>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</si>
  <si>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</si>
  <si>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</si>
  <si>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</si>
  <si>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</si>
  <si>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</si>
  <si>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</si>
  <si>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</si>
  <si>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</si>
  <si>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</si>
  <si>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</si>
  <si>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</si>
  <si>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</si>
  <si>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</si>
  <si>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</si>
  <si>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</si>
  <si>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</si>
  <si>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</si>
  <si>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</si>
  <si>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</si>
  <si>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</si>
  <si>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</si>
  <si>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</si>
  <si>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</si>
  <si>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</si>
  <si>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</si>
  <si>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</si>
  <si>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</si>
  <si>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Gasto No Etiquetado (I=A+B+C+D+E+F+G+H+I)</t>
  </si>
  <si>
    <t>Servicios Personales (A=a1+a2+a3+a4+a5+a6+a7)</t>
  </si>
  <si>
    <t>Materiales y Suministros (B=b1+b2+b3+b4+b5+b6+b7+b8+b9)</t>
  </si>
  <si>
    <t>b1) Materiales de Administración, Emisión de Documentos y Artículos</t>
  </si>
  <si>
    <t>Oficiales</t>
  </si>
  <si>
    <t>Servicios Generales (C=c1+c2+c3+c4+c5+c6+c7+c8+c9)</t>
  </si>
  <si>
    <t>Transferencias, Asignaciones, Subsidios y Otras Ayudas</t>
  </si>
  <si>
    <t>(D=d1+d2+d3+d4+d5+d6+d7+d8+d9)</t>
  </si>
  <si>
    <t>Bienes Muebles, Inmuebles e Intangibles (E=e1+e2+e3+e4+e5+e6+e7+e8+e9)</t>
  </si>
  <si>
    <t>Inversión Pública (F=f1+f2+f3)</t>
  </si>
  <si>
    <t>Inversiones Financieras y Otras Provisiones (G=g1+g2+g3+g4+g5+g6+g7)</t>
  </si>
  <si>
    <t>Participaciones y Aportaciones (H=h1+h2+h3)</t>
  </si>
  <si>
    <t>Deuda Pública (I=i1+i2+i3+i4+i5+i6+i7)</t>
  </si>
  <si>
    <t>Gasto Etiquetado (II=A+B+C+D+E+F+G+H+I)</t>
  </si>
  <si>
    <t>. Total de Egresos (III = I + II)</t>
  </si>
  <si>
    <t>I.</t>
  </si>
  <si>
    <t>A.</t>
  </si>
  <si>
    <t>B.</t>
  </si>
  <si>
    <t>C.</t>
  </si>
  <si>
    <t>D.</t>
  </si>
  <si>
    <t>E.</t>
  </si>
  <si>
    <t>F.</t>
  </si>
  <si>
    <t>G.</t>
  </si>
  <si>
    <t>H.</t>
  </si>
  <si>
    <t>_x000C_</t>
  </si>
  <si>
    <t>II.</t>
  </si>
  <si>
    <t>III</t>
  </si>
  <si>
    <t>30 de septiembre de 2025</t>
  </si>
  <si>
    <t>31 de diciembre de 2024</t>
  </si>
  <si>
    <t>Saldo al 30 de septiembre de 2025 (d)</t>
  </si>
  <si>
    <t>Al 31 de diciembre de 2024 y al  31 de diciembre de 2025</t>
  </si>
  <si>
    <t>Al 31 de diciembre de 2025</t>
  </si>
  <si>
    <t>Del 1 de enero al 31 de diciembre de 2025</t>
  </si>
  <si>
    <t>Al 31 de diciembre  de 2025</t>
  </si>
  <si>
    <t>Del 1 de enero al 31 de dicembre de 2025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</si>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</sst>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4" fillId="0" borderId="0" xfId="0" applyFont="1"/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4" fillId="0" borderId="0" xfId="0" applyNumberFormat="1" applyFont="1"/>
    <xf numFmtId="0" fontId="2" fillId="0" borderId="11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 wrapText="1"/>
    </xf>
    <xf numFmtId="0" fontId="6" fillId="0" borderId="0" xfId="0" applyFont="1"/>
    <xf numFmtId="4" fontId="1" fillId="0" borderId="0" xfId="0" applyNumberFormat="1" applyFont="1"/>
    <xf numFmtId="4" fontId="0" fillId="0" borderId="0" xfId="0" applyNumberFormat="1"/>
    <xf numFmtId="3" fontId="1" fillId="0" borderId="0" xfId="0" applyNumberFormat="1" applyFont="1"/>
    <xf numFmtId="3" fontId="1" fillId="0" borderId="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/>
    <xf numFmtId="3" fontId="6" fillId="0" borderId="0" xfId="0" applyNumberFormat="1" applyFont="1"/>
    <xf numFmtId="0" fontId="12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11" xfId="0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1" fillId="0" borderId="1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3" fillId="0" borderId="0" xfId="0" applyFont="1"/>
    <xf numFmtId="3" fontId="8" fillId="0" borderId="0" xfId="0" applyNumberFormat="1" applyFont="1" applyAlignment="1">
      <alignment horizontal="right"/>
    </xf>
    <xf numFmtId="3" fontId="2" fillId="4" borderId="7" xfId="0" applyNumberFormat="1" applyFont="1" applyFill="1" applyBorder="1" applyAlignment="1">
      <alignment horizontal="center" vertical="center"/>
    </xf>
    <xf numFmtId="4" fontId="15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164" fontId="0" fillId="0" borderId="0" xfId="0" applyNumberFormat="1"/>
    <xf numFmtId="3" fontId="1" fillId="0" borderId="11" xfId="0" applyNumberFormat="1" applyFont="1" applyBorder="1" applyAlignment="1">
      <alignment horizontal="justify" vertical="center" wrapText="1"/>
    </xf>
    <xf numFmtId="43" fontId="0" fillId="0" borderId="0" xfId="1" applyFont="1"/>
    <xf numFmtId="3" fontId="1" fillId="0" borderId="7" xfId="0" applyNumberFormat="1" applyFont="1" applyBorder="1" applyAlignment="1">
      <alignment horizontal="justify" vertical="center" wrapText="1"/>
    </xf>
    <xf numFmtId="4" fontId="0" fillId="0" borderId="5" xfId="0" applyNumberFormat="1" applyBorder="1"/>
    <xf numFmtId="3" fontId="0" fillId="0" borderId="5" xfId="0" applyNumberFormat="1" applyBorder="1"/>
    <xf numFmtId="0" fontId="0" fillId="0" borderId="5" xfId="0" applyBorder="1"/>
    <xf numFmtId="3" fontId="2" fillId="5" borderId="7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0" fontId="18" fillId="0" borderId="0" xfId="0" applyFont="1"/>
    <xf numFmtId="3" fontId="18" fillId="0" borderId="0" xfId="0" applyNumberFormat="1" applyFont="1"/>
    <xf numFmtId="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7" xfId="0" applyBorder="1"/>
    <xf numFmtId="3" fontId="0" fillId="0" borderId="1" xfId="0" applyNumberFormat="1" applyBorder="1"/>
    <xf numFmtId="0" fontId="8" fillId="0" borderId="21" xfId="0" applyFont="1" applyBorder="1"/>
    <xf numFmtId="0" fontId="8" fillId="0" borderId="14" xfId="0" applyFont="1" applyBorder="1"/>
    <xf numFmtId="3" fontId="8" fillId="0" borderId="21" xfId="0" applyNumberFormat="1" applyFont="1" applyBorder="1"/>
    <xf numFmtId="0" fontId="21" fillId="0" borderId="0" xfId="0" applyFont="1"/>
    <xf numFmtId="43" fontId="0" fillId="0" borderId="5" xfId="1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10" xfId="0" applyFont="1" applyBorder="1" applyAlignment="1">
      <alignment horizontal="justify" vertical="center"/>
    </xf>
    <xf numFmtId="0" fontId="1" fillId="0" borderId="1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3" fontId="0" fillId="0" borderId="0" xfId="0" applyNumberFormat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3" fontId="19" fillId="0" borderId="0" xfId="0" applyNumberFormat="1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14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3" fontId="0" fillId="0" borderId="0" xfId="0" applyNumberFormat="1" applyFill="1"/>
    <xf numFmtId="0" fontId="17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zoomScaleNormal="100" zoomScaleSheetLayoutView="109" workbookViewId="0">
      <selection activeCell="H5" sqref="H5"/>
    </sheetView>
  </sheetViews>
  <sheetFormatPr baseColWidth="10" defaultColWidth="11.42578125" defaultRowHeight="12.75" x14ac:dyDescent="0.2"/>
  <cols>
    <col min="1" max="1" width="50.28515625" style="1" customWidth="1"/>
    <col min="2" max="3" width="17" style="1" customWidth="1"/>
    <col min="4" max="4" width="2" style="1" customWidth="1"/>
    <col min="5" max="5" width="63.5703125" style="1" customWidth="1"/>
    <col min="6" max="7" width="18" style="1" customWidth="1"/>
    <col min="8" max="16384" width="11.42578125" style="1"/>
  </cols>
  <sheetData>
    <row r="1" spans="1:7" ht="13.5" thickBot="1" x14ac:dyDescent="0.25"/>
    <row r="2" spans="1:7" x14ac:dyDescent="0.2">
      <c r="A2" s="151" t="s">
        <v>119</v>
      </c>
      <c r="B2" s="152"/>
      <c r="C2" s="152"/>
      <c r="D2" s="152"/>
      <c r="E2" s="152"/>
      <c r="F2" s="152"/>
      <c r="G2" s="153"/>
    </row>
    <row r="3" spans="1:7" x14ac:dyDescent="0.2">
      <c r="A3" s="154" t="s">
        <v>0</v>
      </c>
      <c r="B3" s="155"/>
      <c r="C3" s="155"/>
      <c r="D3" s="155"/>
      <c r="E3" s="155"/>
      <c r="F3" s="155"/>
      <c r="G3" s="156"/>
    </row>
    <row r="4" spans="1:7" x14ac:dyDescent="0.2">
      <c r="A4" s="154" t="s">
        <v>472</v>
      </c>
      <c r="B4" s="155"/>
      <c r="C4" s="155"/>
      <c r="D4" s="155"/>
      <c r="E4" s="155"/>
      <c r="F4" s="155"/>
      <c r="G4" s="156"/>
    </row>
    <row r="5" spans="1:7" ht="13.5" thickBot="1" x14ac:dyDescent="0.25">
      <c r="A5" s="157" t="s">
        <v>1</v>
      </c>
      <c r="B5" s="158"/>
      <c r="C5" s="158"/>
      <c r="D5" s="158"/>
      <c r="E5" s="158"/>
      <c r="F5" s="158"/>
      <c r="G5" s="159"/>
    </row>
    <row r="6" spans="1:7" ht="26.25" thickBot="1" x14ac:dyDescent="0.25">
      <c r="A6" s="5" t="s">
        <v>120</v>
      </c>
      <c r="B6" s="6" t="s">
        <v>477</v>
      </c>
      <c r="C6" s="6" t="s">
        <v>470</v>
      </c>
      <c r="D6" s="7"/>
      <c r="E6" s="8" t="s">
        <v>120</v>
      </c>
      <c r="F6" s="6" t="s">
        <v>469</v>
      </c>
      <c r="G6" s="6" t="s">
        <v>470</v>
      </c>
    </row>
    <row r="7" spans="1:7" x14ac:dyDescent="0.2">
      <c r="A7" s="9" t="s">
        <v>2</v>
      </c>
      <c r="B7" s="10"/>
      <c r="C7" s="10"/>
      <c r="D7" s="11"/>
      <c r="E7" s="10" t="s">
        <v>3</v>
      </c>
      <c r="F7" s="10" t="s">
        <v>374</v>
      </c>
      <c r="G7" s="10"/>
    </row>
    <row r="8" spans="1:7" x14ac:dyDescent="0.2">
      <c r="A8" s="9" t="s">
        <v>4</v>
      </c>
      <c r="B8" s="12"/>
      <c r="C8" s="12"/>
      <c r="D8" s="11"/>
      <c r="E8" s="10" t="s">
        <v>5</v>
      </c>
      <c r="F8" s="12"/>
      <c r="G8" s="12"/>
    </row>
    <row r="9" spans="1:7" x14ac:dyDescent="0.2">
      <c r="A9" s="13" t="s">
        <v>6</v>
      </c>
      <c r="B9" s="78">
        <f>+B10+B11+B12+B13+B14+B15+B16</f>
        <v>5905429</v>
      </c>
      <c r="C9" s="78">
        <f>+C10+C11+C12+C13+C14+C15+C16</f>
        <v>12062548</v>
      </c>
      <c r="D9" s="11"/>
      <c r="E9" s="12" t="s">
        <v>7</v>
      </c>
      <c r="F9" s="78">
        <f>+F10+F11+F12+F13+F14+F15+F16+F17+F18</f>
        <v>3057146</v>
      </c>
      <c r="G9" s="78">
        <f>+G10+G11+G12+G13+G14+G15+G16+G17+G18</f>
        <v>3639372.99</v>
      </c>
    </row>
    <row r="10" spans="1:7" x14ac:dyDescent="0.2">
      <c r="A10" s="13" t="s">
        <v>8</v>
      </c>
      <c r="B10" s="79">
        <v>4687</v>
      </c>
      <c r="C10" s="79">
        <v>4687</v>
      </c>
      <c r="D10" s="11"/>
      <c r="E10" s="12" t="s">
        <v>9</v>
      </c>
      <c r="F10" s="79">
        <v>13656</v>
      </c>
      <c r="G10" s="79">
        <v>-0.01</v>
      </c>
    </row>
    <row r="11" spans="1:7" x14ac:dyDescent="0.2">
      <c r="A11" s="13" t="s">
        <v>10</v>
      </c>
      <c r="B11" s="79">
        <v>5900742</v>
      </c>
      <c r="C11" s="79">
        <v>12057861</v>
      </c>
      <c r="D11" s="11"/>
      <c r="E11" s="12" t="s">
        <v>11</v>
      </c>
      <c r="F11" s="79">
        <v>897645</v>
      </c>
      <c r="G11" s="79">
        <v>7215</v>
      </c>
    </row>
    <row r="12" spans="1:7" x14ac:dyDescent="0.2">
      <c r="A12" s="13" t="s">
        <v>12</v>
      </c>
      <c r="B12" s="79">
        <v>0</v>
      </c>
      <c r="C12" s="79">
        <v>0</v>
      </c>
      <c r="D12" s="11"/>
      <c r="E12" s="12" t="s">
        <v>13</v>
      </c>
      <c r="F12" s="79">
        <v>0</v>
      </c>
      <c r="G12" s="79">
        <v>0</v>
      </c>
    </row>
    <row r="13" spans="1:7" x14ac:dyDescent="0.2">
      <c r="A13" s="13" t="s">
        <v>14</v>
      </c>
      <c r="B13" s="79">
        <v>0</v>
      </c>
      <c r="C13" s="79">
        <v>0</v>
      </c>
      <c r="D13" s="11"/>
      <c r="E13" s="12" t="s">
        <v>15</v>
      </c>
      <c r="F13" s="79">
        <v>0</v>
      </c>
      <c r="G13" s="79">
        <v>0</v>
      </c>
    </row>
    <row r="14" spans="1:7" x14ac:dyDescent="0.2">
      <c r="A14" s="13" t="s">
        <v>16</v>
      </c>
      <c r="B14" s="79">
        <v>0</v>
      </c>
      <c r="C14" s="79">
        <v>0</v>
      </c>
      <c r="D14" s="11"/>
      <c r="E14" s="12" t="s">
        <v>17</v>
      </c>
      <c r="F14" s="79">
        <v>0</v>
      </c>
      <c r="G14" s="79">
        <v>0</v>
      </c>
    </row>
    <row r="15" spans="1:7" ht="25.5" x14ac:dyDescent="0.2">
      <c r="A15" s="13" t="s">
        <v>18</v>
      </c>
      <c r="B15" s="79">
        <v>0</v>
      </c>
      <c r="C15" s="79">
        <v>0</v>
      </c>
      <c r="D15" s="11"/>
      <c r="E15" s="12" t="s">
        <v>19</v>
      </c>
      <c r="F15" s="79">
        <v>0</v>
      </c>
      <c r="G15" s="79">
        <v>0</v>
      </c>
    </row>
    <row r="16" spans="1:7" x14ac:dyDescent="0.2">
      <c r="A16" s="13" t="s">
        <v>20</v>
      </c>
      <c r="B16" s="79">
        <v>0</v>
      </c>
      <c r="C16" s="79">
        <v>0</v>
      </c>
      <c r="D16" s="11"/>
      <c r="E16" s="12" t="s">
        <v>21</v>
      </c>
      <c r="F16" s="79">
        <v>2145845</v>
      </c>
      <c r="G16" s="79">
        <v>3632158</v>
      </c>
    </row>
    <row r="17" spans="1:7" ht="25.5" x14ac:dyDescent="0.2">
      <c r="A17" s="14" t="s">
        <v>22</v>
      </c>
      <c r="B17" s="78">
        <f>+B18+B19+B20+B21+B22+B23+B24</f>
        <v>160369</v>
      </c>
      <c r="C17" s="78">
        <f>+C18+C19+C20+C21+C22+C23+C24</f>
        <v>106820</v>
      </c>
      <c r="D17" s="11"/>
      <c r="E17" s="12" t="s">
        <v>23</v>
      </c>
      <c r="F17" s="79">
        <v>0</v>
      </c>
      <c r="G17" s="79">
        <v>0</v>
      </c>
    </row>
    <row r="18" spans="1:7" x14ac:dyDescent="0.2">
      <c r="A18" s="13" t="s">
        <v>24</v>
      </c>
      <c r="B18" s="79">
        <v>0</v>
      </c>
      <c r="C18" s="79">
        <v>0</v>
      </c>
      <c r="D18" s="11"/>
      <c r="E18" s="12" t="s">
        <v>25</v>
      </c>
      <c r="F18" s="79">
        <v>0</v>
      </c>
      <c r="G18" s="79">
        <v>0</v>
      </c>
    </row>
    <row r="19" spans="1:7" x14ac:dyDescent="0.2">
      <c r="A19" s="13" t="s">
        <v>26</v>
      </c>
      <c r="B19" s="79">
        <v>125889</v>
      </c>
      <c r="C19" s="79">
        <v>100267</v>
      </c>
      <c r="D19" s="11"/>
      <c r="E19" s="12" t="s">
        <v>27</v>
      </c>
      <c r="F19" s="78">
        <f>+F20+F21+F22</f>
        <v>4139</v>
      </c>
      <c r="G19" s="78">
        <f>+G20+G21+G22</f>
        <v>1895244</v>
      </c>
    </row>
    <row r="20" spans="1:7" x14ac:dyDescent="0.2">
      <c r="A20" s="13" t="s">
        <v>28</v>
      </c>
      <c r="B20" s="79">
        <v>34480</v>
      </c>
      <c r="C20" s="79">
        <v>6553</v>
      </c>
      <c r="D20" s="11"/>
      <c r="E20" s="12" t="s">
        <v>29</v>
      </c>
      <c r="F20" s="79">
        <v>13</v>
      </c>
      <c r="G20" s="79">
        <v>0</v>
      </c>
    </row>
    <row r="21" spans="1:7" ht="25.5" x14ac:dyDescent="0.2">
      <c r="A21" s="13" t="s">
        <v>30</v>
      </c>
      <c r="B21" s="79">
        <v>0</v>
      </c>
      <c r="C21" s="79">
        <v>0</v>
      </c>
      <c r="D21" s="11"/>
      <c r="E21" s="12" t="s">
        <v>31</v>
      </c>
      <c r="F21" s="79">
        <v>0</v>
      </c>
      <c r="G21" s="79">
        <v>0</v>
      </c>
    </row>
    <row r="22" spans="1:7" x14ac:dyDescent="0.2">
      <c r="A22" s="13" t="s">
        <v>32</v>
      </c>
      <c r="B22" s="79">
        <v>0</v>
      </c>
      <c r="C22" s="79">
        <v>0</v>
      </c>
      <c r="D22" s="11"/>
      <c r="E22" s="12" t="s">
        <v>33</v>
      </c>
      <c r="F22" s="79">
        <v>4126</v>
      </c>
      <c r="G22" s="79">
        <v>1895244</v>
      </c>
    </row>
    <row r="23" spans="1:7" x14ac:dyDescent="0.2">
      <c r="A23" s="13" t="s">
        <v>34</v>
      </c>
      <c r="B23" s="79">
        <v>0</v>
      </c>
      <c r="C23" s="79">
        <v>0</v>
      </c>
      <c r="D23" s="11"/>
      <c r="E23" s="12" t="s">
        <v>35</v>
      </c>
      <c r="F23" s="78">
        <f>+F24+F25</f>
        <v>0</v>
      </c>
      <c r="G23" s="78">
        <f>+G24+G25</f>
        <v>0</v>
      </c>
    </row>
    <row r="24" spans="1:7" ht="25.5" x14ac:dyDescent="0.2">
      <c r="A24" s="13" t="s">
        <v>36</v>
      </c>
      <c r="B24" s="79">
        <v>0</v>
      </c>
      <c r="C24" s="79">
        <v>0</v>
      </c>
      <c r="D24" s="11"/>
      <c r="E24" s="12" t="s">
        <v>37</v>
      </c>
      <c r="F24" s="79">
        <v>0</v>
      </c>
      <c r="G24" s="79">
        <v>0</v>
      </c>
    </row>
    <row r="25" spans="1:7" ht="25.5" x14ac:dyDescent="0.2">
      <c r="A25" s="13" t="s">
        <v>38</v>
      </c>
      <c r="B25" s="78">
        <f>+B26+B27+B28+B29+B30</f>
        <v>4007.32</v>
      </c>
      <c r="C25" s="78">
        <f>+C26+C27+C28+C29+C30</f>
        <v>0</v>
      </c>
      <c r="D25" s="11"/>
      <c r="E25" s="12" t="s">
        <v>39</v>
      </c>
      <c r="F25" s="79">
        <v>0</v>
      </c>
      <c r="G25" s="79">
        <v>0</v>
      </c>
    </row>
    <row r="26" spans="1:7" ht="25.5" x14ac:dyDescent="0.2">
      <c r="A26" s="13" t="s">
        <v>40</v>
      </c>
      <c r="B26" s="79">
        <v>4013</v>
      </c>
      <c r="C26" s="79">
        <v>0</v>
      </c>
      <c r="D26" s="11"/>
      <c r="E26" s="12" t="s">
        <v>41</v>
      </c>
      <c r="F26" s="78">
        <v>0</v>
      </c>
      <c r="G26" s="78">
        <v>0</v>
      </c>
    </row>
    <row r="27" spans="1:7" ht="25.5" x14ac:dyDescent="0.2">
      <c r="A27" s="13" t="s">
        <v>42</v>
      </c>
      <c r="B27" s="79">
        <v>0</v>
      </c>
      <c r="C27" s="79">
        <v>0</v>
      </c>
      <c r="D27" s="11"/>
      <c r="E27" s="12" t="s">
        <v>43</v>
      </c>
      <c r="F27" s="78">
        <f>+F28+F29+F30</f>
        <v>0</v>
      </c>
      <c r="G27" s="78">
        <f>+G28+G29+G30</f>
        <v>0</v>
      </c>
    </row>
    <row r="28" spans="1:7" ht="25.5" x14ac:dyDescent="0.2">
      <c r="A28" s="13" t="s">
        <v>44</v>
      </c>
      <c r="B28" s="79">
        <v>0</v>
      </c>
      <c r="C28" s="79">
        <v>0</v>
      </c>
      <c r="D28" s="11"/>
      <c r="E28" s="12" t="s">
        <v>45</v>
      </c>
      <c r="F28" s="79">
        <v>0</v>
      </c>
      <c r="G28" s="79">
        <v>0</v>
      </c>
    </row>
    <row r="29" spans="1:7" ht="25.5" x14ac:dyDescent="0.2">
      <c r="A29" s="13" t="s">
        <v>46</v>
      </c>
      <c r="B29" s="79">
        <v>0</v>
      </c>
      <c r="C29" s="79">
        <v>0</v>
      </c>
      <c r="D29" s="11"/>
      <c r="E29" s="12" t="s">
        <v>47</v>
      </c>
      <c r="F29" s="79">
        <v>0</v>
      </c>
      <c r="G29" s="79">
        <v>0</v>
      </c>
    </row>
    <row r="30" spans="1:7" ht="25.5" x14ac:dyDescent="0.2">
      <c r="A30" s="13" t="s">
        <v>48</v>
      </c>
      <c r="B30" s="79">
        <v>-5.68</v>
      </c>
      <c r="C30" s="79">
        <v>0</v>
      </c>
      <c r="D30" s="11"/>
      <c r="E30" s="12" t="s">
        <v>49</v>
      </c>
      <c r="F30" s="79">
        <v>0</v>
      </c>
      <c r="G30" s="79">
        <v>0</v>
      </c>
    </row>
    <row r="31" spans="1:7" ht="25.5" x14ac:dyDescent="0.2">
      <c r="A31" s="13" t="s">
        <v>50</v>
      </c>
      <c r="B31" s="78">
        <f>+B32+B33+B34+B35+B36</f>
        <v>0</v>
      </c>
      <c r="C31" s="78">
        <f>+C32+C33+C34+C35+C36</f>
        <v>0</v>
      </c>
      <c r="D31" s="11"/>
      <c r="E31" s="12" t="s">
        <v>51</v>
      </c>
      <c r="F31" s="78">
        <f>+F32+F33+F34+F35+F36+F37</f>
        <v>0</v>
      </c>
      <c r="G31" s="78">
        <f>+G32+G33+G34+G35+G36+G37</f>
        <v>0</v>
      </c>
    </row>
    <row r="32" spans="1:7" x14ac:dyDescent="0.2">
      <c r="A32" s="13" t="s">
        <v>52</v>
      </c>
      <c r="B32" s="79">
        <v>0</v>
      </c>
      <c r="C32" s="79">
        <v>0</v>
      </c>
      <c r="D32" s="11"/>
      <c r="E32" s="12" t="s">
        <v>53</v>
      </c>
      <c r="F32" s="79">
        <v>0</v>
      </c>
      <c r="G32" s="79">
        <v>0</v>
      </c>
    </row>
    <row r="33" spans="1:7" x14ac:dyDescent="0.2">
      <c r="A33" s="13" t="s">
        <v>54</v>
      </c>
      <c r="B33" s="79">
        <v>0</v>
      </c>
      <c r="C33" s="79">
        <v>0</v>
      </c>
      <c r="D33" s="11"/>
      <c r="E33" s="12" t="s">
        <v>55</v>
      </c>
      <c r="F33" s="79">
        <v>0</v>
      </c>
      <c r="G33" s="79">
        <v>0</v>
      </c>
    </row>
    <row r="34" spans="1:7" x14ac:dyDescent="0.2">
      <c r="A34" s="13" t="s">
        <v>56</v>
      </c>
      <c r="B34" s="79">
        <v>0</v>
      </c>
      <c r="C34" s="79">
        <v>0</v>
      </c>
      <c r="D34" s="11"/>
      <c r="E34" s="12" t="s">
        <v>57</v>
      </c>
      <c r="F34" s="79">
        <v>0</v>
      </c>
      <c r="G34" s="79">
        <v>0</v>
      </c>
    </row>
    <row r="35" spans="1:7" ht="25.5" x14ac:dyDescent="0.2">
      <c r="A35" s="13" t="s">
        <v>58</v>
      </c>
      <c r="B35" s="79">
        <v>0</v>
      </c>
      <c r="C35" s="79">
        <v>0</v>
      </c>
      <c r="D35" s="11"/>
      <c r="E35" s="12" t="s">
        <v>59</v>
      </c>
      <c r="F35" s="79">
        <v>0</v>
      </c>
      <c r="G35" s="79">
        <v>0</v>
      </c>
    </row>
    <row r="36" spans="1:7" ht="25.5" x14ac:dyDescent="0.2">
      <c r="A36" s="13" t="s">
        <v>60</v>
      </c>
      <c r="B36" s="79">
        <v>0</v>
      </c>
      <c r="C36" s="79">
        <v>0</v>
      </c>
      <c r="D36" s="11"/>
      <c r="E36" s="12" t="s">
        <v>61</v>
      </c>
      <c r="F36" s="79">
        <v>0</v>
      </c>
      <c r="G36" s="79">
        <v>0</v>
      </c>
    </row>
    <row r="37" spans="1:7" x14ac:dyDescent="0.2">
      <c r="A37" s="13" t="s">
        <v>62</v>
      </c>
      <c r="B37" s="78">
        <v>0</v>
      </c>
      <c r="C37" s="78">
        <v>0</v>
      </c>
      <c r="D37" s="11"/>
      <c r="E37" s="12" t="s">
        <v>63</v>
      </c>
      <c r="F37" s="79">
        <v>0</v>
      </c>
      <c r="G37" s="79">
        <v>0</v>
      </c>
    </row>
    <row r="38" spans="1:7" ht="25.5" x14ac:dyDescent="0.2">
      <c r="A38" s="13" t="s">
        <v>64</v>
      </c>
      <c r="B38" s="78">
        <f>+B39+B40</f>
        <v>0</v>
      </c>
      <c r="C38" s="78">
        <f>+C39+C40</f>
        <v>0</v>
      </c>
      <c r="D38" s="11"/>
      <c r="E38" s="12" t="s">
        <v>65</v>
      </c>
      <c r="F38" s="78">
        <f>+F39+F40+F41</f>
        <v>0</v>
      </c>
      <c r="G38" s="78">
        <f>+G39+G40+G41</f>
        <v>0</v>
      </c>
    </row>
    <row r="39" spans="1:7" ht="25.5" x14ac:dyDescent="0.2">
      <c r="A39" s="13" t="s">
        <v>66</v>
      </c>
      <c r="B39" s="79">
        <v>0</v>
      </c>
      <c r="C39" s="79">
        <v>0</v>
      </c>
      <c r="D39" s="11"/>
      <c r="E39" s="12" t="s">
        <v>67</v>
      </c>
      <c r="F39" s="79">
        <v>0</v>
      </c>
      <c r="G39" s="79">
        <v>0</v>
      </c>
    </row>
    <row r="40" spans="1:7" x14ac:dyDescent="0.2">
      <c r="A40" s="13" t="s">
        <v>68</v>
      </c>
      <c r="B40" s="79">
        <v>0</v>
      </c>
      <c r="C40" s="79">
        <v>0</v>
      </c>
      <c r="D40" s="11"/>
      <c r="E40" s="12" t="s">
        <v>69</v>
      </c>
      <c r="F40" s="79">
        <v>0</v>
      </c>
      <c r="G40" s="79">
        <v>0</v>
      </c>
    </row>
    <row r="41" spans="1:7" x14ac:dyDescent="0.2">
      <c r="A41" s="13" t="s">
        <v>70</v>
      </c>
      <c r="B41" s="78">
        <f>+B42+B43+B44+B45</f>
        <v>0</v>
      </c>
      <c r="C41" s="78">
        <f>+C42+C43+C44+C45</f>
        <v>0</v>
      </c>
      <c r="D41" s="11"/>
      <c r="E41" s="12" t="s">
        <v>71</v>
      </c>
      <c r="F41" s="79">
        <v>0</v>
      </c>
      <c r="G41" s="79">
        <v>0</v>
      </c>
    </row>
    <row r="42" spans="1:7" x14ac:dyDescent="0.2">
      <c r="A42" s="13" t="s">
        <v>72</v>
      </c>
      <c r="B42" s="79">
        <v>0</v>
      </c>
      <c r="C42" s="79">
        <v>0</v>
      </c>
      <c r="D42" s="11"/>
      <c r="E42" s="12" t="s">
        <v>73</v>
      </c>
      <c r="F42" s="78">
        <f>+F43+F44+F45</f>
        <v>0</v>
      </c>
      <c r="G42" s="78">
        <f>+G43+G44+G45</f>
        <v>0</v>
      </c>
    </row>
    <row r="43" spans="1:7" x14ac:dyDescent="0.2">
      <c r="A43" s="13" t="s">
        <v>74</v>
      </c>
      <c r="B43" s="79">
        <v>0</v>
      </c>
      <c r="C43" s="79">
        <v>0</v>
      </c>
      <c r="D43" s="11"/>
      <c r="E43" s="12" t="s">
        <v>75</v>
      </c>
      <c r="F43" s="79">
        <v>0</v>
      </c>
      <c r="G43" s="79">
        <v>0</v>
      </c>
    </row>
    <row r="44" spans="1:7" ht="25.5" x14ac:dyDescent="0.2">
      <c r="A44" s="13" t="s">
        <v>76</v>
      </c>
      <c r="B44" s="79">
        <v>0</v>
      </c>
      <c r="C44" s="79">
        <v>0</v>
      </c>
      <c r="D44" s="11"/>
      <c r="E44" s="12" t="s">
        <v>77</v>
      </c>
      <c r="F44" s="79">
        <v>0</v>
      </c>
      <c r="G44" s="79">
        <v>0</v>
      </c>
    </row>
    <row r="45" spans="1:7" x14ac:dyDescent="0.2">
      <c r="A45" s="13" t="s">
        <v>78</v>
      </c>
      <c r="B45" s="79">
        <v>0</v>
      </c>
      <c r="C45" s="79">
        <v>0</v>
      </c>
      <c r="D45" s="11"/>
      <c r="E45" s="12" t="s">
        <v>79</v>
      </c>
      <c r="F45" s="79">
        <v>0</v>
      </c>
      <c r="G45" s="79">
        <v>0</v>
      </c>
    </row>
    <row r="46" spans="1:7" ht="13.5" thickBot="1" x14ac:dyDescent="0.25">
      <c r="A46" s="19"/>
      <c r="B46" s="117"/>
      <c r="C46" s="117"/>
      <c r="D46" s="16"/>
      <c r="E46" s="15"/>
      <c r="F46" s="117">
        <v>0</v>
      </c>
      <c r="G46" s="117"/>
    </row>
    <row r="47" spans="1:7" ht="25.5" x14ac:dyDescent="0.2">
      <c r="A47" s="9" t="s">
        <v>80</v>
      </c>
      <c r="B47" s="78">
        <f>+B9+B17+B25+B31+B37+B38+B41</f>
        <v>6069805.3200000003</v>
      </c>
      <c r="C47" s="78">
        <f>+C9+C17+C25+C31+C37+C38+C41</f>
        <v>12169368</v>
      </c>
      <c r="D47" s="11"/>
      <c r="E47" s="10" t="s">
        <v>81</v>
      </c>
      <c r="F47" s="78">
        <f>+F19+F9</f>
        <v>3061285</v>
      </c>
      <c r="G47" s="78">
        <f>+G9+G19+G23+G26+G27+G31+G38+G42</f>
        <v>5534616.9900000002</v>
      </c>
    </row>
    <row r="48" spans="1:7" x14ac:dyDescent="0.2">
      <c r="A48" s="9" t="s">
        <v>82</v>
      </c>
      <c r="B48" s="79"/>
      <c r="C48" s="79"/>
      <c r="D48" s="11"/>
      <c r="E48" s="10" t="s">
        <v>83</v>
      </c>
      <c r="F48" s="79"/>
      <c r="G48" s="79"/>
    </row>
    <row r="49" spans="1:7" x14ac:dyDescent="0.2">
      <c r="A49" s="13" t="s">
        <v>84</v>
      </c>
      <c r="B49" s="79">
        <v>0</v>
      </c>
      <c r="C49" s="79">
        <v>0</v>
      </c>
      <c r="D49" s="11"/>
      <c r="E49" s="12" t="s">
        <v>85</v>
      </c>
      <c r="F49" s="79"/>
      <c r="G49" s="79"/>
    </row>
    <row r="50" spans="1:7" ht="25.5" x14ac:dyDescent="0.2">
      <c r="A50" s="13" t="s">
        <v>86</v>
      </c>
      <c r="B50" s="79">
        <v>0</v>
      </c>
      <c r="C50" s="79">
        <v>0</v>
      </c>
      <c r="D50" s="11"/>
      <c r="E50" s="12" t="s">
        <v>87</v>
      </c>
      <c r="F50" s="79">
        <v>0</v>
      </c>
      <c r="G50" s="79">
        <v>0</v>
      </c>
    </row>
    <row r="51" spans="1:7" ht="25.5" x14ac:dyDescent="0.2">
      <c r="A51" s="13" t="s">
        <v>88</v>
      </c>
      <c r="B51" s="79">
        <v>6468726</v>
      </c>
      <c r="C51" s="79">
        <v>6468726</v>
      </c>
      <c r="D51" s="11"/>
      <c r="E51" s="12" t="s">
        <v>89</v>
      </c>
      <c r="F51" s="79">
        <v>0</v>
      </c>
      <c r="G51" s="79">
        <v>0</v>
      </c>
    </row>
    <row r="52" spans="1:7" x14ac:dyDescent="0.2">
      <c r="A52" s="13" t="s">
        <v>90</v>
      </c>
      <c r="B52" s="79">
        <v>37263887</v>
      </c>
      <c r="C52" s="79">
        <v>35488740</v>
      </c>
      <c r="D52" s="11"/>
      <c r="E52" s="12" t="s">
        <v>91</v>
      </c>
      <c r="F52" s="79">
        <v>0</v>
      </c>
      <c r="G52" s="79">
        <v>0</v>
      </c>
    </row>
    <row r="53" spans="1:7" ht="25.5" x14ac:dyDescent="0.2">
      <c r="A53" s="13" t="s">
        <v>92</v>
      </c>
      <c r="B53" s="79">
        <v>584814</v>
      </c>
      <c r="C53" s="79">
        <v>584814</v>
      </c>
      <c r="D53" s="11"/>
      <c r="E53" s="12" t="s">
        <v>93</v>
      </c>
      <c r="F53" s="79">
        <v>0</v>
      </c>
      <c r="G53" s="79">
        <v>0</v>
      </c>
    </row>
    <row r="54" spans="1:7" ht="25.5" x14ac:dyDescent="0.2">
      <c r="A54" s="13" t="s">
        <v>94</v>
      </c>
      <c r="B54" s="79">
        <v>-1400765</v>
      </c>
      <c r="C54" s="79">
        <v>-1400765</v>
      </c>
      <c r="D54" s="17"/>
      <c r="E54" s="12" t="s">
        <v>95</v>
      </c>
      <c r="F54" s="79">
        <v>0</v>
      </c>
      <c r="G54" s="79">
        <v>0</v>
      </c>
    </row>
    <row r="55" spans="1:7" x14ac:dyDescent="0.2">
      <c r="A55" s="13" t="s">
        <v>96</v>
      </c>
      <c r="B55" s="79">
        <v>0</v>
      </c>
      <c r="C55" s="79">
        <v>0</v>
      </c>
      <c r="D55" s="17"/>
      <c r="E55" s="10"/>
      <c r="F55" s="79"/>
      <c r="G55" s="79"/>
    </row>
    <row r="56" spans="1:7" ht="25.5" x14ac:dyDescent="0.2">
      <c r="A56" s="13" t="s">
        <v>97</v>
      </c>
      <c r="B56" s="79">
        <v>0</v>
      </c>
      <c r="C56" s="79">
        <v>0</v>
      </c>
      <c r="D56" s="17"/>
      <c r="E56" s="10" t="s">
        <v>98</v>
      </c>
      <c r="F56" s="78">
        <f>+F49+F50+F51+F52+F53+F54</f>
        <v>0</v>
      </c>
      <c r="G56" s="78">
        <f>+G49+G50+G51+G52+G53+G54</f>
        <v>0</v>
      </c>
    </row>
    <row r="57" spans="1:7" x14ac:dyDescent="0.2">
      <c r="A57" s="13" t="s">
        <v>99</v>
      </c>
      <c r="B57" s="79">
        <v>0</v>
      </c>
      <c r="C57" s="79">
        <v>0</v>
      </c>
      <c r="D57" s="11"/>
      <c r="E57" s="18"/>
      <c r="F57" s="79"/>
      <c r="G57" s="79"/>
    </row>
    <row r="58" spans="1:7" x14ac:dyDescent="0.2">
      <c r="A58" s="13"/>
      <c r="B58" s="79"/>
      <c r="C58" s="79"/>
      <c r="D58" s="11"/>
      <c r="E58" s="10" t="s">
        <v>100</v>
      </c>
      <c r="F58" s="78">
        <f>+F47+F56</f>
        <v>3061285</v>
      </c>
      <c r="G58" s="78">
        <f>+G47+G56</f>
        <v>5534616.9900000002</v>
      </c>
    </row>
    <row r="59" spans="1:7" ht="25.5" x14ac:dyDescent="0.2">
      <c r="A59" s="9" t="s">
        <v>101</v>
      </c>
      <c r="B59" s="78">
        <f>+B49+B50+B51+B52+B53+B54+B55+B56+B57</f>
        <v>42916662</v>
      </c>
      <c r="C59" s="78">
        <f>+C49+C50+C51+C52+C53+C54+C55+C56+C57</f>
        <v>41141515</v>
      </c>
      <c r="D59" s="11"/>
      <c r="E59" s="12"/>
      <c r="F59" s="79"/>
      <c r="G59" s="79"/>
    </row>
    <row r="60" spans="1:7" x14ac:dyDescent="0.2">
      <c r="A60" s="13"/>
      <c r="B60" s="79"/>
      <c r="C60" s="79"/>
      <c r="D60" s="17"/>
      <c r="E60" s="10" t="s">
        <v>102</v>
      </c>
      <c r="F60" s="79"/>
      <c r="G60" s="79"/>
    </row>
    <row r="61" spans="1:7" x14ac:dyDescent="0.2">
      <c r="A61" s="9" t="s">
        <v>103</v>
      </c>
      <c r="B61" s="78">
        <f>+B47+B59</f>
        <v>48986467.32</v>
      </c>
      <c r="C61" s="78">
        <f>+C47+C59</f>
        <v>53310883</v>
      </c>
      <c r="D61" s="11"/>
      <c r="E61" s="10"/>
      <c r="F61" s="79"/>
      <c r="G61" s="79"/>
    </row>
    <row r="62" spans="1:7" x14ac:dyDescent="0.2">
      <c r="A62" s="13"/>
      <c r="B62" s="20"/>
      <c r="C62" s="20"/>
      <c r="D62" s="11"/>
      <c r="E62" s="10" t="s">
        <v>104</v>
      </c>
      <c r="F62" s="78">
        <f>+F63+F64+F65</f>
        <v>33202242</v>
      </c>
      <c r="G62" s="78">
        <f>+G63+G64+G65</f>
        <v>33202242</v>
      </c>
    </row>
    <row r="63" spans="1:7" x14ac:dyDescent="0.2">
      <c r="A63" s="13"/>
      <c r="B63" s="20"/>
      <c r="C63" s="20"/>
      <c r="D63" s="11"/>
      <c r="E63" s="12" t="s">
        <v>105</v>
      </c>
      <c r="F63" s="79">
        <v>32862242</v>
      </c>
      <c r="G63" s="79">
        <v>32862242</v>
      </c>
    </row>
    <row r="64" spans="1:7" ht="15" x14ac:dyDescent="0.25">
      <c r="A64" s="13"/>
      <c r="B64" s="69"/>
      <c r="C64" s="131"/>
      <c r="D64" s="11"/>
      <c r="E64" s="12" t="s">
        <v>106</v>
      </c>
      <c r="F64" s="79">
        <v>340000</v>
      </c>
      <c r="G64" s="79">
        <v>340000</v>
      </c>
    </row>
    <row r="65" spans="1:7" ht="15" x14ac:dyDescent="0.25">
      <c r="A65" s="13"/>
      <c r="B65" s="129"/>
      <c r="C65" s="132"/>
      <c r="D65" s="11"/>
      <c r="E65" s="12" t="s">
        <v>107</v>
      </c>
      <c r="F65" s="79">
        <v>0</v>
      </c>
      <c r="G65" s="79">
        <v>0</v>
      </c>
    </row>
    <row r="66" spans="1:7" ht="15" x14ac:dyDescent="0.25">
      <c r="A66" s="13"/>
      <c r="B66"/>
      <c r="C66" s="133"/>
      <c r="D66" s="11"/>
      <c r="E66" s="12"/>
      <c r="F66" s="79"/>
      <c r="G66" s="79"/>
    </row>
    <row r="67" spans="1:7" ht="25.5" x14ac:dyDescent="0.25">
      <c r="A67" s="13"/>
      <c r="B67" s="69"/>
      <c r="C67" s="131"/>
      <c r="D67" s="11"/>
      <c r="E67" s="10" t="s">
        <v>108</v>
      </c>
      <c r="F67" s="78">
        <f>+F68+F69+F70+F71+F72</f>
        <v>12722941</v>
      </c>
      <c r="G67" s="78">
        <f>+G68+G69+G70+G71+G72</f>
        <v>14574024</v>
      </c>
    </row>
    <row r="68" spans="1:7" ht="15" x14ac:dyDescent="0.25">
      <c r="A68" s="13"/>
      <c r="B68" s="127"/>
      <c r="C68" s="133"/>
      <c r="D68" s="11"/>
      <c r="E68" s="12" t="s">
        <v>109</v>
      </c>
      <c r="F68" s="79">
        <v>1165416</v>
      </c>
      <c r="G68" s="79">
        <v>2691030</v>
      </c>
    </row>
    <row r="69" spans="1:7" x14ac:dyDescent="0.2">
      <c r="A69" s="13"/>
      <c r="B69" s="20"/>
      <c r="C69" s="20"/>
      <c r="D69" s="11"/>
      <c r="E69" s="12" t="s">
        <v>110</v>
      </c>
      <c r="F69" s="79">
        <v>11557525</v>
      </c>
      <c r="G69" s="79">
        <v>11882994</v>
      </c>
    </row>
    <row r="70" spans="1:7" x14ac:dyDescent="0.2">
      <c r="A70" s="13"/>
      <c r="B70" s="20"/>
      <c r="C70" s="20"/>
      <c r="D70" s="11"/>
      <c r="E70" s="12" t="s">
        <v>111</v>
      </c>
      <c r="F70" s="79">
        <v>0</v>
      </c>
      <c r="G70" s="79">
        <v>0</v>
      </c>
    </row>
    <row r="71" spans="1:7" x14ac:dyDescent="0.2">
      <c r="A71" s="13"/>
      <c r="B71" s="20"/>
      <c r="C71" s="20"/>
      <c r="D71" s="11"/>
      <c r="E71" s="12" t="s">
        <v>112</v>
      </c>
      <c r="F71" s="79">
        <v>0</v>
      </c>
      <c r="G71" s="79">
        <v>0</v>
      </c>
    </row>
    <row r="72" spans="1:7" x14ac:dyDescent="0.2">
      <c r="A72" s="13"/>
      <c r="B72" s="20"/>
      <c r="C72" s="20"/>
      <c r="D72" s="11"/>
      <c r="E72" s="12" t="s">
        <v>113</v>
      </c>
      <c r="F72" s="79">
        <v>0</v>
      </c>
      <c r="G72" s="79">
        <v>0</v>
      </c>
    </row>
    <row r="73" spans="1:7" x14ac:dyDescent="0.2">
      <c r="A73" s="13"/>
      <c r="B73" s="20"/>
      <c r="C73" s="20"/>
      <c r="D73" s="11"/>
      <c r="E73" s="12"/>
      <c r="F73" s="79"/>
      <c r="G73" s="79"/>
    </row>
    <row r="74" spans="1:7" ht="25.5" x14ac:dyDescent="0.2">
      <c r="A74" s="13"/>
      <c r="B74" s="20"/>
      <c r="C74" s="20"/>
      <c r="D74" s="11"/>
      <c r="E74" s="10" t="s">
        <v>114</v>
      </c>
      <c r="F74" s="78">
        <f>+F75+F76</f>
        <v>0</v>
      </c>
      <c r="G74" s="78">
        <f>+G75+G76</f>
        <v>0</v>
      </c>
    </row>
    <row r="75" spans="1:7" x14ac:dyDescent="0.2">
      <c r="A75" s="13"/>
      <c r="B75" s="20"/>
      <c r="C75" s="20"/>
      <c r="D75" s="11"/>
      <c r="E75" s="12" t="s">
        <v>115</v>
      </c>
      <c r="F75" s="79">
        <v>0</v>
      </c>
      <c r="G75" s="79">
        <v>0</v>
      </c>
    </row>
    <row r="76" spans="1:7" x14ac:dyDescent="0.2">
      <c r="A76" s="13"/>
      <c r="B76" s="20"/>
      <c r="C76" s="20"/>
      <c r="D76" s="11"/>
      <c r="E76" s="12" t="s">
        <v>116</v>
      </c>
      <c r="F76" s="79">
        <v>0</v>
      </c>
      <c r="G76" s="79">
        <v>0</v>
      </c>
    </row>
    <row r="77" spans="1:7" x14ac:dyDescent="0.2">
      <c r="A77" s="13"/>
      <c r="B77" s="20"/>
      <c r="C77" s="20"/>
      <c r="D77" s="11"/>
      <c r="E77" s="12"/>
      <c r="F77" s="79"/>
      <c r="G77" s="79"/>
    </row>
    <row r="78" spans="1:7" x14ac:dyDescent="0.2">
      <c r="A78" s="13"/>
      <c r="B78" s="20"/>
      <c r="C78" s="20"/>
      <c r="D78" s="11"/>
      <c r="E78" s="10" t="s">
        <v>117</v>
      </c>
      <c r="F78" s="78">
        <f>+F62+F67+F74</f>
        <v>45925183</v>
      </c>
      <c r="G78" s="78">
        <f>+G62+G67+G74</f>
        <v>47776266</v>
      </c>
    </row>
    <row r="79" spans="1:7" x14ac:dyDescent="0.2">
      <c r="A79" s="13"/>
      <c r="B79" s="20"/>
      <c r="C79" s="20"/>
      <c r="D79" s="11"/>
      <c r="E79" s="12"/>
      <c r="F79" s="79"/>
      <c r="G79" s="79"/>
    </row>
    <row r="80" spans="1:7" x14ac:dyDescent="0.2">
      <c r="A80" s="13"/>
      <c r="B80" s="20"/>
      <c r="C80" s="20"/>
      <c r="D80" s="11"/>
      <c r="E80" s="10" t="s">
        <v>118</v>
      </c>
      <c r="F80" s="78">
        <f>+F58+F78</f>
        <v>48986468</v>
      </c>
      <c r="G80" s="78">
        <f>+G58+G78</f>
        <v>53310882.990000002</v>
      </c>
    </row>
    <row r="81" spans="1:10" x14ac:dyDescent="0.2">
      <c r="A81" s="13"/>
      <c r="B81" s="20"/>
      <c r="C81" s="20"/>
      <c r="D81" s="11"/>
      <c r="E81" s="12"/>
      <c r="F81" s="12"/>
      <c r="G81" s="12"/>
    </row>
    <row r="82" spans="1:10" x14ac:dyDescent="0.2">
      <c r="A82" s="13"/>
      <c r="B82" s="20"/>
      <c r="C82" s="20"/>
      <c r="D82" s="11"/>
      <c r="E82" s="12"/>
      <c r="F82" s="130"/>
      <c r="G82" s="12"/>
    </row>
    <row r="83" spans="1:10" x14ac:dyDescent="0.2">
      <c r="A83" s="13"/>
      <c r="B83" s="20"/>
      <c r="C83" s="20"/>
      <c r="D83" s="11"/>
      <c r="E83" s="12"/>
      <c r="F83" s="12"/>
      <c r="G83" s="12"/>
    </row>
    <row r="84" spans="1:10" ht="13.5" thickBot="1" x14ac:dyDescent="0.25">
      <c r="A84" s="19"/>
      <c r="B84" s="21"/>
      <c r="C84" s="21"/>
      <c r="D84" s="16"/>
      <c r="E84" s="15"/>
      <c r="F84" s="128"/>
      <c r="G84" s="15"/>
      <c r="I84" s="70">
        <f>+B61-F80</f>
        <v>-0.67999999970197678</v>
      </c>
      <c r="J84" s="70">
        <f>+C61-G80</f>
        <v>9.9999979138374329E-3</v>
      </c>
    </row>
    <row r="87" spans="1:10" x14ac:dyDescent="0.2">
      <c r="B87" s="70"/>
      <c r="G87" s="23"/>
    </row>
    <row r="88" spans="1:10" x14ac:dyDescent="0.2">
      <c r="G88" s="23"/>
    </row>
    <row r="89" spans="1:10" x14ac:dyDescent="0.2">
      <c r="G89" s="23"/>
    </row>
    <row r="90" spans="1:10" x14ac:dyDescent="0.2">
      <c r="A90" s="150" t="s">
        <v>376</v>
      </c>
      <c r="B90" s="150"/>
      <c r="C90" s="150"/>
      <c r="E90" s="150" t="s">
        <v>377</v>
      </c>
      <c r="F90" s="150"/>
      <c r="G90" s="150"/>
    </row>
    <row r="91" spans="1:10" x14ac:dyDescent="0.2">
      <c r="A91" s="150" t="s">
        <v>369</v>
      </c>
      <c r="B91" s="150"/>
      <c r="C91" s="150"/>
      <c r="E91" s="150" t="s">
        <v>373</v>
      </c>
      <c r="F91" s="150"/>
      <c r="G91" s="150"/>
    </row>
  </sheetData>
  <mergeCells count="8">
    <mergeCell ref="A90:C90"/>
    <mergeCell ref="E90:G90"/>
    <mergeCell ref="A91:C91"/>
    <mergeCell ref="E91:G91"/>
    <mergeCell ref="A2:G2"/>
    <mergeCell ref="A3:G3"/>
    <mergeCell ref="A4:G4"/>
    <mergeCell ref="A5:G5"/>
  </mergeCells>
  <printOptions horizontalCentered="1" verticalCentered="1"/>
  <pageMargins left="0.70866141732283472" right="0.70866141732283472" top="1.1417322834645669" bottom="0.74803149606299213" header="0.31496062992125984" footer="0.31496062992125984"/>
  <pageSetup scale="59" fitToHeight="2" orientation="landscape" r:id="rId1"/>
  <rowBreaks count="1" manualBreakCount="1">
    <brk id="4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K51"/>
  <sheetViews>
    <sheetView zoomScale="116" workbookViewId="0">
      <selection activeCell="G18" sqref="G18"/>
    </sheetView>
  </sheetViews>
  <sheetFormatPr baseColWidth="10" defaultColWidth="11.42578125" defaultRowHeight="12.75" x14ac:dyDescent="0.2"/>
  <cols>
    <col min="1" max="1" width="4.85546875" style="24" customWidth="1"/>
    <col min="2" max="2" width="29.85546875" style="24" customWidth="1"/>
    <col min="3" max="3" width="13.85546875" style="24" customWidth="1"/>
    <col min="4" max="4" width="18.7109375" style="24" customWidth="1"/>
    <col min="5" max="5" width="16.85546875" style="24" customWidth="1"/>
    <col min="6" max="6" width="17.85546875" style="24" customWidth="1"/>
    <col min="7" max="7" width="15.140625" style="24" customWidth="1"/>
    <col min="8" max="8" width="14.140625" style="24" customWidth="1"/>
    <col min="9" max="9" width="16.5703125" style="24" customWidth="1"/>
    <col min="10" max="16384" width="11.42578125" style="24"/>
  </cols>
  <sheetData>
    <row r="1" spans="1:9" ht="13.5" thickBot="1" x14ac:dyDescent="0.25"/>
    <row r="2" spans="1:9" ht="13.5" thickBot="1" x14ac:dyDescent="0.25">
      <c r="A2" s="160" t="s">
        <v>119</v>
      </c>
      <c r="B2" s="161"/>
      <c r="C2" s="161"/>
      <c r="D2" s="161"/>
      <c r="E2" s="161"/>
      <c r="F2" s="161"/>
      <c r="G2" s="161"/>
      <c r="H2" s="161"/>
      <c r="I2" s="162"/>
    </row>
    <row r="3" spans="1:9" ht="13.5" thickBot="1" x14ac:dyDescent="0.25">
      <c r="A3" s="163" t="s">
        <v>121</v>
      </c>
      <c r="B3" s="164"/>
      <c r="C3" s="164"/>
      <c r="D3" s="164"/>
      <c r="E3" s="164"/>
      <c r="F3" s="164"/>
      <c r="G3" s="164"/>
      <c r="H3" s="164"/>
      <c r="I3" s="165"/>
    </row>
    <row r="4" spans="1:9" ht="13.5" thickBot="1" x14ac:dyDescent="0.25">
      <c r="A4" s="163" t="str">
        <f>+'FORMATO 1'!A4:G4</f>
        <v>Al 31 de diciembre de 2024 y al  31 de diciembre de 2025</v>
      </c>
      <c r="B4" s="164"/>
      <c r="C4" s="164"/>
      <c r="D4" s="164"/>
      <c r="E4" s="164"/>
      <c r="F4" s="164"/>
      <c r="G4" s="164"/>
      <c r="H4" s="164"/>
      <c r="I4" s="165"/>
    </row>
    <row r="5" spans="1:9" ht="13.5" thickBot="1" x14ac:dyDescent="0.25">
      <c r="A5" s="163" t="s">
        <v>1</v>
      </c>
      <c r="B5" s="164"/>
      <c r="C5" s="164"/>
      <c r="D5" s="164"/>
      <c r="E5" s="164"/>
      <c r="F5" s="164"/>
      <c r="G5" s="164"/>
      <c r="H5" s="164"/>
      <c r="I5" s="165"/>
    </row>
    <row r="6" spans="1:9" ht="47.25" customHeight="1" x14ac:dyDescent="0.2">
      <c r="A6" s="166" t="s">
        <v>122</v>
      </c>
      <c r="B6" s="167"/>
      <c r="C6" s="168" t="s">
        <v>471</v>
      </c>
      <c r="D6" s="168" t="s">
        <v>123</v>
      </c>
      <c r="E6" s="168" t="s">
        <v>124</v>
      </c>
      <c r="F6" s="168" t="s">
        <v>125</v>
      </c>
      <c r="G6" s="3" t="s">
        <v>126</v>
      </c>
      <c r="H6" s="168" t="s">
        <v>128</v>
      </c>
      <c r="I6" s="168" t="s">
        <v>129</v>
      </c>
    </row>
    <row r="7" spans="1:9" ht="37.5" customHeight="1" thickBot="1" x14ac:dyDescent="0.25">
      <c r="A7" s="157"/>
      <c r="B7" s="159"/>
      <c r="C7" s="169"/>
      <c r="D7" s="169"/>
      <c r="E7" s="169"/>
      <c r="F7" s="169"/>
      <c r="G7" s="4" t="s">
        <v>127</v>
      </c>
      <c r="H7" s="169"/>
      <c r="I7" s="169"/>
    </row>
    <row r="8" spans="1:9" x14ac:dyDescent="0.2">
      <c r="A8" s="172"/>
      <c r="B8" s="173"/>
      <c r="C8" s="22"/>
      <c r="D8" s="22"/>
      <c r="E8" s="22"/>
      <c r="F8" s="22"/>
      <c r="G8" s="22"/>
      <c r="H8" s="22"/>
      <c r="I8" s="22"/>
    </row>
    <row r="9" spans="1:9" x14ac:dyDescent="0.2">
      <c r="A9" s="174" t="s">
        <v>130</v>
      </c>
      <c r="B9" s="175"/>
      <c r="C9" s="80">
        <f>+C10+C14</f>
        <v>0</v>
      </c>
      <c r="D9" s="80">
        <f t="shared" ref="D9:I9" si="0">+D10+D14</f>
        <v>0</v>
      </c>
      <c r="E9" s="80">
        <f t="shared" si="0"/>
        <v>0</v>
      </c>
      <c r="F9" s="80">
        <f t="shared" si="0"/>
        <v>0</v>
      </c>
      <c r="G9" s="80">
        <f>+G10+G14</f>
        <v>0</v>
      </c>
      <c r="H9" s="80">
        <f t="shared" si="0"/>
        <v>0</v>
      </c>
      <c r="I9" s="80">
        <f t="shared" si="0"/>
        <v>0</v>
      </c>
    </row>
    <row r="10" spans="1:9" x14ac:dyDescent="0.2">
      <c r="A10" s="174" t="s">
        <v>352</v>
      </c>
      <c r="B10" s="175"/>
      <c r="C10" s="78">
        <f>+C11+C12+C13</f>
        <v>0</v>
      </c>
      <c r="D10" s="78">
        <f t="shared" ref="D10:I10" si="1">+D11+D12+D13</f>
        <v>0</v>
      </c>
      <c r="E10" s="78">
        <f t="shared" si="1"/>
        <v>0</v>
      </c>
      <c r="F10" s="78">
        <f t="shared" si="1"/>
        <v>0</v>
      </c>
      <c r="G10" s="78">
        <f t="shared" si="1"/>
        <v>0</v>
      </c>
      <c r="H10" s="78">
        <f t="shared" si="1"/>
        <v>0</v>
      </c>
      <c r="I10" s="78">
        <f t="shared" si="1"/>
        <v>0</v>
      </c>
    </row>
    <row r="11" spans="1:9" x14ac:dyDescent="0.2">
      <c r="A11" s="25"/>
      <c r="B11" s="12" t="s">
        <v>131</v>
      </c>
      <c r="C11" s="79">
        <v>0</v>
      </c>
      <c r="D11" s="79">
        <v>0</v>
      </c>
      <c r="E11" s="79">
        <v>0</v>
      </c>
      <c r="F11" s="79">
        <v>0</v>
      </c>
      <c r="G11" s="79">
        <f>+C11+D11-E11+F11</f>
        <v>0</v>
      </c>
      <c r="H11" s="79">
        <v>0</v>
      </c>
      <c r="I11" s="79">
        <v>0</v>
      </c>
    </row>
    <row r="12" spans="1:9" x14ac:dyDescent="0.2">
      <c r="A12" s="26"/>
      <c r="B12" s="12" t="s">
        <v>132</v>
      </c>
      <c r="C12" s="79">
        <v>0</v>
      </c>
      <c r="D12" s="79">
        <v>0</v>
      </c>
      <c r="E12" s="79">
        <v>0</v>
      </c>
      <c r="F12" s="79">
        <v>0</v>
      </c>
      <c r="G12" s="79">
        <f t="shared" ref="G12:G17" si="2">+C12+D12-E12+F12</f>
        <v>0</v>
      </c>
      <c r="H12" s="79">
        <v>0</v>
      </c>
      <c r="I12" s="79">
        <v>0</v>
      </c>
    </row>
    <row r="13" spans="1:9" x14ac:dyDescent="0.2">
      <c r="A13" s="26"/>
      <c r="B13" s="12" t="s">
        <v>133</v>
      </c>
      <c r="C13" s="79">
        <v>0</v>
      </c>
      <c r="D13" s="79">
        <v>0</v>
      </c>
      <c r="E13" s="79">
        <v>0</v>
      </c>
      <c r="F13" s="79">
        <v>0</v>
      </c>
      <c r="G13" s="79">
        <f t="shared" si="2"/>
        <v>0</v>
      </c>
      <c r="H13" s="79">
        <v>0</v>
      </c>
      <c r="I13" s="79">
        <v>0</v>
      </c>
    </row>
    <row r="14" spans="1:9" x14ac:dyDescent="0.2">
      <c r="A14" s="174" t="s">
        <v>353</v>
      </c>
      <c r="B14" s="175"/>
      <c r="C14" s="78">
        <f>+C15+C16+C17</f>
        <v>0</v>
      </c>
      <c r="D14" s="78">
        <f t="shared" ref="D14:I14" si="3">+D15+D16+D17</f>
        <v>0</v>
      </c>
      <c r="E14" s="78">
        <f t="shared" si="3"/>
        <v>0</v>
      </c>
      <c r="F14" s="78">
        <f t="shared" si="3"/>
        <v>0</v>
      </c>
      <c r="G14" s="78">
        <f>+G15+G16+G17</f>
        <v>0</v>
      </c>
      <c r="H14" s="78">
        <f t="shared" si="3"/>
        <v>0</v>
      </c>
      <c r="I14" s="78">
        <f t="shared" si="3"/>
        <v>0</v>
      </c>
    </row>
    <row r="15" spans="1:9" x14ac:dyDescent="0.2">
      <c r="A15" s="25"/>
      <c r="B15" s="12" t="s">
        <v>134</v>
      </c>
      <c r="C15" s="79">
        <v>0</v>
      </c>
      <c r="D15" s="79">
        <v>0</v>
      </c>
      <c r="E15" s="79">
        <v>0</v>
      </c>
      <c r="F15" s="79">
        <v>0</v>
      </c>
      <c r="G15" s="79">
        <f t="shared" si="2"/>
        <v>0</v>
      </c>
      <c r="H15" s="79">
        <v>0</v>
      </c>
      <c r="I15" s="79">
        <v>0</v>
      </c>
    </row>
    <row r="16" spans="1:9" x14ac:dyDescent="0.2">
      <c r="A16" s="26"/>
      <c r="B16" s="12" t="s">
        <v>135</v>
      </c>
      <c r="C16" s="79">
        <v>0</v>
      </c>
      <c r="D16" s="79">
        <v>0</v>
      </c>
      <c r="E16" s="79">
        <v>0</v>
      </c>
      <c r="F16" s="79">
        <v>0</v>
      </c>
      <c r="G16" s="79">
        <f t="shared" si="2"/>
        <v>0</v>
      </c>
      <c r="H16" s="79">
        <v>0</v>
      </c>
      <c r="I16" s="79">
        <v>0</v>
      </c>
    </row>
    <row r="17" spans="1:11" x14ac:dyDescent="0.2">
      <c r="A17" s="26"/>
      <c r="B17" s="12" t="s">
        <v>136</v>
      </c>
      <c r="C17" s="79">
        <v>0</v>
      </c>
      <c r="D17" s="79">
        <v>0</v>
      </c>
      <c r="E17" s="79">
        <v>0</v>
      </c>
      <c r="F17" s="79">
        <v>0</v>
      </c>
      <c r="G17" s="79">
        <f t="shared" si="2"/>
        <v>0</v>
      </c>
      <c r="H17" s="79">
        <v>0</v>
      </c>
      <c r="I17" s="79">
        <v>0</v>
      </c>
    </row>
    <row r="18" spans="1:11" x14ac:dyDescent="0.2">
      <c r="A18" s="174" t="s">
        <v>137</v>
      </c>
      <c r="B18" s="175"/>
      <c r="C18" s="78">
        <v>5534616.6100000003</v>
      </c>
      <c r="D18" s="134">
        <v>0</v>
      </c>
      <c r="E18" s="134">
        <v>0</v>
      </c>
      <c r="F18" s="134">
        <v>0</v>
      </c>
      <c r="G18" s="134">
        <f>+'FORMATO 1'!F47</f>
        <v>3061285</v>
      </c>
      <c r="H18" s="134">
        <v>0</v>
      </c>
      <c r="I18" s="134">
        <v>0</v>
      </c>
    </row>
    <row r="19" spans="1:11" x14ac:dyDescent="0.2">
      <c r="A19" s="26"/>
      <c r="B19" s="12"/>
      <c r="C19" s="79"/>
      <c r="D19" s="79"/>
      <c r="E19" s="79"/>
      <c r="F19" s="79"/>
      <c r="G19" s="79"/>
      <c r="H19" s="79"/>
      <c r="I19" s="79"/>
      <c r="K19" s="34"/>
    </row>
    <row r="20" spans="1:11" ht="32.25" customHeight="1" x14ac:dyDescent="0.2">
      <c r="A20" s="174" t="s">
        <v>138</v>
      </c>
      <c r="B20" s="175"/>
      <c r="C20" s="78">
        <f>+C9+C18</f>
        <v>5534616.6100000003</v>
      </c>
      <c r="D20" s="78">
        <f t="shared" ref="D20:I20" si="4">+D9+D18</f>
        <v>0</v>
      </c>
      <c r="E20" s="78">
        <f t="shared" si="4"/>
        <v>0</v>
      </c>
      <c r="F20" s="78">
        <f t="shared" si="4"/>
        <v>0</v>
      </c>
      <c r="G20" s="78">
        <f>+G9+G18</f>
        <v>3061285</v>
      </c>
      <c r="H20" s="78">
        <f t="shared" si="4"/>
        <v>0</v>
      </c>
      <c r="I20" s="78">
        <f t="shared" si="4"/>
        <v>0</v>
      </c>
    </row>
    <row r="21" spans="1:11" x14ac:dyDescent="0.2">
      <c r="A21" s="174"/>
      <c r="B21" s="175"/>
      <c r="C21" s="78"/>
      <c r="D21" s="78"/>
      <c r="E21" s="78"/>
      <c r="F21" s="78"/>
      <c r="G21" s="78"/>
      <c r="H21" s="78"/>
      <c r="I21" s="78"/>
    </row>
    <row r="22" spans="1:11" ht="16.5" customHeight="1" x14ac:dyDescent="0.2">
      <c r="A22" s="174" t="s">
        <v>154</v>
      </c>
      <c r="B22" s="175"/>
      <c r="C22" s="78">
        <f>+C23+C24+C25</f>
        <v>0</v>
      </c>
      <c r="D22" s="78">
        <f t="shared" ref="D22:I22" si="5">+D23+D24+D25</f>
        <v>0</v>
      </c>
      <c r="E22" s="78">
        <f t="shared" si="5"/>
        <v>0</v>
      </c>
      <c r="F22" s="78">
        <f t="shared" si="5"/>
        <v>0</v>
      </c>
      <c r="G22" s="78">
        <f t="shared" si="5"/>
        <v>0</v>
      </c>
      <c r="H22" s="78">
        <f t="shared" si="5"/>
        <v>0</v>
      </c>
      <c r="I22" s="78">
        <f t="shared" si="5"/>
        <v>0</v>
      </c>
    </row>
    <row r="23" spans="1:11" x14ac:dyDescent="0.2">
      <c r="A23" s="176" t="s">
        <v>354</v>
      </c>
      <c r="B23" s="177"/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</row>
    <row r="24" spans="1:11" x14ac:dyDescent="0.2">
      <c r="A24" s="176" t="s">
        <v>355</v>
      </c>
      <c r="B24" s="177"/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</row>
    <row r="25" spans="1:11" x14ac:dyDescent="0.2">
      <c r="A25" s="176" t="s">
        <v>356</v>
      </c>
      <c r="B25" s="177"/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</row>
    <row r="26" spans="1:11" x14ac:dyDescent="0.2">
      <c r="A26" s="170"/>
      <c r="B26" s="171"/>
      <c r="C26" s="80"/>
      <c r="D26" s="80"/>
      <c r="E26" s="80"/>
      <c r="F26" s="80"/>
      <c r="G26" s="80"/>
      <c r="H26" s="80"/>
      <c r="I26" s="80"/>
    </row>
    <row r="27" spans="1:11" ht="37.5" customHeight="1" x14ac:dyDescent="0.2">
      <c r="A27" s="174" t="s">
        <v>155</v>
      </c>
      <c r="B27" s="175"/>
      <c r="C27" s="80">
        <f>+C28+C29+C30</f>
        <v>0</v>
      </c>
      <c r="D27" s="80">
        <f t="shared" ref="D27:I27" si="6">+D28+D29+D30</f>
        <v>0</v>
      </c>
      <c r="E27" s="80">
        <f t="shared" si="6"/>
        <v>0</v>
      </c>
      <c r="F27" s="80">
        <f t="shared" si="6"/>
        <v>0</v>
      </c>
      <c r="G27" s="80">
        <f t="shared" si="6"/>
        <v>0</v>
      </c>
      <c r="H27" s="80">
        <f t="shared" si="6"/>
        <v>0</v>
      </c>
      <c r="I27" s="80">
        <f t="shared" si="6"/>
        <v>0</v>
      </c>
    </row>
    <row r="28" spans="1:11" x14ac:dyDescent="0.2">
      <c r="A28" s="176" t="s">
        <v>139</v>
      </c>
      <c r="B28" s="177"/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</row>
    <row r="29" spans="1:11" x14ac:dyDescent="0.2">
      <c r="A29" s="176" t="s">
        <v>140</v>
      </c>
      <c r="B29" s="177"/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</row>
    <row r="30" spans="1:11" x14ac:dyDescent="0.2">
      <c r="A30" s="176" t="s">
        <v>141</v>
      </c>
      <c r="B30" s="177"/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</row>
    <row r="31" spans="1:11" ht="13.5" thickBot="1" x14ac:dyDescent="0.25">
      <c r="A31" s="179"/>
      <c r="B31" s="180"/>
      <c r="C31" s="31"/>
      <c r="D31" s="31"/>
      <c r="E31" s="31"/>
      <c r="F31" s="31"/>
      <c r="G31" s="31"/>
      <c r="H31" s="31"/>
      <c r="I31" s="31"/>
    </row>
    <row r="33" spans="1:9" ht="43.5" customHeight="1" x14ac:dyDescent="0.2">
      <c r="A33" s="30">
        <v>1</v>
      </c>
      <c r="B33" s="178" t="s">
        <v>152</v>
      </c>
      <c r="C33" s="178"/>
      <c r="D33" s="178"/>
      <c r="E33" s="178"/>
      <c r="F33" s="178"/>
      <c r="G33" s="178"/>
      <c r="H33" s="178"/>
      <c r="I33" s="178"/>
    </row>
    <row r="34" spans="1:9" ht="25.5" customHeight="1" x14ac:dyDescent="0.2">
      <c r="A34" s="30">
        <v>2</v>
      </c>
      <c r="B34" s="178" t="s">
        <v>153</v>
      </c>
      <c r="C34" s="178"/>
      <c r="D34" s="178"/>
      <c r="E34" s="178"/>
      <c r="F34" s="178"/>
      <c r="G34" s="178"/>
      <c r="H34" s="178"/>
      <c r="I34" s="178"/>
    </row>
    <row r="37" spans="1:9" ht="13.5" thickBot="1" x14ac:dyDescent="0.25"/>
    <row r="38" spans="1:9" ht="20.100000000000001" customHeight="1" x14ac:dyDescent="0.2">
      <c r="A38" s="151" t="s">
        <v>142</v>
      </c>
      <c r="B38" s="153"/>
      <c r="C38" s="27" t="s">
        <v>143</v>
      </c>
      <c r="D38" s="27" t="s">
        <v>145</v>
      </c>
      <c r="E38" s="27" t="s">
        <v>148</v>
      </c>
      <c r="F38" s="168" t="s">
        <v>150</v>
      </c>
      <c r="G38" s="168" t="s">
        <v>360</v>
      </c>
    </row>
    <row r="39" spans="1:9" ht="20.100000000000001" customHeight="1" x14ac:dyDescent="0.2">
      <c r="A39" s="189"/>
      <c r="B39" s="190"/>
      <c r="C39" s="3" t="s">
        <v>144</v>
      </c>
      <c r="D39" s="3" t="s">
        <v>146</v>
      </c>
      <c r="E39" s="3" t="s">
        <v>149</v>
      </c>
      <c r="F39" s="181"/>
      <c r="G39" s="181"/>
    </row>
    <row r="40" spans="1:9" ht="20.100000000000001" customHeight="1" thickBot="1" x14ac:dyDescent="0.25">
      <c r="A40" s="191"/>
      <c r="B40" s="192"/>
      <c r="C40" s="28"/>
      <c r="D40" s="4" t="s">
        <v>147</v>
      </c>
      <c r="E40" s="28"/>
      <c r="F40" s="169"/>
      <c r="G40" s="169"/>
    </row>
    <row r="41" spans="1:9" ht="25.5" customHeight="1" x14ac:dyDescent="0.2">
      <c r="A41" s="183" t="s">
        <v>151</v>
      </c>
      <c r="B41" s="184"/>
      <c r="C41" s="22">
        <f>+C42+C43+C44</f>
        <v>0</v>
      </c>
      <c r="D41" s="39">
        <v>0</v>
      </c>
      <c r="E41" s="39">
        <v>0</v>
      </c>
      <c r="F41" s="22">
        <f>+F42+F43+F44</f>
        <v>0</v>
      </c>
      <c r="G41" s="39">
        <v>0</v>
      </c>
    </row>
    <row r="42" spans="1:9" ht="15" customHeight="1" x14ac:dyDescent="0.2">
      <c r="A42" s="185" t="s">
        <v>357</v>
      </c>
      <c r="B42" s="186"/>
      <c r="C42" s="20">
        <v>0</v>
      </c>
      <c r="D42" s="32">
        <v>0</v>
      </c>
      <c r="E42" s="32">
        <v>0</v>
      </c>
      <c r="F42" s="20">
        <v>0</v>
      </c>
      <c r="G42" s="32">
        <v>0</v>
      </c>
    </row>
    <row r="43" spans="1:9" ht="19.5" customHeight="1" x14ac:dyDescent="0.2">
      <c r="A43" s="185" t="s">
        <v>358</v>
      </c>
      <c r="B43" s="186"/>
      <c r="C43" s="20">
        <v>0</v>
      </c>
      <c r="D43" s="32">
        <v>0</v>
      </c>
      <c r="E43" s="32">
        <v>0</v>
      </c>
      <c r="F43" s="20">
        <v>0</v>
      </c>
      <c r="G43" s="32">
        <v>0</v>
      </c>
    </row>
    <row r="44" spans="1:9" ht="13.5" customHeight="1" thickBot="1" x14ac:dyDescent="0.25">
      <c r="A44" s="187" t="s">
        <v>359</v>
      </c>
      <c r="B44" s="188"/>
      <c r="C44" s="21">
        <v>0</v>
      </c>
      <c r="D44" s="33">
        <v>0</v>
      </c>
      <c r="E44" s="33">
        <v>0</v>
      </c>
      <c r="F44" s="21">
        <v>0</v>
      </c>
      <c r="G44" s="33">
        <v>0</v>
      </c>
    </row>
    <row r="50" spans="2:8" x14ac:dyDescent="0.2">
      <c r="B50" s="182" t="s">
        <v>376</v>
      </c>
      <c r="C50" s="182"/>
      <c r="D50" s="182"/>
      <c r="E50" s="182" t="s">
        <v>377</v>
      </c>
      <c r="F50" s="182"/>
      <c r="G50" s="182"/>
      <c r="H50" s="182"/>
    </row>
    <row r="51" spans="2:8" x14ac:dyDescent="0.2">
      <c r="B51" s="182" t="s">
        <v>369</v>
      </c>
      <c r="C51" s="182"/>
      <c r="D51" s="182"/>
      <c r="E51" s="182" t="s">
        <v>373</v>
      </c>
      <c r="F51" s="182"/>
      <c r="G51" s="182"/>
      <c r="H51" s="182"/>
    </row>
  </sheetData>
  <mergeCells count="41">
    <mergeCell ref="G38:G40"/>
    <mergeCell ref="B50:D50"/>
    <mergeCell ref="B51:D51"/>
    <mergeCell ref="E50:H50"/>
    <mergeCell ref="E51:H51"/>
    <mergeCell ref="A41:B41"/>
    <mergeCell ref="A42:B42"/>
    <mergeCell ref="A43:B43"/>
    <mergeCell ref="A44:B44"/>
    <mergeCell ref="F38:F40"/>
    <mergeCell ref="A38:B40"/>
    <mergeCell ref="B33:I33"/>
    <mergeCell ref="B34:I34"/>
    <mergeCell ref="A27:B27"/>
    <mergeCell ref="A28:B28"/>
    <mergeCell ref="A29:B29"/>
    <mergeCell ref="A30:B30"/>
    <mergeCell ref="A31:B31"/>
    <mergeCell ref="A26:B26"/>
    <mergeCell ref="A8:B8"/>
    <mergeCell ref="A9:B9"/>
    <mergeCell ref="A10:B10"/>
    <mergeCell ref="A14:B14"/>
    <mergeCell ref="A18:B18"/>
    <mergeCell ref="A20:B20"/>
    <mergeCell ref="A21:B21"/>
    <mergeCell ref="A22:B22"/>
    <mergeCell ref="A23:B23"/>
    <mergeCell ref="A24:B24"/>
    <mergeCell ref="A25:B25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C6:C7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G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zoomScale="90" zoomScaleNormal="90" workbookViewId="0">
      <selection activeCell="A4" sqref="A4:K4"/>
    </sheetView>
  </sheetViews>
  <sheetFormatPr baseColWidth="10" defaultRowHeight="15" x14ac:dyDescent="0.25"/>
  <cols>
    <col min="1" max="1" width="58.5703125" customWidth="1"/>
    <col min="2" max="2" width="17.5703125" customWidth="1"/>
    <col min="3" max="3" width="18.85546875" customWidth="1"/>
    <col min="4" max="4" width="17.42578125" customWidth="1"/>
    <col min="5" max="5" width="15.28515625" customWidth="1"/>
    <col min="6" max="6" width="15.42578125" customWidth="1"/>
    <col min="7" max="7" width="16.42578125" customWidth="1"/>
    <col min="8" max="8" width="19" customWidth="1"/>
    <col min="9" max="9" width="21.140625" customWidth="1"/>
    <col min="10" max="10" width="18.28515625" customWidth="1"/>
    <col min="11" max="11" width="23.28515625" customWidth="1"/>
  </cols>
  <sheetData>
    <row r="1" spans="1:11" ht="15.75" thickBot="1" x14ac:dyDescent="0.3"/>
    <row r="2" spans="1:11" ht="15.75" thickBot="1" x14ac:dyDescent="0.3">
      <c r="A2" s="160" t="s">
        <v>119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</row>
    <row r="3" spans="1:11" ht="15.75" thickBot="1" x14ac:dyDescent="0.3">
      <c r="A3" s="163" t="s">
        <v>156</v>
      </c>
      <c r="B3" s="164"/>
      <c r="C3" s="164"/>
      <c r="D3" s="164"/>
      <c r="E3" s="164"/>
      <c r="F3" s="164"/>
      <c r="G3" s="164"/>
      <c r="H3" s="164"/>
      <c r="I3" s="164"/>
      <c r="J3" s="164"/>
      <c r="K3" s="165"/>
    </row>
    <row r="4" spans="1:11" ht="15.75" thickBot="1" x14ac:dyDescent="0.3">
      <c r="A4" s="163" t="str">
        <f>+'FORMATO 2'!A4:I4</f>
        <v>Al 31 de diciembre de 2024 y al  31 de diciembre de 2025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1" ht="15.75" thickBot="1" x14ac:dyDescent="0.3">
      <c r="A5" s="163" t="s">
        <v>1</v>
      </c>
      <c r="B5" s="164"/>
      <c r="C5" s="164"/>
      <c r="D5" s="164"/>
      <c r="E5" s="164"/>
      <c r="F5" s="164"/>
      <c r="G5" s="164"/>
      <c r="H5" s="164"/>
      <c r="I5" s="164"/>
      <c r="J5" s="164"/>
      <c r="K5" s="165"/>
    </row>
    <row r="6" spans="1:11" ht="90" thickBot="1" x14ac:dyDescent="0.3">
      <c r="A6" s="36" t="s">
        <v>157</v>
      </c>
      <c r="B6" s="4" t="s">
        <v>158</v>
      </c>
      <c r="C6" s="4" t="s">
        <v>159</v>
      </c>
      <c r="D6" s="4" t="s">
        <v>160</v>
      </c>
      <c r="E6" s="4" t="s">
        <v>161</v>
      </c>
      <c r="F6" s="4" t="s">
        <v>162</v>
      </c>
      <c r="G6" s="4" t="s">
        <v>163</v>
      </c>
      <c r="H6" s="4" t="s">
        <v>164</v>
      </c>
      <c r="I6" s="4" t="s">
        <v>176</v>
      </c>
      <c r="J6" s="4" t="s">
        <v>177</v>
      </c>
      <c r="K6" s="4" t="s">
        <v>178</v>
      </c>
    </row>
    <row r="7" spans="1:11" x14ac:dyDescent="0.25">
      <c r="A7" s="9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29" t="s">
        <v>165</v>
      </c>
      <c r="B8" s="38"/>
      <c r="C8" s="38"/>
      <c r="D8" s="38"/>
      <c r="E8" s="39">
        <f>+E9+E10+E11+E12</f>
        <v>0</v>
      </c>
      <c r="F8" s="38"/>
      <c r="G8" s="39">
        <f t="shared" ref="G8:K8" si="0">+G9+G10+G11+G12</f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</row>
    <row r="9" spans="1:11" x14ac:dyDescent="0.25">
      <c r="A9" s="37" t="s">
        <v>166</v>
      </c>
      <c r="B9" s="38"/>
      <c r="C9" s="38"/>
      <c r="D9" s="38"/>
      <c r="E9" s="32">
        <v>0</v>
      </c>
      <c r="F9" s="38"/>
      <c r="G9" s="32">
        <v>0</v>
      </c>
      <c r="H9" s="32">
        <v>0</v>
      </c>
      <c r="I9" s="32">
        <v>0</v>
      </c>
      <c r="J9" s="32">
        <v>0</v>
      </c>
      <c r="K9" s="32">
        <f>+E9-J9</f>
        <v>0</v>
      </c>
    </row>
    <row r="10" spans="1:11" x14ac:dyDescent="0.25">
      <c r="A10" s="37" t="s">
        <v>167</v>
      </c>
      <c r="B10" s="38"/>
      <c r="C10" s="38"/>
      <c r="D10" s="38"/>
      <c r="E10" s="32">
        <v>0</v>
      </c>
      <c r="F10" s="38"/>
      <c r="G10" s="32">
        <v>0</v>
      </c>
      <c r="H10" s="32">
        <v>0</v>
      </c>
      <c r="I10" s="32">
        <v>0</v>
      </c>
      <c r="J10" s="32">
        <v>0</v>
      </c>
      <c r="K10" s="32">
        <f t="shared" ref="K10:K12" si="1">+E10-J10</f>
        <v>0</v>
      </c>
    </row>
    <row r="11" spans="1:11" x14ac:dyDescent="0.25">
      <c r="A11" s="37" t="s">
        <v>168</v>
      </c>
      <c r="B11" s="38"/>
      <c r="C11" s="38"/>
      <c r="D11" s="38"/>
      <c r="E11" s="32">
        <v>0</v>
      </c>
      <c r="F11" s="38"/>
      <c r="G11" s="32">
        <v>0</v>
      </c>
      <c r="H11" s="32">
        <v>0</v>
      </c>
      <c r="I11" s="32">
        <v>0</v>
      </c>
      <c r="J11" s="32">
        <v>0</v>
      </c>
      <c r="K11" s="32">
        <f t="shared" si="1"/>
        <v>0</v>
      </c>
    </row>
    <row r="12" spans="1:11" x14ac:dyDescent="0.25">
      <c r="A12" s="37" t="s">
        <v>169</v>
      </c>
      <c r="B12" s="38"/>
      <c r="C12" s="38"/>
      <c r="D12" s="38"/>
      <c r="E12" s="32">
        <v>0</v>
      </c>
      <c r="F12" s="38"/>
      <c r="G12" s="32">
        <v>0</v>
      </c>
      <c r="H12" s="32">
        <v>0</v>
      </c>
      <c r="I12" s="32">
        <v>0</v>
      </c>
      <c r="J12" s="32">
        <v>0</v>
      </c>
      <c r="K12" s="32">
        <f t="shared" si="1"/>
        <v>0</v>
      </c>
    </row>
    <row r="13" spans="1:11" x14ac:dyDescent="0.25">
      <c r="A13" s="14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29" t="s">
        <v>170</v>
      </c>
      <c r="B14" s="38"/>
      <c r="C14" s="38"/>
      <c r="D14" s="38"/>
      <c r="E14" s="39">
        <f>+E15+E16+E17+E18</f>
        <v>0</v>
      </c>
      <c r="F14" s="38"/>
      <c r="G14" s="39">
        <f t="shared" ref="G14" si="2">+G15+G16+G17+G18</f>
        <v>0</v>
      </c>
      <c r="H14" s="39">
        <f t="shared" ref="H14" si="3">+H15+H16+H17+H18</f>
        <v>0</v>
      </c>
      <c r="I14" s="39">
        <f t="shared" ref="I14" si="4">+I15+I16+I17+I18</f>
        <v>0</v>
      </c>
      <c r="J14" s="39">
        <f t="shared" ref="J14" si="5">+J15+J16+J17+J18</f>
        <v>0</v>
      </c>
      <c r="K14" s="39">
        <f t="shared" ref="K14" si="6">+K15+K16+K17+K18</f>
        <v>0</v>
      </c>
    </row>
    <row r="15" spans="1:11" x14ac:dyDescent="0.25">
      <c r="A15" s="37" t="s">
        <v>171</v>
      </c>
      <c r="B15" s="38"/>
      <c r="C15" s="38"/>
      <c r="D15" s="38"/>
      <c r="E15" s="32">
        <v>0</v>
      </c>
      <c r="F15" s="38"/>
      <c r="G15" s="32">
        <v>0</v>
      </c>
      <c r="H15" s="32">
        <v>0</v>
      </c>
      <c r="I15" s="32">
        <v>0</v>
      </c>
      <c r="J15" s="32">
        <v>0</v>
      </c>
      <c r="K15" s="32">
        <f>+E15-J15</f>
        <v>0</v>
      </c>
    </row>
    <row r="16" spans="1:11" x14ac:dyDescent="0.25">
      <c r="A16" s="37" t="s">
        <v>172</v>
      </c>
      <c r="B16" s="38"/>
      <c r="C16" s="38"/>
      <c r="D16" s="38"/>
      <c r="E16" s="32">
        <v>0</v>
      </c>
      <c r="F16" s="38"/>
      <c r="G16" s="32">
        <v>0</v>
      </c>
      <c r="H16" s="32">
        <v>0</v>
      </c>
      <c r="I16" s="32">
        <v>0</v>
      </c>
      <c r="J16" s="32">
        <v>0</v>
      </c>
      <c r="K16" s="32">
        <f t="shared" ref="K16:K18" si="7">+E16-J16</f>
        <v>0</v>
      </c>
    </row>
    <row r="17" spans="1:11" x14ac:dyDescent="0.25">
      <c r="A17" s="37" t="s">
        <v>173</v>
      </c>
      <c r="B17" s="38"/>
      <c r="C17" s="38"/>
      <c r="D17" s="38"/>
      <c r="E17" s="32">
        <v>0</v>
      </c>
      <c r="F17" s="38"/>
      <c r="G17" s="32">
        <v>0</v>
      </c>
      <c r="H17" s="32">
        <v>0</v>
      </c>
      <c r="I17" s="32">
        <v>0</v>
      </c>
      <c r="J17" s="32">
        <v>0</v>
      </c>
      <c r="K17" s="32">
        <f t="shared" si="7"/>
        <v>0</v>
      </c>
    </row>
    <row r="18" spans="1:11" x14ac:dyDescent="0.25">
      <c r="A18" s="37" t="s">
        <v>174</v>
      </c>
      <c r="B18" s="38"/>
      <c r="C18" s="38"/>
      <c r="D18" s="38"/>
      <c r="E18" s="32">
        <v>0</v>
      </c>
      <c r="F18" s="38"/>
      <c r="G18" s="32">
        <v>0</v>
      </c>
      <c r="H18" s="32">
        <v>0</v>
      </c>
      <c r="I18" s="32">
        <v>0</v>
      </c>
      <c r="J18" s="32">
        <v>0</v>
      </c>
      <c r="K18" s="32">
        <f t="shared" si="7"/>
        <v>0</v>
      </c>
    </row>
    <row r="19" spans="1:11" x14ac:dyDescent="0.25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25.5" x14ac:dyDescent="0.25">
      <c r="A20" s="29" t="s">
        <v>175</v>
      </c>
      <c r="B20" s="38"/>
      <c r="C20" s="38"/>
      <c r="D20" s="38"/>
      <c r="E20" s="39">
        <f>+E8+E14</f>
        <v>0</v>
      </c>
      <c r="F20" s="38"/>
      <c r="G20" s="39">
        <f t="shared" ref="G20:K20" si="8">+G8+G14</f>
        <v>0</v>
      </c>
      <c r="H20" s="39">
        <f t="shared" si="8"/>
        <v>0</v>
      </c>
      <c r="I20" s="39">
        <f t="shared" si="8"/>
        <v>0</v>
      </c>
      <c r="J20" s="39">
        <f t="shared" si="8"/>
        <v>0</v>
      </c>
      <c r="K20" s="39">
        <f t="shared" si="8"/>
        <v>0</v>
      </c>
    </row>
    <row r="21" spans="1:11" ht="15.75" thickBot="1" x14ac:dyDescent="0.3">
      <c r="A21" s="19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7" spans="1:11" ht="18.75" x14ac:dyDescent="0.3">
      <c r="A27" s="193" t="s">
        <v>376</v>
      </c>
      <c r="B27" s="193"/>
      <c r="C27" s="193"/>
      <c r="D27" s="193"/>
      <c r="E27" s="193"/>
      <c r="F27" s="148"/>
      <c r="G27" s="193" t="s">
        <v>377</v>
      </c>
      <c r="H27" s="193"/>
      <c r="I27" s="193"/>
      <c r="J27" s="193"/>
      <c r="K27" s="193"/>
    </row>
    <row r="28" spans="1:11" ht="18.75" x14ac:dyDescent="0.3">
      <c r="A28" s="193" t="s">
        <v>369</v>
      </c>
      <c r="B28" s="193"/>
      <c r="C28" s="193"/>
      <c r="D28" s="193"/>
      <c r="E28" s="193"/>
      <c r="F28" s="148"/>
      <c r="G28" s="193" t="s">
        <v>373</v>
      </c>
      <c r="H28" s="193"/>
      <c r="I28" s="193"/>
      <c r="J28" s="193"/>
      <c r="K28" s="193"/>
    </row>
  </sheetData>
  <mergeCells count="8">
    <mergeCell ref="A28:E28"/>
    <mergeCell ref="G27:K27"/>
    <mergeCell ref="G28:K28"/>
    <mergeCell ref="A2:K2"/>
    <mergeCell ref="A3:K3"/>
    <mergeCell ref="A4:K4"/>
    <mergeCell ref="A5:K5"/>
    <mergeCell ref="A27:E27"/>
  </mergeCells>
  <printOptions horizontalCentered="1"/>
  <pageMargins left="0.9055118110236221" right="0.9055118110236221" top="0.94488188976377963" bottom="0.74803149606299213" header="0.31496062992125984" footer="0.31496062992125984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zoomScale="80" zoomScaleNormal="80" workbookViewId="0">
      <selection activeCell="D81" sqref="D81"/>
    </sheetView>
  </sheetViews>
  <sheetFormatPr baseColWidth="10" defaultRowHeight="15" x14ac:dyDescent="0.25"/>
  <cols>
    <col min="1" max="1" width="11.42578125" customWidth="1"/>
    <col min="2" max="2" width="96.85546875" customWidth="1"/>
    <col min="3" max="3" width="28.7109375" customWidth="1"/>
    <col min="4" max="4" width="16.85546875" customWidth="1"/>
    <col min="5" max="5" width="28.28515625" customWidth="1"/>
  </cols>
  <sheetData>
    <row r="1" spans="1:7" ht="15.75" thickBot="1" x14ac:dyDescent="0.3"/>
    <row r="2" spans="1:7" x14ac:dyDescent="0.25">
      <c r="A2" s="151" t="s">
        <v>119</v>
      </c>
      <c r="B2" s="152"/>
      <c r="C2" s="152"/>
      <c r="D2" s="152"/>
      <c r="E2" s="153"/>
    </row>
    <row r="3" spans="1:7" x14ac:dyDescent="0.25">
      <c r="A3" s="189" t="s">
        <v>179</v>
      </c>
      <c r="B3" s="208"/>
      <c r="C3" s="208"/>
      <c r="D3" s="208"/>
      <c r="E3" s="190"/>
    </row>
    <row r="4" spans="1:7" x14ac:dyDescent="0.25">
      <c r="A4" s="189" t="s">
        <v>473</v>
      </c>
      <c r="B4" s="208"/>
      <c r="C4" s="208"/>
      <c r="D4" s="208"/>
      <c r="E4" s="190"/>
    </row>
    <row r="5" spans="1:7" ht="15.75" thickBot="1" x14ac:dyDescent="0.3">
      <c r="A5" s="191" t="s">
        <v>1</v>
      </c>
      <c r="B5" s="209"/>
      <c r="C5" s="209"/>
      <c r="D5" s="209"/>
      <c r="E5" s="192"/>
    </row>
    <row r="6" spans="1:7" ht="15.75" thickBot="1" x14ac:dyDescent="0.3">
      <c r="A6" s="40"/>
      <c r="B6" s="24"/>
      <c r="C6" s="24"/>
      <c r="D6" s="24"/>
      <c r="E6" s="24"/>
    </row>
    <row r="7" spans="1:7" x14ac:dyDescent="0.25">
      <c r="A7" s="196" t="s">
        <v>180</v>
      </c>
      <c r="B7" s="197"/>
      <c r="C7" s="27" t="s">
        <v>181</v>
      </c>
      <c r="D7" s="168" t="s">
        <v>183</v>
      </c>
      <c r="E7" s="27" t="s">
        <v>184</v>
      </c>
    </row>
    <row r="8" spans="1:7" ht="15.75" thickBot="1" x14ac:dyDescent="0.3">
      <c r="A8" s="198"/>
      <c r="B8" s="199"/>
      <c r="C8" s="4" t="s">
        <v>182</v>
      </c>
      <c r="D8" s="169"/>
      <c r="E8" s="4" t="s">
        <v>185</v>
      </c>
    </row>
    <row r="9" spans="1:7" x14ac:dyDescent="0.25">
      <c r="A9" s="41"/>
      <c r="B9" s="42"/>
      <c r="C9" s="42"/>
      <c r="D9" s="42"/>
      <c r="E9" s="42"/>
    </row>
    <row r="10" spans="1:7" x14ac:dyDescent="0.25">
      <c r="A10" s="41"/>
      <c r="B10" s="43" t="s">
        <v>186</v>
      </c>
      <c r="C10" s="81">
        <f>+C11+C12+C13</f>
        <v>77649385</v>
      </c>
      <c r="D10" s="81">
        <f>+D11+D12+D13</f>
        <v>87963135</v>
      </c>
      <c r="E10" s="81">
        <f>+E11+E12+E13</f>
        <v>87963135</v>
      </c>
      <c r="G10" s="118"/>
    </row>
    <row r="11" spans="1:7" x14ac:dyDescent="0.25">
      <c r="A11" s="41"/>
      <c r="B11" s="44" t="s">
        <v>187</v>
      </c>
      <c r="C11" s="82">
        <v>17909107</v>
      </c>
      <c r="D11" s="82">
        <v>18604581</v>
      </c>
      <c r="E11" s="82">
        <v>18604581</v>
      </c>
      <c r="G11" s="123"/>
    </row>
    <row r="12" spans="1:7" x14ac:dyDescent="0.25">
      <c r="A12" s="41"/>
      <c r="B12" s="44" t="s">
        <v>188</v>
      </c>
      <c r="C12" s="82">
        <v>59740278</v>
      </c>
      <c r="D12" s="82">
        <v>69358554</v>
      </c>
      <c r="E12" s="82">
        <v>69358554</v>
      </c>
      <c r="G12" s="118"/>
    </row>
    <row r="13" spans="1:7" x14ac:dyDescent="0.25">
      <c r="A13" s="41"/>
      <c r="B13" s="44" t="s">
        <v>189</v>
      </c>
      <c r="C13" s="82">
        <f>+'FORMATO 5'!D71</f>
        <v>0</v>
      </c>
      <c r="D13" s="82">
        <f>+'FORMATO 5'!G71</f>
        <v>0</v>
      </c>
      <c r="E13" s="82">
        <f>+'FORMATO 5'!H71</f>
        <v>0</v>
      </c>
    </row>
    <row r="14" spans="1:7" x14ac:dyDescent="0.25">
      <c r="A14" s="41"/>
      <c r="B14" s="42"/>
      <c r="C14" s="82"/>
      <c r="D14" s="82"/>
      <c r="E14" s="82"/>
      <c r="G14" s="118"/>
    </row>
    <row r="15" spans="1:7" x14ac:dyDescent="0.25">
      <c r="A15" s="45"/>
      <c r="B15" s="43" t="s">
        <v>221</v>
      </c>
      <c r="C15" s="81">
        <f>+C16+C17</f>
        <v>77649385</v>
      </c>
      <c r="D15" s="81">
        <f>+D16+D17</f>
        <v>86033677</v>
      </c>
      <c r="E15" s="81">
        <f>+E16+E17</f>
        <v>86033677</v>
      </c>
    </row>
    <row r="16" spans="1:7" x14ac:dyDescent="0.25">
      <c r="A16" s="41"/>
      <c r="B16" s="44" t="s">
        <v>190</v>
      </c>
      <c r="C16" s="82">
        <v>17909107</v>
      </c>
      <c r="D16" s="82">
        <v>17762411</v>
      </c>
      <c r="E16" s="82">
        <v>17762411</v>
      </c>
      <c r="G16" s="118"/>
    </row>
    <row r="17" spans="1:7" x14ac:dyDescent="0.25">
      <c r="A17" s="41"/>
      <c r="B17" s="44" t="s">
        <v>191</v>
      </c>
      <c r="C17" s="82">
        <v>59740278</v>
      </c>
      <c r="D17" s="82">
        <v>68271266</v>
      </c>
      <c r="E17" s="82">
        <v>68271266</v>
      </c>
      <c r="G17" s="118"/>
    </row>
    <row r="18" spans="1:7" x14ac:dyDescent="0.25">
      <c r="A18" s="41"/>
      <c r="B18" s="42"/>
      <c r="C18" s="82"/>
      <c r="D18" s="82"/>
      <c r="E18" s="82"/>
    </row>
    <row r="19" spans="1:7" x14ac:dyDescent="0.25">
      <c r="A19" s="41"/>
      <c r="B19" s="43" t="s">
        <v>192</v>
      </c>
      <c r="C19" s="83">
        <f>+C20+C21</f>
        <v>0</v>
      </c>
      <c r="D19" s="81">
        <f>+D20+D21</f>
        <v>0</v>
      </c>
      <c r="E19" s="81">
        <f>+E20+E21</f>
        <v>0</v>
      </c>
      <c r="G19" s="118"/>
    </row>
    <row r="20" spans="1:7" x14ac:dyDescent="0.25">
      <c r="A20" s="41"/>
      <c r="B20" s="44" t="s">
        <v>193</v>
      </c>
      <c r="C20" s="84">
        <v>0</v>
      </c>
      <c r="D20" s="82">
        <v>0</v>
      </c>
      <c r="E20" s="82">
        <v>0</v>
      </c>
    </row>
    <row r="21" spans="1:7" x14ac:dyDescent="0.25">
      <c r="A21" s="41"/>
      <c r="B21" s="44" t="s">
        <v>194</v>
      </c>
      <c r="C21" s="84">
        <v>0</v>
      </c>
      <c r="D21" s="82">
        <v>0</v>
      </c>
      <c r="E21" s="82">
        <v>0</v>
      </c>
    </row>
    <row r="22" spans="1:7" x14ac:dyDescent="0.25">
      <c r="A22" s="41"/>
      <c r="B22" s="42"/>
      <c r="C22" s="82"/>
      <c r="D22" s="82"/>
      <c r="E22" s="82"/>
    </row>
    <row r="23" spans="1:7" x14ac:dyDescent="0.25">
      <c r="A23" s="41"/>
      <c r="B23" s="43" t="s">
        <v>195</v>
      </c>
      <c r="C23" s="82">
        <f>+C10-C15+C19</f>
        <v>0</v>
      </c>
      <c r="D23" s="82">
        <f>+D10-D15+D19</f>
        <v>1929458</v>
      </c>
      <c r="E23" s="82">
        <f>+E10-E15+E19</f>
        <v>1929458</v>
      </c>
    </row>
    <row r="24" spans="1:7" x14ac:dyDescent="0.25">
      <c r="A24" s="41"/>
      <c r="B24" s="43" t="s">
        <v>196</v>
      </c>
      <c r="C24" s="82">
        <f>+C23-C13</f>
        <v>0</v>
      </c>
      <c r="D24" s="82">
        <v>1929458.38</v>
      </c>
      <c r="E24" s="82">
        <v>1929458</v>
      </c>
    </row>
    <row r="25" spans="1:7" ht="21.75" customHeight="1" x14ac:dyDescent="0.25">
      <c r="A25" s="41"/>
      <c r="B25" s="43" t="s">
        <v>197</v>
      </c>
      <c r="C25" s="82">
        <f>+C24-C19</f>
        <v>0</v>
      </c>
      <c r="D25" s="82">
        <v>1929458</v>
      </c>
      <c r="E25" s="82">
        <v>1929458</v>
      </c>
    </row>
    <row r="26" spans="1:7" ht="15.75" thickBot="1" x14ac:dyDescent="0.3">
      <c r="A26" s="46"/>
      <c r="B26" s="47"/>
      <c r="C26" s="47"/>
      <c r="D26" s="47"/>
      <c r="E26" s="47"/>
    </row>
    <row r="27" spans="1:7" ht="15.75" thickBot="1" x14ac:dyDescent="0.3">
      <c r="A27" s="40"/>
      <c r="B27" s="24"/>
      <c r="C27" s="24"/>
      <c r="D27" s="24"/>
      <c r="E27" s="24"/>
    </row>
    <row r="28" spans="1:7" ht="15.75" thickBot="1" x14ac:dyDescent="0.3">
      <c r="A28" s="212" t="s">
        <v>198</v>
      </c>
      <c r="B28" s="213"/>
      <c r="C28" s="48" t="s">
        <v>199</v>
      </c>
      <c r="D28" s="48" t="s">
        <v>183</v>
      </c>
      <c r="E28" s="48" t="s">
        <v>200</v>
      </c>
    </row>
    <row r="29" spans="1:7" x14ac:dyDescent="0.25">
      <c r="A29" s="41"/>
      <c r="B29" s="42"/>
      <c r="C29" s="42"/>
      <c r="D29" s="42"/>
      <c r="E29" s="42"/>
    </row>
    <row r="30" spans="1:7" x14ac:dyDescent="0.25">
      <c r="A30" s="45"/>
      <c r="B30" s="43" t="s">
        <v>201</v>
      </c>
      <c r="C30" s="81">
        <f>+C31+C32</f>
        <v>0</v>
      </c>
      <c r="D30" s="81">
        <f t="shared" ref="D30:E30" si="0">+D31+D32</f>
        <v>0</v>
      </c>
      <c r="E30" s="81">
        <f t="shared" si="0"/>
        <v>0</v>
      </c>
    </row>
    <row r="31" spans="1:7" x14ac:dyDescent="0.25">
      <c r="A31" s="41"/>
      <c r="B31" s="49" t="s">
        <v>202</v>
      </c>
      <c r="C31" s="82">
        <v>0</v>
      </c>
      <c r="D31" s="82">
        <v>0</v>
      </c>
      <c r="E31" s="82">
        <v>0</v>
      </c>
    </row>
    <row r="32" spans="1:7" x14ac:dyDescent="0.25">
      <c r="A32" s="41"/>
      <c r="B32" s="49" t="s">
        <v>203</v>
      </c>
      <c r="C32" s="82">
        <v>0</v>
      </c>
      <c r="D32" s="82">
        <v>0</v>
      </c>
      <c r="E32" s="82">
        <v>0</v>
      </c>
    </row>
    <row r="33" spans="1:5" x14ac:dyDescent="0.25">
      <c r="A33" s="41"/>
      <c r="B33" s="42"/>
      <c r="C33" s="82"/>
      <c r="D33" s="82"/>
      <c r="E33" s="82"/>
    </row>
    <row r="34" spans="1:5" x14ac:dyDescent="0.25">
      <c r="A34" s="45"/>
      <c r="B34" s="43" t="s">
        <v>204</v>
      </c>
      <c r="C34" s="81">
        <f>+C25+C30</f>
        <v>0</v>
      </c>
      <c r="D34" s="81">
        <f t="shared" ref="D34:E34" si="1">+D25+D30</f>
        <v>1929458</v>
      </c>
      <c r="E34" s="81">
        <f t="shared" si="1"/>
        <v>1929458</v>
      </c>
    </row>
    <row r="35" spans="1:5" ht="15.75" thickBot="1" x14ac:dyDescent="0.3">
      <c r="A35" s="46"/>
      <c r="B35" s="47"/>
      <c r="C35" s="47"/>
      <c r="D35" s="47"/>
      <c r="E35" s="47"/>
    </row>
    <row r="36" spans="1:5" ht="15.75" thickBot="1" x14ac:dyDescent="0.3">
      <c r="A36" s="40"/>
      <c r="B36" s="24"/>
      <c r="C36" s="24"/>
      <c r="D36" s="24"/>
      <c r="E36" s="24"/>
    </row>
    <row r="37" spans="1:5" x14ac:dyDescent="0.25">
      <c r="A37" s="196" t="s">
        <v>198</v>
      </c>
      <c r="B37" s="197"/>
      <c r="C37" s="194" t="s">
        <v>205</v>
      </c>
      <c r="D37" s="194" t="s">
        <v>183</v>
      </c>
      <c r="E37" s="2" t="s">
        <v>184</v>
      </c>
    </row>
    <row r="38" spans="1:5" ht="15.75" thickBot="1" x14ac:dyDescent="0.3">
      <c r="A38" s="198"/>
      <c r="B38" s="199"/>
      <c r="C38" s="195"/>
      <c r="D38" s="195"/>
      <c r="E38" s="50" t="s">
        <v>200</v>
      </c>
    </row>
    <row r="39" spans="1:5" x14ac:dyDescent="0.25">
      <c r="A39" s="51"/>
      <c r="B39" s="52"/>
      <c r="C39" s="52"/>
      <c r="D39" s="52"/>
      <c r="E39" s="52"/>
    </row>
    <row r="40" spans="1:5" x14ac:dyDescent="0.25">
      <c r="A40" s="53"/>
      <c r="B40" s="54" t="s">
        <v>206</v>
      </c>
      <c r="C40" s="54">
        <f>+C41+C42</f>
        <v>0</v>
      </c>
      <c r="D40" s="54">
        <f t="shared" ref="D40:E40" si="2">+D41+D42</f>
        <v>0</v>
      </c>
      <c r="E40" s="54">
        <f t="shared" si="2"/>
        <v>0</v>
      </c>
    </row>
    <row r="41" spans="1:5" x14ac:dyDescent="0.25">
      <c r="A41" s="51"/>
      <c r="B41" s="55" t="s">
        <v>207</v>
      </c>
      <c r="C41" s="52">
        <v>0</v>
      </c>
      <c r="D41" s="52">
        <v>0</v>
      </c>
      <c r="E41" s="52">
        <v>0</v>
      </c>
    </row>
    <row r="42" spans="1:5" x14ac:dyDescent="0.25">
      <c r="A42" s="51"/>
      <c r="B42" s="55" t="s">
        <v>208</v>
      </c>
      <c r="C42" s="52">
        <v>0</v>
      </c>
      <c r="D42" s="52">
        <v>0</v>
      </c>
      <c r="E42" s="52">
        <v>0</v>
      </c>
    </row>
    <row r="43" spans="1:5" x14ac:dyDescent="0.25">
      <c r="A43" s="53"/>
      <c r="B43" s="54" t="s">
        <v>209</v>
      </c>
      <c r="C43" s="54">
        <f>+C44+C45</f>
        <v>0</v>
      </c>
      <c r="D43" s="54">
        <f t="shared" ref="D43:E43" si="3">+D44+D45</f>
        <v>0</v>
      </c>
      <c r="E43" s="54">
        <f t="shared" si="3"/>
        <v>0</v>
      </c>
    </row>
    <row r="44" spans="1:5" x14ac:dyDescent="0.25">
      <c r="A44" s="51"/>
      <c r="B44" s="55" t="s">
        <v>210</v>
      </c>
      <c r="C44" s="52">
        <v>0</v>
      </c>
      <c r="D44" s="52">
        <v>0</v>
      </c>
      <c r="E44" s="52">
        <v>0</v>
      </c>
    </row>
    <row r="45" spans="1:5" x14ac:dyDescent="0.25">
      <c r="A45" s="51"/>
      <c r="B45" s="55" t="s">
        <v>211</v>
      </c>
      <c r="C45" s="52">
        <v>0</v>
      </c>
      <c r="D45" s="52">
        <v>0</v>
      </c>
      <c r="E45" s="52">
        <v>0</v>
      </c>
    </row>
    <row r="46" spans="1:5" x14ac:dyDescent="0.25">
      <c r="A46" s="51"/>
      <c r="B46" s="52"/>
      <c r="C46" s="52"/>
      <c r="D46" s="52"/>
      <c r="E46" s="52"/>
    </row>
    <row r="47" spans="1:5" x14ac:dyDescent="0.25">
      <c r="A47" s="202"/>
      <c r="B47" s="204" t="s">
        <v>212</v>
      </c>
      <c r="C47" s="210">
        <f>+C40-C43</f>
        <v>0</v>
      </c>
      <c r="D47" s="210">
        <f t="shared" ref="D47:E47" si="4">+D40-D43</f>
        <v>0</v>
      </c>
      <c r="E47" s="210">
        <f t="shared" si="4"/>
        <v>0</v>
      </c>
    </row>
    <row r="48" spans="1:5" ht="15.75" thickBot="1" x14ac:dyDescent="0.3">
      <c r="A48" s="203"/>
      <c r="B48" s="205"/>
      <c r="C48" s="211"/>
      <c r="D48" s="211"/>
      <c r="E48" s="211"/>
    </row>
    <row r="49" spans="1:7" ht="15.75" thickBot="1" x14ac:dyDescent="0.3">
      <c r="A49" s="40"/>
      <c r="B49" s="24"/>
      <c r="C49" s="24"/>
      <c r="D49" s="24"/>
      <c r="E49" s="24"/>
    </row>
    <row r="50" spans="1:7" x14ac:dyDescent="0.25">
      <c r="A50" s="196" t="s">
        <v>198</v>
      </c>
      <c r="B50" s="197"/>
      <c r="C50" s="2" t="s">
        <v>181</v>
      </c>
      <c r="D50" s="194" t="s">
        <v>183</v>
      </c>
      <c r="E50" s="2" t="s">
        <v>184</v>
      </c>
    </row>
    <row r="51" spans="1:7" ht="15.75" thickBot="1" x14ac:dyDescent="0.3">
      <c r="A51" s="198"/>
      <c r="B51" s="199"/>
      <c r="C51" s="50" t="s">
        <v>199</v>
      </c>
      <c r="D51" s="195"/>
      <c r="E51" s="50" t="s">
        <v>200</v>
      </c>
    </row>
    <row r="52" spans="1:7" x14ac:dyDescent="0.25">
      <c r="A52" s="200"/>
      <c r="B52" s="201"/>
      <c r="C52" s="52"/>
      <c r="D52" s="52"/>
      <c r="E52" s="52"/>
    </row>
    <row r="53" spans="1:7" x14ac:dyDescent="0.25">
      <c r="A53" s="51"/>
      <c r="B53" s="52" t="s">
        <v>213</v>
      </c>
      <c r="C53" s="85">
        <v>17909107</v>
      </c>
      <c r="D53" s="85">
        <v>18604581</v>
      </c>
      <c r="E53" s="85">
        <f>+E11</f>
        <v>18604581</v>
      </c>
    </row>
    <row r="54" spans="1:7" x14ac:dyDescent="0.25">
      <c r="A54" s="51"/>
      <c r="B54" s="52" t="s">
        <v>214</v>
      </c>
      <c r="C54" s="86">
        <f>+C55-C56</f>
        <v>0</v>
      </c>
      <c r="D54" s="86">
        <f t="shared" ref="D54:E54" si="5">+D55-D56</f>
        <v>0</v>
      </c>
      <c r="E54" s="86">
        <f t="shared" si="5"/>
        <v>0</v>
      </c>
    </row>
    <row r="55" spans="1:7" x14ac:dyDescent="0.25">
      <c r="A55" s="51"/>
      <c r="B55" s="55" t="s">
        <v>207</v>
      </c>
      <c r="C55" s="85">
        <v>0</v>
      </c>
      <c r="D55" s="85">
        <v>0</v>
      </c>
      <c r="E55" s="85">
        <v>0</v>
      </c>
    </row>
    <row r="56" spans="1:7" x14ac:dyDescent="0.25">
      <c r="A56" s="51"/>
      <c r="B56" s="55" t="s">
        <v>210</v>
      </c>
      <c r="C56" s="85">
        <v>0</v>
      </c>
      <c r="D56" s="85">
        <v>0</v>
      </c>
      <c r="E56" s="85">
        <v>0</v>
      </c>
    </row>
    <row r="57" spans="1:7" x14ac:dyDescent="0.25">
      <c r="A57" s="51"/>
      <c r="B57" s="52"/>
      <c r="C57" s="85"/>
      <c r="D57" s="85"/>
      <c r="E57" s="85"/>
    </row>
    <row r="58" spans="1:7" x14ac:dyDescent="0.25">
      <c r="A58" s="51"/>
      <c r="B58" s="52" t="s">
        <v>190</v>
      </c>
      <c r="C58" s="85">
        <v>17909107</v>
      </c>
      <c r="D58" s="85">
        <v>17762411</v>
      </c>
      <c r="E58" s="85">
        <v>17762411</v>
      </c>
    </row>
    <row r="59" spans="1:7" x14ac:dyDescent="0.25">
      <c r="A59" s="51"/>
      <c r="B59" s="52"/>
      <c r="C59" s="85"/>
      <c r="D59" s="85"/>
      <c r="E59" s="85"/>
    </row>
    <row r="60" spans="1:7" x14ac:dyDescent="0.25">
      <c r="A60" s="51"/>
      <c r="B60" s="52" t="s">
        <v>193</v>
      </c>
      <c r="C60" s="87">
        <f>+C20</f>
        <v>0</v>
      </c>
      <c r="D60" s="85">
        <v>0</v>
      </c>
      <c r="E60" s="85">
        <v>0</v>
      </c>
      <c r="G60" s="118"/>
    </row>
    <row r="61" spans="1:7" x14ac:dyDescent="0.25">
      <c r="A61" s="51"/>
      <c r="B61" s="52"/>
      <c r="C61" s="85"/>
      <c r="D61" s="85"/>
      <c r="E61" s="85"/>
    </row>
    <row r="62" spans="1:7" x14ac:dyDescent="0.25">
      <c r="A62" s="53"/>
      <c r="B62" s="54" t="s">
        <v>215</v>
      </c>
      <c r="C62" s="86">
        <f>+C53+C54-C58+C60</f>
        <v>0</v>
      </c>
      <c r="D62" s="86">
        <f>+D53+D54-D58+D60</f>
        <v>842170</v>
      </c>
      <c r="E62" s="86">
        <f>+E53+E54-E58+E60</f>
        <v>842170</v>
      </c>
    </row>
    <row r="63" spans="1:7" x14ac:dyDescent="0.25">
      <c r="A63" s="53"/>
      <c r="B63" s="54" t="s">
        <v>216</v>
      </c>
      <c r="C63" s="86">
        <f>+C62-C54</f>
        <v>0</v>
      </c>
      <c r="D63" s="86">
        <f>+D62-D54</f>
        <v>842170</v>
      </c>
      <c r="E63" s="86">
        <f>+E62-E54</f>
        <v>842170</v>
      </c>
    </row>
    <row r="64" spans="1:7" ht="15.75" thickBot="1" x14ac:dyDescent="0.3">
      <c r="A64" s="56"/>
      <c r="B64" s="57"/>
      <c r="C64" s="57"/>
      <c r="D64" s="57"/>
      <c r="E64" s="57"/>
    </row>
    <row r="65" spans="1:5" ht="15.75" thickBot="1" x14ac:dyDescent="0.3">
      <c r="A65" s="40"/>
      <c r="B65" s="24"/>
      <c r="C65" s="24"/>
      <c r="D65" s="24"/>
      <c r="E65" s="24"/>
    </row>
    <row r="66" spans="1:5" x14ac:dyDescent="0.25">
      <c r="A66" s="196" t="s">
        <v>198</v>
      </c>
      <c r="B66" s="197"/>
      <c r="C66" s="194" t="s">
        <v>205</v>
      </c>
      <c r="D66" s="194" t="s">
        <v>183</v>
      </c>
      <c r="E66" s="2" t="s">
        <v>184</v>
      </c>
    </row>
    <row r="67" spans="1:5" ht="15.75" thickBot="1" x14ac:dyDescent="0.3">
      <c r="A67" s="198"/>
      <c r="B67" s="199"/>
      <c r="C67" s="195"/>
      <c r="D67" s="195"/>
      <c r="E67" s="50" t="s">
        <v>200</v>
      </c>
    </row>
    <row r="68" spans="1:5" x14ac:dyDescent="0.25">
      <c r="A68" s="200"/>
      <c r="B68" s="201"/>
      <c r="C68" s="52"/>
      <c r="D68" s="52"/>
      <c r="E68" s="52"/>
    </row>
    <row r="69" spans="1:5" x14ac:dyDescent="0.25">
      <c r="A69" s="51"/>
      <c r="B69" s="52" t="s">
        <v>188</v>
      </c>
      <c r="C69" s="85">
        <v>59740278</v>
      </c>
      <c r="D69" s="85">
        <v>69358554</v>
      </c>
      <c r="E69" s="85">
        <v>68358554</v>
      </c>
    </row>
    <row r="70" spans="1:5" x14ac:dyDescent="0.25">
      <c r="A70" s="51"/>
      <c r="B70" s="52" t="s">
        <v>217</v>
      </c>
      <c r="C70" s="85">
        <f>+C71-C72</f>
        <v>0</v>
      </c>
      <c r="D70" s="85">
        <f t="shared" ref="D70:E70" si="6">+D71-D72</f>
        <v>0</v>
      </c>
      <c r="E70" s="85">
        <f t="shared" si="6"/>
        <v>0</v>
      </c>
    </row>
    <row r="71" spans="1:5" x14ac:dyDescent="0.25">
      <c r="A71" s="51"/>
      <c r="B71" s="55" t="s">
        <v>208</v>
      </c>
      <c r="C71" s="85">
        <v>0</v>
      </c>
      <c r="D71" s="85">
        <v>0</v>
      </c>
      <c r="E71" s="85">
        <v>0</v>
      </c>
    </row>
    <row r="72" spans="1:5" x14ac:dyDescent="0.25">
      <c r="A72" s="51"/>
      <c r="B72" s="55" t="s">
        <v>211</v>
      </c>
      <c r="C72" s="85">
        <v>0</v>
      </c>
      <c r="D72" s="85">
        <v>0</v>
      </c>
      <c r="E72" s="85">
        <v>0</v>
      </c>
    </row>
    <row r="73" spans="1:5" x14ac:dyDescent="0.25">
      <c r="A73" s="51"/>
      <c r="B73" s="52"/>
      <c r="C73" s="85"/>
      <c r="D73" s="85"/>
      <c r="E73" s="85"/>
    </row>
    <row r="74" spans="1:5" x14ac:dyDescent="0.25">
      <c r="A74" s="51"/>
      <c r="B74" s="52" t="s">
        <v>218</v>
      </c>
      <c r="C74" s="85">
        <v>59740278</v>
      </c>
      <c r="D74" s="85">
        <v>68271266</v>
      </c>
      <c r="E74" s="85">
        <v>68271266</v>
      </c>
    </row>
    <row r="75" spans="1:5" x14ac:dyDescent="0.25">
      <c r="A75" s="51"/>
      <c r="B75" s="52"/>
      <c r="C75" s="85"/>
      <c r="D75" s="85"/>
      <c r="E75" s="85"/>
    </row>
    <row r="76" spans="1:5" x14ac:dyDescent="0.25">
      <c r="A76" s="51"/>
      <c r="B76" s="52" t="s">
        <v>194</v>
      </c>
      <c r="C76" s="87">
        <f>+C21</f>
        <v>0</v>
      </c>
      <c r="D76" s="85">
        <f>+D21</f>
        <v>0</v>
      </c>
      <c r="E76" s="85">
        <f>+E21</f>
        <v>0</v>
      </c>
    </row>
    <row r="77" spans="1:5" x14ac:dyDescent="0.25">
      <c r="A77" s="51"/>
      <c r="B77" s="52"/>
      <c r="C77" s="85"/>
      <c r="D77" s="85"/>
      <c r="E77" s="85"/>
    </row>
    <row r="78" spans="1:5" x14ac:dyDescent="0.25">
      <c r="A78" s="53"/>
      <c r="B78" s="54" t="s">
        <v>219</v>
      </c>
      <c r="C78" s="86">
        <f>+C69+C70-C74+C76</f>
        <v>0</v>
      </c>
      <c r="D78" s="86">
        <v>1087288</v>
      </c>
      <c r="E78" s="86">
        <f>+D78</f>
        <v>1087288</v>
      </c>
    </row>
    <row r="79" spans="1:5" x14ac:dyDescent="0.25">
      <c r="A79" s="202"/>
      <c r="B79" s="204" t="s">
        <v>220</v>
      </c>
      <c r="C79" s="206">
        <f>+C78-C70</f>
        <v>0</v>
      </c>
      <c r="D79" s="206">
        <f>+D78-D70</f>
        <v>1087288</v>
      </c>
      <c r="E79" s="206">
        <f>+E78-E70</f>
        <v>1087288</v>
      </c>
    </row>
    <row r="80" spans="1:5" ht="15.75" thickBot="1" x14ac:dyDescent="0.3">
      <c r="A80" s="203"/>
      <c r="B80" s="205"/>
      <c r="C80" s="207"/>
      <c r="D80" s="207"/>
      <c r="E80" s="207"/>
    </row>
    <row r="82" spans="1:5" x14ac:dyDescent="0.25">
      <c r="D82" s="118"/>
    </row>
    <row r="86" spans="1:5" ht="18.75" x14ac:dyDescent="0.3">
      <c r="A86" s="193" t="s">
        <v>376</v>
      </c>
      <c r="B86" s="193"/>
      <c r="C86" s="193" t="s">
        <v>377</v>
      </c>
      <c r="D86" s="193"/>
      <c r="E86" s="193"/>
    </row>
    <row r="87" spans="1:5" ht="18.75" x14ac:dyDescent="0.3">
      <c r="A87" s="193" t="s">
        <v>369</v>
      </c>
      <c r="B87" s="193"/>
      <c r="C87" s="193" t="s">
        <v>373</v>
      </c>
      <c r="D87" s="193"/>
      <c r="E87" s="193"/>
    </row>
  </sheetData>
  <mergeCells count="31">
    <mergeCell ref="C86:E86"/>
    <mergeCell ref="C87:E87"/>
    <mergeCell ref="A86:B86"/>
    <mergeCell ref="A87:B87"/>
    <mergeCell ref="E79:E80"/>
    <mergeCell ref="A2:E2"/>
    <mergeCell ref="A3:E3"/>
    <mergeCell ref="A4:E4"/>
    <mergeCell ref="A5:E5"/>
    <mergeCell ref="A52:B52"/>
    <mergeCell ref="A47:A48"/>
    <mergeCell ref="B47:B48"/>
    <mergeCell ref="C47:C48"/>
    <mergeCell ref="D47:D48"/>
    <mergeCell ref="E47:E48"/>
    <mergeCell ref="A50:B51"/>
    <mergeCell ref="D50:D51"/>
    <mergeCell ref="A7:B8"/>
    <mergeCell ref="D7:D8"/>
    <mergeCell ref="A28:B28"/>
    <mergeCell ref="A37:B38"/>
    <mergeCell ref="A68:B68"/>
    <mergeCell ref="A79:A80"/>
    <mergeCell ref="B79:B80"/>
    <mergeCell ref="C79:C80"/>
    <mergeCell ref="D79:D80"/>
    <mergeCell ref="C37:C38"/>
    <mergeCell ref="D37:D38"/>
    <mergeCell ref="A66:B67"/>
    <mergeCell ref="C66:C67"/>
    <mergeCell ref="D66:D6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6"/>
  <sheetViews>
    <sheetView zoomScale="98" zoomScaleNormal="90" workbookViewId="0">
      <selection activeCell="H66" sqref="H66"/>
    </sheetView>
  </sheetViews>
  <sheetFormatPr baseColWidth="10" defaultColWidth="11.42578125" defaultRowHeight="12.75" x14ac:dyDescent="0.2"/>
  <cols>
    <col min="1" max="2" width="3.140625" style="1" customWidth="1"/>
    <col min="3" max="3" width="63.28515625" style="1" customWidth="1"/>
    <col min="4" max="9" width="14.7109375" style="70" customWidth="1"/>
    <col min="10" max="10" width="11.42578125" style="1"/>
    <col min="11" max="12" width="12.7109375" style="1" bestFit="1" customWidth="1"/>
    <col min="13" max="16384" width="11.42578125" style="1"/>
  </cols>
  <sheetData>
    <row r="1" spans="1:10" ht="13.5" thickBot="1" x14ac:dyDescent="0.25"/>
    <row r="2" spans="1:10" x14ac:dyDescent="0.2">
      <c r="A2" s="151" t="s">
        <v>119</v>
      </c>
      <c r="B2" s="152"/>
      <c r="C2" s="152"/>
      <c r="D2" s="152"/>
      <c r="E2" s="152"/>
      <c r="F2" s="152"/>
      <c r="G2" s="152"/>
      <c r="H2" s="152"/>
      <c r="I2" s="153"/>
    </row>
    <row r="3" spans="1:10" x14ac:dyDescent="0.2">
      <c r="A3" s="189" t="s">
        <v>222</v>
      </c>
      <c r="B3" s="208"/>
      <c r="C3" s="208"/>
      <c r="D3" s="208"/>
      <c r="E3" s="208"/>
      <c r="F3" s="208"/>
      <c r="G3" s="208"/>
      <c r="H3" s="208"/>
      <c r="I3" s="190"/>
    </row>
    <row r="4" spans="1:10" x14ac:dyDescent="0.2">
      <c r="A4" s="189" t="s">
        <v>474</v>
      </c>
      <c r="B4" s="208"/>
      <c r="C4" s="208"/>
      <c r="D4" s="208"/>
      <c r="E4" s="208"/>
      <c r="F4" s="208"/>
      <c r="G4" s="208"/>
      <c r="H4" s="208"/>
      <c r="I4" s="190"/>
    </row>
    <row r="5" spans="1:10" ht="13.5" thickBot="1" x14ac:dyDescent="0.25">
      <c r="A5" s="191" t="s">
        <v>1</v>
      </c>
      <c r="B5" s="209"/>
      <c r="C5" s="209"/>
      <c r="D5" s="209"/>
      <c r="E5" s="209"/>
      <c r="F5" s="209"/>
      <c r="G5" s="209"/>
      <c r="H5" s="209"/>
      <c r="I5" s="192"/>
    </row>
    <row r="6" spans="1:10" ht="13.5" thickBot="1" x14ac:dyDescent="0.25">
      <c r="A6" s="151"/>
      <c r="B6" s="152"/>
      <c r="C6" s="153"/>
      <c r="D6" s="236" t="s">
        <v>223</v>
      </c>
      <c r="E6" s="237"/>
      <c r="F6" s="237"/>
      <c r="G6" s="237"/>
      <c r="H6" s="238"/>
      <c r="I6" s="229" t="s">
        <v>224</v>
      </c>
    </row>
    <row r="7" spans="1:10" x14ac:dyDescent="0.2">
      <c r="A7" s="189" t="s">
        <v>198</v>
      </c>
      <c r="B7" s="208"/>
      <c r="C7" s="190"/>
      <c r="D7" s="229" t="s">
        <v>226</v>
      </c>
      <c r="E7" s="240" t="s">
        <v>227</v>
      </c>
      <c r="F7" s="229" t="s">
        <v>228</v>
      </c>
      <c r="G7" s="229" t="s">
        <v>183</v>
      </c>
      <c r="H7" s="229" t="s">
        <v>229</v>
      </c>
      <c r="I7" s="239"/>
    </row>
    <row r="8" spans="1:10" ht="13.5" thickBot="1" x14ac:dyDescent="0.25">
      <c r="A8" s="191" t="s">
        <v>225</v>
      </c>
      <c r="B8" s="209"/>
      <c r="C8" s="192"/>
      <c r="D8" s="230"/>
      <c r="E8" s="241"/>
      <c r="F8" s="230"/>
      <c r="G8" s="230"/>
      <c r="H8" s="230"/>
      <c r="I8" s="230"/>
    </row>
    <row r="9" spans="1:10" x14ac:dyDescent="0.2">
      <c r="A9" s="231"/>
      <c r="B9" s="232"/>
      <c r="C9" s="233"/>
      <c r="D9" s="71"/>
      <c r="E9" s="71"/>
      <c r="F9" s="71"/>
      <c r="G9" s="71"/>
      <c r="H9" s="71"/>
      <c r="I9" s="71"/>
    </row>
    <row r="10" spans="1:10" x14ac:dyDescent="0.2">
      <c r="A10" s="221" t="s">
        <v>230</v>
      </c>
      <c r="B10" s="222"/>
      <c r="C10" s="234"/>
      <c r="D10" s="71"/>
      <c r="E10" s="71"/>
      <c r="F10" s="71"/>
      <c r="G10" s="71"/>
      <c r="H10" s="71"/>
      <c r="I10" s="71"/>
    </row>
    <row r="11" spans="1:10" x14ac:dyDescent="0.2">
      <c r="A11" s="58"/>
      <c r="B11" s="224" t="s">
        <v>231</v>
      </c>
      <c r="C11" s="225"/>
      <c r="D11" s="75">
        <v>0</v>
      </c>
      <c r="E11" s="76">
        <v>0</v>
      </c>
      <c r="F11" s="76">
        <f>+D11+E11</f>
        <v>0</v>
      </c>
      <c r="G11" s="76">
        <v>0</v>
      </c>
      <c r="H11" s="76">
        <v>0</v>
      </c>
      <c r="I11" s="76">
        <f>+H11-D11</f>
        <v>0</v>
      </c>
    </row>
    <row r="12" spans="1:10" x14ac:dyDescent="0.2">
      <c r="A12" s="58"/>
      <c r="B12" s="224" t="s">
        <v>232</v>
      </c>
      <c r="C12" s="225"/>
      <c r="D12" s="75">
        <v>0</v>
      </c>
      <c r="E12" s="76">
        <v>0</v>
      </c>
      <c r="F12" s="76">
        <f t="shared" ref="F12:F16" si="0">+D12+E12</f>
        <v>0</v>
      </c>
      <c r="G12" s="76">
        <v>0</v>
      </c>
      <c r="H12" s="76">
        <v>0</v>
      </c>
      <c r="I12" s="76">
        <f t="shared" ref="I12:I16" si="1">+H12-D12</f>
        <v>0</v>
      </c>
    </row>
    <row r="13" spans="1:10" x14ac:dyDescent="0.2">
      <c r="A13" s="58"/>
      <c r="B13" s="224" t="s">
        <v>233</v>
      </c>
      <c r="C13" s="225"/>
      <c r="D13" s="75">
        <v>0</v>
      </c>
      <c r="E13" s="76">
        <v>0</v>
      </c>
      <c r="F13" s="76">
        <f t="shared" si="0"/>
        <v>0</v>
      </c>
      <c r="G13" s="76">
        <v>0</v>
      </c>
      <c r="H13" s="76">
        <v>0</v>
      </c>
      <c r="I13" s="76">
        <f t="shared" si="1"/>
        <v>0</v>
      </c>
    </row>
    <row r="14" spans="1:10" x14ac:dyDescent="0.2">
      <c r="A14" s="58"/>
      <c r="B14" s="224" t="s">
        <v>234</v>
      </c>
      <c r="C14" s="225"/>
      <c r="D14" s="75">
        <v>0</v>
      </c>
      <c r="E14" s="76">
        <v>0</v>
      </c>
      <c r="F14" s="76">
        <f t="shared" si="0"/>
        <v>0</v>
      </c>
      <c r="G14" s="76">
        <v>0</v>
      </c>
      <c r="H14" s="76">
        <v>0</v>
      </c>
      <c r="I14" s="76">
        <f t="shared" si="1"/>
        <v>0</v>
      </c>
    </row>
    <row r="15" spans="1:10" x14ac:dyDescent="0.2">
      <c r="A15" s="58"/>
      <c r="B15" s="224" t="s">
        <v>235</v>
      </c>
      <c r="C15" s="225"/>
      <c r="D15" s="75">
        <v>0</v>
      </c>
      <c r="E15" s="76">
        <v>0</v>
      </c>
      <c r="F15" s="76">
        <v>0</v>
      </c>
      <c r="G15" s="76">
        <v>17014</v>
      </c>
      <c r="H15" s="76">
        <v>17014</v>
      </c>
      <c r="I15" s="76">
        <v>17014</v>
      </c>
      <c r="J15" s="67"/>
    </row>
    <row r="16" spans="1:10" x14ac:dyDescent="0.2">
      <c r="A16" s="58"/>
      <c r="B16" s="224" t="s">
        <v>236</v>
      </c>
      <c r="C16" s="225"/>
      <c r="D16" s="75">
        <v>0</v>
      </c>
      <c r="E16" s="76">
        <v>0</v>
      </c>
      <c r="F16" s="76">
        <f t="shared" si="0"/>
        <v>0</v>
      </c>
      <c r="G16" s="76">
        <v>0</v>
      </c>
      <c r="H16" s="76">
        <v>0</v>
      </c>
      <c r="I16" s="76">
        <f t="shared" si="1"/>
        <v>0</v>
      </c>
    </row>
    <row r="17" spans="1:13" x14ac:dyDescent="0.2">
      <c r="A17" s="58"/>
      <c r="B17" s="224" t="s">
        <v>237</v>
      </c>
      <c r="C17" s="225"/>
      <c r="D17" s="75">
        <v>0</v>
      </c>
      <c r="E17" s="76">
        <v>0</v>
      </c>
      <c r="F17" s="76">
        <v>0</v>
      </c>
      <c r="G17" s="76">
        <v>33870</v>
      </c>
      <c r="H17" s="76">
        <v>33870</v>
      </c>
      <c r="I17" s="76">
        <v>33870</v>
      </c>
      <c r="J17" s="67"/>
      <c r="L17" s="70"/>
    </row>
    <row r="18" spans="1:13" x14ac:dyDescent="0.2">
      <c r="A18" s="228"/>
      <c r="B18" s="224" t="s">
        <v>238</v>
      </c>
      <c r="C18" s="225"/>
      <c r="D18" s="72">
        <v>0</v>
      </c>
      <c r="E18" s="125">
        <v>0</v>
      </c>
      <c r="F18" s="126">
        <v>0</v>
      </c>
      <c r="G18" s="72">
        <v>0</v>
      </c>
      <c r="H18" s="72">
        <v>0</v>
      </c>
      <c r="I18" s="124">
        <v>0</v>
      </c>
      <c r="L18" s="70"/>
    </row>
    <row r="19" spans="1:13" x14ac:dyDescent="0.2">
      <c r="A19" s="228"/>
      <c r="B19" s="224" t="s">
        <v>239</v>
      </c>
      <c r="C19" s="225"/>
      <c r="D19" s="72">
        <f>+D20+D21+D22+D23+D24+D25+D26+D27+D28+D29+D30</f>
        <v>0</v>
      </c>
      <c r="E19" s="72">
        <f t="shared" ref="E19:I19" si="2">+E20+E21+E22+E23+E24+E25+E26+E27+E28+E29+E30</f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L19" s="70"/>
    </row>
    <row r="20" spans="1:13" x14ac:dyDescent="0.2">
      <c r="A20" s="58"/>
      <c r="B20" s="59"/>
      <c r="C20" s="60" t="s">
        <v>240</v>
      </c>
      <c r="D20" s="76">
        <v>0</v>
      </c>
      <c r="E20" s="76">
        <v>0</v>
      </c>
      <c r="F20" s="76">
        <f>+D20+E20</f>
        <v>0</v>
      </c>
      <c r="G20" s="76">
        <v>0</v>
      </c>
      <c r="H20" s="76">
        <v>0</v>
      </c>
      <c r="I20" s="76">
        <f t="shared" ref="I20:I35" si="3">+H20-D20</f>
        <v>0</v>
      </c>
      <c r="J20" s="67"/>
    </row>
    <row r="21" spans="1:13" x14ac:dyDescent="0.2">
      <c r="A21" s="58"/>
      <c r="B21" s="59"/>
      <c r="C21" s="60" t="s">
        <v>241</v>
      </c>
      <c r="D21" s="76">
        <v>0</v>
      </c>
      <c r="E21" s="76">
        <v>0</v>
      </c>
      <c r="F21" s="76">
        <f t="shared" ref="F21:F36" si="4">+D21+E21</f>
        <v>0</v>
      </c>
      <c r="G21" s="76">
        <v>0</v>
      </c>
      <c r="H21" s="76">
        <v>0</v>
      </c>
      <c r="I21" s="76">
        <f t="shared" si="3"/>
        <v>0</v>
      </c>
    </row>
    <row r="22" spans="1:13" x14ac:dyDescent="0.2">
      <c r="A22" s="58"/>
      <c r="B22" s="59"/>
      <c r="C22" s="60" t="s">
        <v>242</v>
      </c>
      <c r="D22" s="76">
        <v>0</v>
      </c>
      <c r="E22" s="76">
        <v>0</v>
      </c>
      <c r="F22" s="76">
        <f t="shared" si="4"/>
        <v>0</v>
      </c>
      <c r="G22" s="76">
        <v>0</v>
      </c>
      <c r="H22" s="76">
        <v>0</v>
      </c>
      <c r="I22" s="76">
        <f t="shared" si="3"/>
        <v>0</v>
      </c>
    </row>
    <row r="23" spans="1:13" x14ac:dyDescent="0.2">
      <c r="A23" s="58"/>
      <c r="B23" s="59"/>
      <c r="C23" s="60" t="s">
        <v>243</v>
      </c>
      <c r="D23" s="76">
        <v>0</v>
      </c>
      <c r="E23" s="76">
        <v>0</v>
      </c>
      <c r="F23" s="76">
        <f t="shared" si="4"/>
        <v>0</v>
      </c>
      <c r="G23" s="76">
        <v>0</v>
      </c>
      <c r="H23" s="76">
        <v>0</v>
      </c>
      <c r="I23" s="76">
        <f t="shared" si="3"/>
        <v>0</v>
      </c>
      <c r="K23" s="70"/>
    </row>
    <row r="24" spans="1:13" x14ac:dyDescent="0.2">
      <c r="A24" s="58"/>
      <c r="B24" s="59"/>
      <c r="C24" s="60" t="s">
        <v>244</v>
      </c>
      <c r="D24" s="76">
        <v>0</v>
      </c>
      <c r="E24" s="76">
        <v>0</v>
      </c>
      <c r="F24" s="76">
        <f t="shared" si="4"/>
        <v>0</v>
      </c>
      <c r="G24" s="76">
        <v>0</v>
      </c>
      <c r="H24" s="76">
        <v>0</v>
      </c>
      <c r="I24" s="76">
        <f t="shared" si="3"/>
        <v>0</v>
      </c>
    </row>
    <row r="25" spans="1:13" x14ac:dyDescent="0.2">
      <c r="A25" s="58"/>
      <c r="B25" s="59"/>
      <c r="C25" s="60" t="s">
        <v>245</v>
      </c>
      <c r="D25" s="76">
        <v>0</v>
      </c>
      <c r="E25" s="76">
        <v>0</v>
      </c>
      <c r="F25" s="76">
        <f t="shared" si="4"/>
        <v>0</v>
      </c>
      <c r="G25" s="76">
        <v>0</v>
      </c>
      <c r="H25" s="76">
        <v>0</v>
      </c>
      <c r="I25" s="76">
        <f t="shared" si="3"/>
        <v>0</v>
      </c>
    </row>
    <row r="26" spans="1:13" x14ac:dyDescent="0.2">
      <c r="A26" s="58"/>
      <c r="B26" s="59"/>
      <c r="C26" s="60" t="s">
        <v>246</v>
      </c>
      <c r="D26" s="76">
        <v>0</v>
      </c>
      <c r="E26" s="76">
        <v>0</v>
      </c>
      <c r="F26" s="76">
        <f t="shared" si="4"/>
        <v>0</v>
      </c>
      <c r="G26" s="76">
        <v>0</v>
      </c>
      <c r="H26" s="76">
        <v>0</v>
      </c>
      <c r="I26" s="76">
        <f t="shared" si="3"/>
        <v>0</v>
      </c>
    </row>
    <row r="27" spans="1:13" x14ac:dyDescent="0.2">
      <c r="A27" s="58"/>
      <c r="B27" s="59"/>
      <c r="C27" s="60" t="s">
        <v>247</v>
      </c>
      <c r="D27" s="76">
        <v>0</v>
      </c>
      <c r="E27" s="76">
        <v>0</v>
      </c>
      <c r="F27" s="76">
        <f t="shared" si="4"/>
        <v>0</v>
      </c>
      <c r="G27" s="76">
        <v>0</v>
      </c>
      <c r="H27" s="76">
        <v>0</v>
      </c>
      <c r="I27" s="76">
        <f t="shared" si="3"/>
        <v>0</v>
      </c>
    </row>
    <row r="28" spans="1:13" x14ac:dyDescent="0.2">
      <c r="A28" s="58"/>
      <c r="B28" s="59"/>
      <c r="C28" s="60" t="s">
        <v>248</v>
      </c>
      <c r="D28" s="76">
        <v>0</v>
      </c>
      <c r="E28" s="76">
        <v>0</v>
      </c>
      <c r="F28" s="76">
        <f t="shared" si="4"/>
        <v>0</v>
      </c>
      <c r="G28" s="76">
        <v>0</v>
      </c>
      <c r="H28" s="76">
        <v>0</v>
      </c>
      <c r="I28" s="76">
        <f t="shared" si="3"/>
        <v>0</v>
      </c>
      <c r="M28" s="70"/>
    </row>
    <row r="29" spans="1:13" x14ac:dyDescent="0.2">
      <c r="A29" s="58"/>
      <c r="B29" s="59"/>
      <c r="C29" s="60" t="s">
        <v>249</v>
      </c>
      <c r="D29" s="76">
        <v>0</v>
      </c>
      <c r="E29" s="76">
        <v>0</v>
      </c>
      <c r="F29" s="76">
        <f t="shared" si="4"/>
        <v>0</v>
      </c>
      <c r="G29" s="76">
        <v>0</v>
      </c>
      <c r="H29" s="76">
        <v>0</v>
      </c>
      <c r="I29" s="76">
        <f t="shared" si="3"/>
        <v>0</v>
      </c>
    </row>
    <row r="30" spans="1:13" x14ac:dyDescent="0.2">
      <c r="A30" s="58"/>
      <c r="B30" s="59"/>
      <c r="C30" s="60" t="s">
        <v>250</v>
      </c>
      <c r="D30" s="76">
        <v>0</v>
      </c>
      <c r="E30" s="76">
        <v>0</v>
      </c>
      <c r="F30" s="76">
        <f t="shared" si="4"/>
        <v>0</v>
      </c>
      <c r="G30" s="76">
        <v>0</v>
      </c>
      <c r="H30" s="76">
        <v>0</v>
      </c>
      <c r="I30" s="76">
        <f t="shared" si="3"/>
        <v>0</v>
      </c>
    </row>
    <row r="31" spans="1:13" x14ac:dyDescent="0.2">
      <c r="A31" s="58"/>
      <c r="B31" s="226" t="s">
        <v>251</v>
      </c>
      <c r="C31" s="227"/>
      <c r="D31" s="75">
        <f>SUM(D32:D36)</f>
        <v>0</v>
      </c>
      <c r="E31" s="75">
        <f t="shared" ref="E31:I31" si="5">SUM(E32:E36)</f>
        <v>0</v>
      </c>
      <c r="F31" s="75">
        <f t="shared" si="5"/>
        <v>0</v>
      </c>
      <c r="G31" s="75">
        <f t="shared" si="5"/>
        <v>0</v>
      </c>
      <c r="H31" s="75">
        <f t="shared" si="5"/>
        <v>0</v>
      </c>
      <c r="I31" s="75">
        <f t="shared" si="5"/>
        <v>0</v>
      </c>
    </row>
    <row r="32" spans="1:13" x14ac:dyDescent="0.2">
      <c r="A32" s="58"/>
      <c r="B32" s="59"/>
      <c r="C32" s="60" t="s">
        <v>252</v>
      </c>
      <c r="D32" s="76">
        <v>0</v>
      </c>
      <c r="E32" s="76">
        <v>0</v>
      </c>
      <c r="F32" s="76">
        <f t="shared" si="4"/>
        <v>0</v>
      </c>
      <c r="G32" s="76">
        <v>0</v>
      </c>
      <c r="H32" s="76">
        <v>0</v>
      </c>
      <c r="I32" s="76">
        <f t="shared" si="3"/>
        <v>0</v>
      </c>
    </row>
    <row r="33" spans="1:12" x14ac:dyDescent="0.2">
      <c r="A33" s="58"/>
      <c r="B33" s="59"/>
      <c r="C33" s="60" t="s">
        <v>253</v>
      </c>
      <c r="D33" s="76">
        <v>0</v>
      </c>
      <c r="E33" s="76">
        <v>0</v>
      </c>
      <c r="F33" s="76">
        <f t="shared" si="4"/>
        <v>0</v>
      </c>
      <c r="G33" s="76">
        <v>0</v>
      </c>
      <c r="H33" s="76">
        <v>0</v>
      </c>
      <c r="I33" s="76">
        <f t="shared" si="3"/>
        <v>0</v>
      </c>
    </row>
    <row r="34" spans="1:12" x14ac:dyDescent="0.2">
      <c r="A34" s="58"/>
      <c r="B34" s="59"/>
      <c r="C34" s="60" t="s">
        <v>254</v>
      </c>
      <c r="D34" s="76">
        <v>0</v>
      </c>
      <c r="E34" s="76">
        <v>0</v>
      </c>
      <c r="F34" s="76">
        <f t="shared" si="4"/>
        <v>0</v>
      </c>
      <c r="G34" s="76">
        <v>0</v>
      </c>
      <c r="H34" s="76">
        <v>0</v>
      </c>
      <c r="I34" s="76">
        <f t="shared" si="3"/>
        <v>0</v>
      </c>
    </row>
    <row r="35" spans="1:12" x14ac:dyDescent="0.2">
      <c r="A35" s="58"/>
      <c r="B35" s="59"/>
      <c r="C35" s="60" t="s">
        <v>255</v>
      </c>
      <c r="D35" s="76">
        <v>0</v>
      </c>
      <c r="E35" s="76">
        <v>0</v>
      </c>
      <c r="F35" s="76">
        <f t="shared" si="4"/>
        <v>0</v>
      </c>
      <c r="G35" s="76">
        <v>0</v>
      </c>
      <c r="H35" s="76">
        <v>0</v>
      </c>
      <c r="I35" s="76">
        <f t="shared" si="3"/>
        <v>0</v>
      </c>
    </row>
    <row r="36" spans="1:12" x14ac:dyDescent="0.2">
      <c r="A36" s="58"/>
      <c r="B36" s="59"/>
      <c r="C36" s="60" t="s">
        <v>256</v>
      </c>
      <c r="D36" s="76">
        <v>0</v>
      </c>
      <c r="E36" s="76">
        <v>0</v>
      </c>
      <c r="F36" s="76">
        <f t="shared" si="4"/>
        <v>0</v>
      </c>
      <c r="G36" s="76">
        <v>0</v>
      </c>
      <c r="H36" s="76">
        <v>0</v>
      </c>
      <c r="I36" s="76">
        <f>+H36-D36</f>
        <v>0</v>
      </c>
    </row>
    <row r="37" spans="1:12" x14ac:dyDescent="0.2">
      <c r="A37" s="58"/>
      <c r="B37" s="224" t="s">
        <v>257</v>
      </c>
      <c r="C37" s="225"/>
      <c r="D37" s="75">
        <v>17909107</v>
      </c>
      <c r="E37" s="75">
        <v>644590</v>
      </c>
      <c r="F37" s="75">
        <f>+D37+E37</f>
        <v>18553697</v>
      </c>
      <c r="G37" s="75">
        <v>18553697</v>
      </c>
      <c r="H37" s="75">
        <v>18553697</v>
      </c>
      <c r="I37" s="75">
        <v>644590</v>
      </c>
      <c r="J37" s="67"/>
      <c r="L37" s="68"/>
    </row>
    <row r="38" spans="1:12" x14ac:dyDescent="0.2">
      <c r="A38" s="58"/>
      <c r="B38" s="224" t="s">
        <v>258</v>
      </c>
      <c r="C38" s="225"/>
      <c r="D38" s="75">
        <f>+D39</f>
        <v>0</v>
      </c>
      <c r="E38" s="75">
        <f t="shared" ref="E38:I38" si="6">+E39</f>
        <v>0</v>
      </c>
      <c r="F38" s="75">
        <f t="shared" si="6"/>
        <v>0</v>
      </c>
      <c r="G38" s="75">
        <f t="shared" si="6"/>
        <v>0</v>
      </c>
      <c r="H38" s="75">
        <f t="shared" si="6"/>
        <v>0</v>
      </c>
      <c r="I38" s="75">
        <f t="shared" si="6"/>
        <v>0</v>
      </c>
    </row>
    <row r="39" spans="1:12" x14ac:dyDescent="0.2">
      <c r="A39" s="58"/>
      <c r="B39" s="59"/>
      <c r="C39" s="60" t="s">
        <v>259</v>
      </c>
      <c r="D39" s="76">
        <v>0</v>
      </c>
      <c r="E39" s="76">
        <v>0</v>
      </c>
      <c r="F39" s="76">
        <f t="shared" ref="F39:F42" si="7">+D39+E39</f>
        <v>0</v>
      </c>
      <c r="G39" s="76">
        <v>0</v>
      </c>
      <c r="H39" s="76">
        <v>0</v>
      </c>
      <c r="I39" s="76">
        <f>+H39-D39</f>
        <v>0</v>
      </c>
    </row>
    <row r="40" spans="1:12" x14ac:dyDescent="0.2">
      <c r="A40" s="58"/>
      <c r="B40" s="224" t="s">
        <v>260</v>
      </c>
      <c r="C40" s="225"/>
      <c r="D40" s="75">
        <f>+D41+D42</f>
        <v>0</v>
      </c>
      <c r="E40" s="75">
        <f t="shared" ref="E40:I40" si="8">+E41+E42</f>
        <v>0</v>
      </c>
      <c r="F40" s="75">
        <f t="shared" si="8"/>
        <v>0</v>
      </c>
      <c r="G40" s="75">
        <f t="shared" si="8"/>
        <v>0</v>
      </c>
      <c r="H40" s="75">
        <f t="shared" si="8"/>
        <v>0</v>
      </c>
      <c r="I40" s="75">
        <f t="shared" si="8"/>
        <v>0</v>
      </c>
    </row>
    <row r="41" spans="1:12" x14ac:dyDescent="0.2">
      <c r="A41" s="58"/>
      <c r="B41" s="59"/>
      <c r="C41" s="60" t="s">
        <v>261</v>
      </c>
      <c r="D41" s="76">
        <v>0</v>
      </c>
      <c r="E41" s="76">
        <v>0</v>
      </c>
      <c r="F41" s="76">
        <f t="shared" si="7"/>
        <v>0</v>
      </c>
      <c r="G41" s="76">
        <v>0</v>
      </c>
      <c r="H41" s="76">
        <v>0</v>
      </c>
      <c r="I41" s="76">
        <f t="shared" ref="I41:I42" si="9">+H41-D41</f>
        <v>0</v>
      </c>
    </row>
    <row r="42" spans="1:12" x14ac:dyDescent="0.2">
      <c r="A42" s="58"/>
      <c r="B42" s="59"/>
      <c r="C42" s="60" t="s">
        <v>262</v>
      </c>
      <c r="D42" s="76">
        <v>0</v>
      </c>
      <c r="E42" s="76">
        <v>0</v>
      </c>
      <c r="F42" s="76">
        <f t="shared" si="7"/>
        <v>0</v>
      </c>
      <c r="G42" s="76">
        <v>0</v>
      </c>
      <c r="H42" s="76">
        <v>0</v>
      </c>
      <c r="I42" s="76">
        <f t="shared" si="9"/>
        <v>0</v>
      </c>
    </row>
    <row r="43" spans="1:12" x14ac:dyDescent="0.2">
      <c r="A43" s="61"/>
      <c r="B43" s="62"/>
      <c r="C43" s="63"/>
      <c r="D43" s="76"/>
      <c r="E43" s="76"/>
      <c r="F43" s="76"/>
      <c r="G43" s="76"/>
      <c r="H43" s="76"/>
      <c r="I43" s="76"/>
    </row>
    <row r="44" spans="1:12" x14ac:dyDescent="0.2">
      <c r="A44" s="221" t="s">
        <v>263</v>
      </c>
      <c r="B44" s="222"/>
      <c r="C44" s="223"/>
      <c r="D44" s="77">
        <f>+D11+D12+D13+D14+D15+D16+D17+D18+D31+D37+D38+D40</f>
        <v>17909107</v>
      </c>
      <c r="E44" s="77">
        <f>+E11+E12+E13+E14+E15+E16+E17+E18+E31+E37+E38+E40</f>
        <v>644590</v>
      </c>
      <c r="F44" s="77">
        <f t="shared" ref="F44" si="10">+F11+F12+F13+F14+F15+F16+F17+F18+F31+F37+F38+F40</f>
        <v>18553697</v>
      </c>
      <c r="G44" s="77">
        <f>+G11+G12+G13+G14+G15+G16+G17+G18+G31+G37+G38+G40</f>
        <v>18604581</v>
      </c>
      <c r="H44" s="77">
        <f>+H11+H12+H13+H14+H15+H16+H17+H18+H31+H37+H38+H40</f>
        <v>18604581</v>
      </c>
      <c r="I44" s="77">
        <f>+I11+I12+I13+I14+I15+I16+I17+I18+I31+I37+I38+I40</f>
        <v>695474</v>
      </c>
    </row>
    <row r="45" spans="1:12" x14ac:dyDescent="0.2">
      <c r="A45" s="221" t="s">
        <v>264</v>
      </c>
      <c r="B45" s="222"/>
      <c r="C45" s="223"/>
      <c r="D45" s="72"/>
      <c r="E45" s="72"/>
      <c r="F45" s="72"/>
      <c r="G45" s="72"/>
      <c r="H45" s="72"/>
      <c r="I45" s="72"/>
    </row>
    <row r="46" spans="1:12" x14ac:dyDescent="0.2">
      <c r="A46" s="221" t="s">
        <v>265</v>
      </c>
      <c r="B46" s="222"/>
      <c r="C46" s="223"/>
      <c r="D46" s="73"/>
      <c r="E46" s="73"/>
      <c r="F46" s="73"/>
      <c r="G46" s="73"/>
      <c r="H46" s="73"/>
      <c r="I46" s="121">
        <f>IF(I44&gt;0,(I44),(""))</f>
        <v>695474</v>
      </c>
    </row>
    <row r="47" spans="1:12" x14ac:dyDescent="0.2">
      <c r="A47" s="61"/>
      <c r="B47" s="62"/>
      <c r="C47" s="63"/>
      <c r="D47" s="71"/>
      <c r="E47" s="71"/>
      <c r="F47" s="71"/>
      <c r="G47" s="71"/>
      <c r="H47" s="71"/>
      <c r="I47" s="71"/>
    </row>
    <row r="48" spans="1:12" x14ac:dyDescent="0.2">
      <c r="A48" s="221" t="s">
        <v>266</v>
      </c>
      <c r="B48" s="222"/>
      <c r="C48" s="223"/>
      <c r="D48" s="71"/>
      <c r="E48" s="71"/>
      <c r="F48" s="71"/>
      <c r="G48" s="71"/>
      <c r="H48" s="71"/>
      <c r="I48" s="71"/>
    </row>
    <row r="49" spans="1:12" x14ac:dyDescent="0.2">
      <c r="A49" s="58"/>
      <c r="B49" s="224" t="s">
        <v>267</v>
      </c>
      <c r="C49" s="225"/>
      <c r="D49" s="75">
        <f>+D50+D51+D52+D53+D54+D55+D56+D57</f>
        <v>0</v>
      </c>
      <c r="E49" s="75">
        <f t="shared" ref="E49:I49" si="11">+E50+E51+E52+E53+E54+E55+E56+E57</f>
        <v>0</v>
      </c>
      <c r="F49" s="75">
        <f>+F50+F51+F52+F53+F54+F55+F56+F57</f>
        <v>0</v>
      </c>
      <c r="G49" s="75">
        <f>+G50+G51+G52+G53+G54+G55+G56+G57</f>
        <v>0</v>
      </c>
      <c r="H49" s="75">
        <f>+H50+H51+H52+H53+H54+H55+H56+H57</f>
        <v>0</v>
      </c>
      <c r="I49" s="75">
        <f t="shared" si="11"/>
        <v>0</v>
      </c>
      <c r="J49" s="70"/>
    </row>
    <row r="50" spans="1:12" x14ac:dyDescent="0.2">
      <c r="A50" s="58"/>
      <c r="B50" s="59"/>
      <c r="C50" s="66" t="s">
        <v>268</v>
      </c>
      <c r="D50" s="76">
        <v>0</v>
      </c>
      <c r="E50" s="76">
        <v>0</v>
      </c>
      <c r="F50" s="76">
        <f>+D50+E50</f>
        <v>0</v>
      </c>
      <c r="G50" s="76">
        <v>0</v>
      </c>
      <c r="H50" s="76">
        <v>0</v>
      </c>
      <c r="I50" s="76">
        <f t="shared" ref="I50:I57" si="12">+H50-D50</f>
        <v>0</v>
      </c>
    </row>
    <row r="51" spans="1:12" x14ac:dyDescent="0.2">
      <c r="A51" s="58"/>
      <c r="B51" s="59"/>
      <c r="C51" s="66" t="s">
        <v>269</v>
      </c>
      <c r="D51" s="76">
        <v>0</v>
      </c>
      <c r="E51" s="76">
        <v>0</v>
      </c>
      <c r="F51" s="76">
        <f t="shared" ref="F51:F65" si="13">+D51+E51</f>
        <v>0</v>
      </c>
      <c r="G51" s="76">
        <v>0</v>
      </c>
      <c r="H51" s="76">
        <v>0</v>
      </c>
      <c r="I51" s="76">
        <f t="shared" si="12"/>
        <v>0</v>
      </c>
    </row>
    <row r="52" spans="1:12" x14ac:dyDescent="0.2">
      <c r="A52" s="58"/>
      <c r="B52" s="59"/>
      <c r="C52" s="66" t="s">
        <v>270</v>
      </c>
      <c r="D52" s="76">
        <v>0</v>
      </c>
      <c r="E52" s="76">
        <v>0</v>
      </c>
      <c r="F52" s="76">
        <f t="shared" si="13"/>
        <v>0</v>
      </c>
      <c r="G52" s="76">
        <v>0</v>
      </c>
      <c r="H52" s="76">
        <v>0</v>
      </c>
      <c r="I52" s="76">
        <f t="shared" si="12"/>
        <v>0</v>
      </c>
    </row>
    <row r="53" spans="1:12" ht="25.5" x14ac:dyDescent="0.2">
      <c r="A53" s="58"/>
      <c r="B53" s="59"/>
      <c r="C53" s="66" t="s">
        <v>271</v>
      </c>
      <c r="D53" s="76">
        <v>0</v>
      </c>
      <c r="E53" s="76">
        <v>0</v>
      </c>
      <c r="F53" s="76">
        <f t="shared" si="13"/>
        <v>0</v>
      </c>
      <c r="G53" s="76">
        <v>0</v>
      </c>
      <c r="H53" s="76">
        <v>0</v>
      </c>
      <c r="I53" s="76">
        <f t="shared" si="12"/>
        <v>0</v>
      </c>
    </row>
    <row r="54" spans="1:12" x14ac:dyDescent="0.2">
      <c r="A54" s="58"/>
      <c r="B54" s="59"/>
      <c r="C54" s="66" t="s">
        <v>272</v>
      </c>
      <c r="D54" s="76">
        <v>0</v>
      </c>
      <c r="E54" s="76">
        <v>0</v>
      </c>
      <c r="F54" s="76">
        <f t="shared" si="13"/>
        <v>0</v>
      </c>
      <c r="G54" s="76">
        <v>0</v>
      </c>
      <c r="H54" s="76">
        <v>0</v>
      </c>
      <c r="I54" s="76">
        <f t="shared" si="12"/>
        <v>0</v>
      </c>
    </row>
    <row r="55" spans="1:12" x14ac:dyDescent="0.2">
      <c r="A55" s="58"/>
      <c r="B55" s="59"/>
      <c r="C55" s="66" t="s">
        <v>273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f>+H55-D55</f>
        <v>0</v>
      </c>
      <c r="J55" s="67"/>
      <c r="L55" s="68"/>
    </row>
    <row r="56" spans="1:12" ht="25.5" x14ac:dyDescent="0.2">
      <c r="A56" s="58"/>
      <c r="B56" s="59"/>
      <c r="C56" s="66" t="s">
        <v>274</v>
      </c>
      <c r="D56" s="76">
        <v>0</v>
      </c>
      <c r="E56" s="76">
        <v>0</v>
      </c>
      <c r="F56" s="76">
        <f t="shared" si="13"/>
        <v>0</v>
      </c>
      <c r="G56" s="76">
        <v>0</v>
      </c>
      <c r="H56" s="76">
        <v>0</v>
      </c>
      <c r="I56" s="76">
        <f t="shared" si="12"/>
        <v>0</v>
      </c>
    </row>
    <row r="57" spans="1:12" ht="25.5" x14ac:dyDescent="0.2">
      <c r="A57" s="58"/>
      <c r="B57" s="59"/>
      <c r="C57" s="66" t="s">
        <v>275</v>
      </c>
      <c r="D57" s="76">
        <v>0</v>
      </c>
      <c r="E57" s="76">
        <v>0</v>
      </c>
      <c r="F57" s="76">
        <f t="shared" si="13"/>
        <v>0</v>
      </c>
      <c r="G57" s="76">
        <v>0</v>
      </c>
      <c r="H57" s="76">
        <v>0</v>
      </c>
      <c r="I57" s="76">
        <f t="shared" si="12"/>
        <v>0</v>
      </c>
    </row>
    <row r="58" spans="1:12" x14ac:dyDescent="0.2">
      <c r="A58" s="58"/>
      <c r="B58" s="224" t="s">
        <v>276</v>
      </c>
      <c r="C58" s="225"/>
      <c r="D58" s="75">
        <f>SUM(D59:D62)</f>
        <v>0</v>
      </c>
      <c r="E58" s="75">
        <f t="shared" ref="E58:I58" si="14">SUM(E59:E62)</f>
        <v>0</v>
      </c>
      <c r="F58" s="75">
        <f t="shared" si="14"/>
        <v>0</v>
      </c>
      <c r="G58" s="75">
        <f t="shared" si="14"/>
        <v>0</v>
      </c>
      <c r="H58" s="75">
        <f t="shared" si="14"/>
        <v>0</v>
      </c>
      <c r="I58" s="75">
        <f t="shared" si="14"/>
        <v>0</v>
      </c>
    </row>
    <row r="59" spans="1:12" x14ac:dyDescent="0.2">
      <c r="A59" s="58"/>
      <c r="B59" s="59"/>
      <c r="C59" s="60" t="s">
        <v>277</v>
      </c>
      <c r="D59" s="76">
        <v>0</v>
      </c>
      <c r="E59" s="76">
        <v>0</v>
      </c>
      <c r="F59" s="76">
        <f t="shared" si="13"/>
        <v>0</v>
      </c>
      <c r="G59" s="76">
        <v>0</v>
      </c>
      <c r="H59" s="76">
        <v>0</v>
      </c>
      <c r="I59" s="76">
        <f t="shared" ref="I59:I61" si="15">+H59-D59</f>
        <v>0</v>
      </c>
    </row>
    <row r="60" spans="1:12" x14ac:dyDescent="0.2">
      <c r="A60" s="58"/>
      <c r="B60" s="59"/>
      <c r="C60" s="60" t="s">
        <v>278</v>
      </c>
      <c r="D60" s="76">
        <v>0</v>
      </c>
      <c r="E60" s="76">
        <v>0</v>
      </c>
      <c r="F60" s="76">
        <f t="shared" si="13"/>
        <v>0</v>
      </c>
      <c r="G60" s="76">
        <v>0</v>
      </c>
      <c r="H60" s="76">
        <v>0</v>
      </c>
      <c r="I60" s="76">
        <f t="shared" si="15"/>
        <v>0</v>
      </c>
    </row>
    <row r="61" spans="1:12" x14ac:dyDescent="0.2">
      <c r="A61" s="58"/>
      <c r="B61" s="59"/>
      <c r="C61" s="60" t="s">
        <v>279</v>
      </c>
      <c r="D61" s="76">
        <v>0</v>
      </c>
      <c r="E61" s="76">
        <v>0</v>
      </c>
      <c r="F61" s="76">
        <f t="shared" si="13"/>
        <v>0</v>
      </c>
      <c r="G61" s="76">
        <v>0</v>
      </c>
      <c r="H61" s="76">
        <v>0</v>
      </c>
      <c r="I61" s="76">
        <f t="shared" si="15"/>
        <v>0</v>
      </c>
    </row>
    <row r="62" spans="1:12" x14ac:dyDescent="0.2">
      <c r="A62" s="58"/>
      <c r="B62" s="59"/>
      <c r="C62" s="60" t="s">
        <v>280</v>
      </c>
      <c r="D62" s="76">
        <v>0</v>
      </c>
      <c r="E62" s="76">
        <v>0</v>
      </c>
      <c r="F62" s="76">
        <f>+D62+E62</f>
        <v>0</v>
      </c>
      <c r="G62" s="76">
        <v>0</v>
      </c>
      <c r="H62" s="76">
        <v>0</v>
      </c>
      <c r="I62" s="76">
        <f>+H62-D62</f>
        <v>0</v>
      </c>
      <c r="J62" s="67"/>
    </row>
    <row r="63" spans="1:12" x14ac:dyDescent="0.2">
      <c r="A63" s="58"/>
      <c r="B63" s="224" t="s">
        <v>281</v>
      </c>
      <c r="C63" s="225"/>
      <c r="D63" s="75">
        <f>+D64+D65</f>
        <v>0</v>
      </c>
      <c r="E63" s="75">
        <f t="shared" ref="E63:I63" si="16">+E64+E65</f>
        <v>0</v>
      </c>
      <c r="F63" s="75">
        <f t="shared" si="16"/>
        <v>0</v>
      </c>
      <c r="G63" s="75">
        <f t="shared" si="16"/>
        <v>0</v>
      </c>
      <c r="H63" s="75">
        <f t="shared" si="16"/>
        <v>0</v>
      </c>
      <c r="I63" s="75">
        <f t="shared" si="16"/>
        <v>0</v>
      </c>
    </row>
    <row r="64" spans="1:12" ht="25.5" x14ac:dyDescent="0.2">
      <c r="A64" s="58"/>
      <c r="B64" s="59"/>
      <c r="C64" s="66" t="s">
        <v>282</v>
      </c>
      <c r="D64" s="76">
        <v>0</v>
      </c>
      <c r="E64" s="76">
        <v>0</v>
      </c>
      <c r="F64" s="76">
        <f t="shared" si="13"/>
        <v>0</v>
      </c>
      <c r="G64" s="76">
        <v>0</v>
      </c>
      <c r="H64" s="76">
        <v>0</v>
      </c>
      <c r="I64" s="76">
        <f t="shared" ref="I64:I65" si="17">+H64-D64</f>
        <v>0</v>
      </c>
    </row>
    <row r="65" spans="1:12" x14ac:dyDescent="0.2">
      <c r="A65" s="58"/>
      <c r="B65" s="59"/>
      <c r="C65" s="60" t="s">
        <v>283</v>
      </c>
      <c r="D65" s="76">
        <v>0</v>
      </c>
      <c r="E65" s="76">
        <v>0</v>
      </c>
      <c r="F65" s="76">
        <f t="shared" si="13"/>
        <v>0</v>
      </c>
      <c r="G65" s="76">
        <v>0</v>
      </c>
      <c r="H65" s="76">
        <v>0</v>
      </c>
      <c r="I65" s="76">
        <f t="shared" si="17"/>
        <v>0</v>
      </c>
    </row>
    <row r="66" spans="1:12" x14ac:dyDescent="0.2">
      <c r="A66" s="58"/>
      <c r="B66" s="226" t="s">
        <v>284</v>
      </c>
      <c r="C66" s="227"/>
      <c r="D66" s="75">
        <v>59740278</v>
      </c>
      <c r="E66" s="75">
        <v>9597670</v>
      </c>
      <c r="F66" s="75">
        <f>+D66+E66</f>
        <v>69337948</v>
      </c>
      <c r="G66" s="75">
        <v>69337947.799999997</v>
      </c>
      <c r="H66" s="75">
        <v>69337948</v>
      </c>
      <c r="I66" s="75">
        <f>+G66-D66</f>
        <v>9597669.799999997</v>
      </c>
    </row>
    <row r="67" spans="1:12" x14ac:dyDescent="0.2">
      <c r="A67" s="58"/>
      <c r="B67" s="226" t="s">
        <v>285</v>
      </c>
      <c r="C67" s="227"/>
      <c r="D67" s="75">
        <v>0</v>
      </c>
      <c r="E67" s="75">
        <v>0</v>
      </c>
      <c r="F67" s="75">
        <v>0</v>
      </c>
      <c r="G67" s="75">
        <v>20606</v>
      </c>
      <c r="H67" s="75">
        <v>20606</v>
      </c>
      <c r="I67" s="75">
        <f>+G67-D67</f>
        <v>20606</v>
      </c>
      <c r="L67" s="70"/>
    </row>
    <row r="68" spans="1:12" x14ac:dyDescent="0.2">
      <c r="A68" s="61"/>
      <c r="B68" s="219"/>
      <c r="C68" s="220"/>
      <c r="D68" s="76"/>
      <c r="E68" s="76"/>
      <c r="F68" s="76"/>
      <c r="G68" s="76"/>
      <c r="H68" s="76"/>
      <c r="I68" s="76"/>
    </row>
    <row r="69" spans="1:12" x14ac:dyDescent="0.2">
      <c r="A69" s="216" t="s">
        <v>286</v>
      </c>
      <c r="B69" s="217"/>
      <c r="C69" s="218"/>
      <c r="D69" s="75">
        <f>+D49+D58+D63+D66+D67</f>
        <v>59740278</v>
      </c>
      <c r="E69" s="75">
        <f t="shared" ref="E69:F69" si="18">+E49+E58+E63+E66+E67</f>
        <v>9597670</v>
      </c>
      <c r="F69" s="75">
        <f t="shared" si="18"/>
        <v>69337948</v>
      </c>
      <c r="G69" s="75">
        <f>+G49+G58+G63+G66+G67</f>
        <v>69358553.799999997</v>
      </c>
      <c r="H69" s="75">
        <f>+H49+H58+H63+H66+H67</f>
        <v>69358554</v>
      </c>
      <c r="I69" s="75">
        <f>+G69-D69</f>
        <v>9618275.799999997</v>
      </c>
      <c r="K69" s="68"/>
    </row>
    <row r="70" spans="1:12" x14ac:dyDescent="0.2">
      <c r="A70" s="61"/>
      <c r="B70" s="219"/>
      <c r="C70" s="220"/>
      <c r="D70" s="76"/>
      <c r="E70" s="76"/>
      <c r="F70" s="76"/>
      <c r="G70" s="76"/>
      <c r="H70" s="76"/>
      <c r="I70" s="76"/>
    </row>
    <row r="71" spans="1:12" x14ac:dyDescent="0.2">
      <c r="A71" s="221" t="s">
        <v>287</v>
      </c>
      <c r="B71" s="222"/>
      <c r="C71" s="223"/>
      <c r="D71" s="75">
        <f>+D72</f>
        <v>0</v>
      </c>
      <c r="E71" s="75">
        <f t="shared" ref="E71:I71" si="19">+E72</f>
        <v>0</v>
      </c>
      <c r="F71" s="75">
        <f t="shared" si="19"/>
        <v>0</v>
      </c>
      <c r="G71" s="75">
        <f t="shared" si="19"/>
        <v>0</v>
      </c>
      <c r="H71" s="75">
        <f t="shared" si="19"/>
        <v>0</v>
      </c>
      <c r="I71" s="75">
        <f t="shared" si="19"/>
        <v>0</v>
      </c>
    </row>
    <row r="72" spans="1:12" x14ac:dyDescent="0.2">
      <c r="A72" s="58"/>
      <c r="B72" s="224" t="s">
        <v>288</v>
      </c>
      <c r="C72" s="225"/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</row>
    <row r="73" spans="1:12" x14ac:dyDescent="0.2">
      <c r="A73" s="61"/>
      <c r="B73" s="219"/>
      <c r="C73" s="220"/>
      <c r="D73" s="76"/>
      <c r="E73" s="76"/>
      <c r="F73" s="76"/>
      <c r="G73" s="76"/>
      <c r="H73" s="76"/>
      <c r="I73" s="76"/>
    </row>
    <row r="74" spans="1:12" x14ac:dyDescent="0.2">
      <c r="A74" s="221" t="s">
        <v>289</v>
      </c>
      <c r="B74" s="222"/>
      <c r="C74" s="223"/>
      <c r="D74" s="75">
        <f t="shared" ref="D74:H74" si="20">+D44+D69+D71</f>
        <v>77649385</v>
      </c>
      <c r="E74" s="75">
        <f t="shared" si="20"/>
        <v>10242260</v>
      </c>
      <c r="F74" s="75">
        <f t="shared" si="20"/>
        <v>87891645</v>
      </c>
      <c r="G74" s="75">
        <f t="shared" si="20"/>
        <v>87963134.799999997</v>
      </c>
      <c r="H74" s="75">
        <f t="shared" si="20"/>
        <v>87963135</v>
      </c>
      <c r="I74" s="75">
        <f>+I44+I69+I71</f>
        <v>10313749.799999997</v>
      </c>
    </row>
    <row r="75" spans="1:12" x14ac:dyDescent="0.2">
      <c r="A75" s="61"/>
      <c r="B75" s="219"/>
      <c r="C75" s="220"/>
      <c r="D75" s="76"/>
      <c r="E75" s="76"/>
      <c r="F75" s="76"/>
      <c r="G75" s="76"/>
      <c r="H75" s="76"/>
      <c r="I75" s="76"/>
      <c r="K75" s="70"/>
    </row>
    <row r="76" spans="1:12" x14ac:dyDescent="0.2">
      <c r="A76" s="58"/>
      <c r="B76" s="222" t="s">
        <v>290</v>
      </c>
      <c r="C76" s="223"/>
      <c r="D76" s="76"/>
      <c r="E76" s="76"/>
      <c r="F76" s="76"/>
      <c r="G76" s="76"/>
      <c r="H76" s="76"/>
      <c r="I76" s="76"/>
    </row>
    <row r="77" spans="1:12" x14ac:dyDescent="0.2">
      <c r="A77" s="58"/>
      <c r="B77" s="226" t="s">
        <v>291</v>
      </c>
      <c r="C77" s="227"/>
      <c r="D77" s="76">
        <v>0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</row>
    <row r="78" spans="1:12" x14ac:dyDescent="0.2">
      <c r="A78" s="58"/>
      <c r="B78" s="226" t="s">
        <v>292</v>
      </c>
      <c r="C78" s="227"/>
      <c r="D78" s="76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</row>
    <row r="79" spans="1:12" x14ac:dyDescent="0.2">
      <c r="A79" s="58"/>
      <c r="B79" s="217" t="s">
        <v>293</v>
      </c>
      <c r="C79" s="218"/>
      <c r="D79" s="75">
        <f>+D77+D78</f>
        <v>0</v>
      </c>
      <c r="E79" s="75">
        <f t="shared" ref="E79:I79" si="21">+E77+E78</f>
        <v>0</v>
      </c>
      <c r="F79" s="75">
        <f t="shared" si="21"/>
        <v>0</v>
      </c>
      <c r="G79" s="75">
        <f t="shared" si="21"/>
        <v>0</v>
      </c>
      <c r="H79" s="75">
        <f t="shared" si="21"/>
        <v>0</v>
      </c>
      <c r="I79" s="75">
        <f t="shared" si="21"/>
        <v>0</v>
      </c>
    </row>
    <row r="80" spans="1:12" ht="13.5" thickBot="1" x14ac:dyDescent="0.25">
      <c r="A80" s="65"/>
      <c r="B80" s="214"/>
      <c r="C80" s="215"/>
      <c r="D80" s="74"/>
      <c r="E80" s="74"/>
      <c r="F80" s="74"/>
      <c r="G80" s="74"/>
      <c r="H80" s="74"/>
      <c r="I80" s="74"/>
    </row>
    <row r="82" spans="1:10" x14ac:dyDescent="0.2">
      <c r="D82" s="103"/>
      <c r="E82" s="103"/>
      <c r="F82" s="103"/>
    </row>
    <row r="83" spans="1:10" x14ac:dyDescent="0.2">
      <c r="D83" s="103"/>
      <c r="E83" s="103"/>
      <c r="F83" s="103"/>
    </row>
    <row r="84" spans="1:10" x14ac:dyDescent="0.2">
      <c r="D84" s="103"/>
      <c r="E84" s="103"/>
      <c r="F84" s="103"/>
    </row>
    <row r="87" spans="1:10" x14ac:dyDescent="0.2">
      <c r="A87" s="150" t="s">
        <v>376</v>
      </c>
      <c r="B87" s="150"/>
      <c r="C87" s="150"/>
      <c r="D87" s="150"/>
      <c r="E87" s="235" t="s">
        <v>377</v>
      </c>
      <c r="F87" s="235"/>
      <c r="G87" s="235"/>
      <c r="H87" s="235"/>
      <c r="I87" s="235"/>
    </row>
    <row r="88" spans="1:10" x14ac:dyDescent="0.2">
      <c r="A88" s="150" t="s">
        <v>369</v>
      </c>
      <c r="B88" s="150"/>
      <c r="C88" s="150"/>
      <c r="D88" s="150"/>
      <c r="E88" s="235" t="s">
        <v>373</v>
      </c>
      <c r="F88" s="235"/>
      <c r="G88" s="235"/>
      <c r="H88" s="235"/>
      <c r="I88" s="235"/>
    </row>
    <row r="92" spans="1:10" x14ac:dyDescent="0.2">
      <c r="D92" s="102"/>
      <c r="E92" s="102"/>
      <c r="F92" s="102"/>
      <c r="G92" s="102"/>
      <c r="H92" s="102"/>
      <c r="I92" s="122"/>
      <c r="J92" s="70"/>
    </row>
    <row r="96" spans="1:10" x14ac:dyDescent="0.2">
      <c r="F96" s="68"/>
    </row>
  </sheetData>
  <mergeCells count="56">
    <mergeCell ref="A87:D87"/>
    <mergeCell ref="A88:D88"/>
    <mergeCell ref="E87:I87"/>
    <mergeCell ref="E88:I88"/>
    <mergeCell ref="A2:I2"/>
    <mergeCell ref="A3:I3"/>
    <mergeCell ref="A4:I4"/>
    <mergeCell ref="A5:I5"/>
    <mergeCell ref="A6:C6"/>
    <mergeCell ref="D6:H6"/>
    <mergeCell ref="I6:I8"/>
    <mergeCell ref="A7:C7"/>
    <mergeCell ref="A8:C8"/>
    <mergeCell ref="D7:D8"/>
    <mergeCell ref="B16:C16"/>
    <mergeCell ref="E7:E8"/>
    <mergeCell ref="F7:F8"/>
    <mergeCell ref="G7:G8"/>
    <mergeCell ref="H7:H8"/>
    <mergeCell ref="A9:C9"/>
    <mergeCell ref="A10:C10"/>
    <mergeCell ref="B11:C11"/>
    <mergeCell ref="B12:C12"/>
    <mergeCell ref="B13:C13"/>
    <mergeCell ref="B14:C14"/>
    <mergeCell ref="B15:C15"/>
    <mergeCell ref="B37:C37"/>
    <mergeCell ref="B17:C17"/>
    <mergeCell ref="A18:A19"/>
    <mergeCell ref="B18:C18"/>
    <mergeCell ref="B19:C19"/>
    <mergeCell ref="B31:C31"/>
    <mergeCell ref="B68:C68"/>
    <mergeCell ref="A46:C46"/>
    <mergeCell ref="A48:C48"/>
    <mergeCell ref="B38:C38"/>
    <mergeCell ref="B40:C40"/>
    <mergeCell ref="A44:C44"/>
    <mergeCell ref="A45:C45"/>
    <mergeCell ref="B49:C49"/>
    <mergeCell ref="B58:C58"/>
    <mergeCell ref="B63:C63"/>
    <mergeCell ref="B66:C66"/>
    <mergeCell ref="B67:C67"/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</mergeCells>
  <pageMargins left="0.70866141732283472" right="0.70866141732283472" top="0.74803149606299213" bottom="0.74803149606299213" header="0.31496062992125984" footer="0.31496062992125984"/>
  <pageSetup scale="57" fitToHeight="4" orientation="portrait" r:id="rId1"/>
  <ignoredErrors>
    <ignoredError sqref="I58 I63 F58:F63" formula="1"/>
    <ignoredError sqref="D31:E36 D38:E40" formulaRange="1"/>
    <ignoredError sqref="F31:I36 F38:I40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8"/>
  <sheetViews>
    <sheetView zoomScaleNormal="100" zoomScaleSheetLayoutView="100" workbookViewId="0">
      <selection activeCell="M20" sqref="M20"/>
    </sheetView>
  </sheetViews>
  <sheetFormatPr baseColWidth="10" defaultRowHeight="15" x14ac:dyDescent="0.25"/>
  <cols>
    <col min="1" max="1" width="3.42578125" customWidth="1"/>
    <col min="2" max="2" width="58.5703125" customWidth="1"/>
    <col min="3" max="8" width="14.7109375" style="118" customWidth="1"/>
    <col min="9" max="9" width="11.42578125" style="273"/>
    <col min="10" max="14" width="12.7109375" bestFit="1" customWidth="1"/>
  </cols>
  <sheetData>
    <row r="1" spans="1:17" x14ac:dyDescent="0.25">
      <c r="A1" s="151" t="s">
        <v>119</v>
      </c>
      <c r="B1" s="152"/>
      <c r="C1" s="152"/>
      <c r="D1" s="152"/>
      <c r="E1" s="152"/>
      <c r="F1" s="152"/>
      <c r="G1" s="152"/>
      <c r="H1" s="242"/>
    </row>
    <row r="2" spans="1:17" x14ac:dyDescent="0.25">
      <c r="A2" s="189" t="s">
        <v>294</v>
      </c>
      <c r="B2" s="208"/>
      <c r="C2" s="208"/>
      <c r="D2" s="208"/>
      <c r="E2" s="208"/>
      <c r="F2" s="208"/>
      <c r="G2" s="208"/>
      <c r="H2" s="243"/>
    </row>
    <row r="3" spans="1:17" x14ac:dyDescent="0.25">
      <c r="A3" s="189" t="s">
        <v>378</v>
      </c>
      <c r="B3" s="208"/>
      <c r="C3" s="208"/>
      <c r="D3" s="208"/>
      <c r="E3" s="208"/>
      <c r="F3" s="208"/>
      <c r="G3" s="208"/>
      <c r="H3" s="243"/>
    </row>
    <row r="4" spans="1:17" x14ac:dyDescent="0.25">
      <c r="A4" s="189" t="s">
        <v>475</v>
      </c>
      <c r="B4" s="208"/>
      <c r="C4" s="208"/>
      <c r="D4" s="208"/>
      <c r="E4" s="208"/>
      <c r="F4" s="208"/>
      <c r="G4" s="208"/>
      <c r="H4" s="243"/>
    </row>
    <row r="5" spans="1:17" ht="15.75" thickBot="1" x14ac:dyDescent="0.3">
      <c r="A5" s="191" t="s">
        <v>1</v>
      </c>
      <c r="B5" s="209"/>
      <c r="C5" s="209"/>
      <c r="D5" s="209"/>
      <c r="E5" s="209"/>
      <c r="F5" s="209"/>
      <c r="G5" s="209"/>
      <c r="H5" s="244"/>
    </row>
    <row r="6" spans="1:17" ht="15.75" thickBot="1" x14ac:dyDescent="0.3">
      <c r="A6" s="151" t="s">
        <v>180</v>
      </c>
      <c r="B6" s="153"/>
      <c r="C6" s="236" t="s">
        <v>295</v>
      </c>
      <c r="D6" s="237"/>
      <c r="E6" s="237"/>
      <c r="F6" s="237"/>
      <c r="G6" s="238"/>
      <c r="H6" s="229" t="s">
        <v>296</v>
      </c>
    </row>
    <row r="7" spans="1:17" ht="26.25" thickBot="1" x14ac:dyDescent="0.3">
      <c r="A7" s="189"/>
      <c r="B7" s="192"/>
      <c r="C7" s="136" t="s">
        <v>182</v>
      </c>
      <c r="D7" s="95" t="s">
        <v>297</v>
      </c>
      <c r="E7" s="136" t="s">
        <v>298</v>
      </c>
      <c r="F7" s="136" t="s">
        <v>183</v>
      </c>
      <c r="G7" s="136" t="s">
        <v>185</v>
      </c>
      <c r="H7" s="230"/>
    </row>
    <row r="8" spans="1:17" x14ac:dyDescent="0.25">
      <c r="A8" s="141" t="s">
        <v>457</v>
      </c>
      <c r="B8" s="142" t="s">
        <v>442</v>
      </c>
      <c r="C8" s="144">
        <v>17909107</v>
      </c>
      <c r="D8" s="144">
        <v>644589.65</v>
      </c>
      <c r="E8" s="144">
        <v>18553696.649999999</v>
      </c>
      <c r="F8" s="144">
        <v>17762410.829999998</v>
      </c>
      <c r="G8" s="144">
        <v>17762410.829999998</v>
      </c>
      <c r="H8" s="144">
        <v>791285.82</v>
      </c>
      <c r="I8" s="274"/>
      <c r="L8" s="69"/>
      <c r="M8" s="69"/>
      <c r="N8" s="69"/>
      <c r="O8" s="69"/>
      <c r="P8" s="69"/>
      <c r="Q8" s="69"/>
    </row>
    <row r="9" spans="1:17" x14ac:dyDescent="0.25">
      <c r="A9" s="133" t="s">
        <v>458</v>
      </c>
      <c r="B9" s="143" t="s">
        <v>443</v>
      </c>
      <c r="C9" s="132">
        <v>8587258</v>
      </c>
      <c r="D9" s="149">
        <v>40202.17</v>
      </c>
      <c r="E9" s="132">
        <v>8627460.1699999999</v>
      </c>
      <c r="F9" s="132">
        <v>8429529.0800000001</v>
      </c>
      <c r="G9" s="132">
        <v>8429529.0800000001</v>
      </c>
      <c r="H9" s="132">
        <v>197931.09</v>
      </c>
      <c r="J9" s="118"/>
      <c r="K9" s="118"/>
      <c r="L9" s="118"/>
      <c r="M9" s="118"/>
      <c r="N9" s="118"/>
      <c r="O9" s="118"/>
      <c r="P9" s="118"/>
      <c r="Q9" s="69"/>
    </row>
    <row r="10" spans="1:17" x14ac:dyDescent="0.25">
      <c r="A10" s="133"/>
      <c r="B10" s="143" t="s">
        <v>379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J10" s="69"/>
    </row>
    <row r="11" spans="1:17" x14ac:dyDescent="0.25">
      <c r="A11" s="133"/>
      <c r="B11" s="143" t="s">
        <v>380</v>
      </c>
      <c r="C11" s="132">
        <v>7264896</v>
      </c>
      <c r="D11" s="132">
        <v>-2050873.83</v>
      </c>
      <c r="E11" s="132">
        <v>5214022.17</v>
      </c>
      <c r="F11" s="132">
        <v>5070819.7699999996</v>
      </c>
      <c r="G11" s="132">
        <v>5070819.7699999996</v>
      </c>
      <c r="H11" s="132">
        <v>143202.4</v>
      </c>
      <c r="J11" s="69"/>
      <c r="K11" s="69"/>
      <c r="L11" s="69"/>
      <c r="M11" s="69"/>
      <c r="N11" s="69"/>
      <c r="O11" s="69"/>
      <c r="P11" s="69"/>
      <c r="Q11" s="69"/>
    </row>
    <row r="12" spans="1:17" x14ac:dyDescent="0.25">
      <c r="A12" s="133"/>
      <c r="B12" s="143" t="s">
        <v>381</v>
      </c>
      <c r="C12" s="132">
        <v>1109728</v>
      </c>
      <c r="D12" s="132">
        <v>1759116.3</v>
      </c>
      <c r="E12" s="132">
        <v>2868844.3</v>
      </c>
      <c r="F12" s="132">
        <v>2883498.37</v>
      </c>
      <c r="G12" s="132">
        <v>2883498.37</v>
      </c>
      <c r="H12" s="132">
        <v>-14654.07</v>
      </c>
      <c r="J12" s="69"/>
      <c r="L12" s="69"/>
      <c r="M12" s="69"/>
      <c r="N12" s="69"/>
      <c r="O12" s="69"/>
      <c r="P12" s="69"/>
      <c r="Q12" s="69"/>
    </row>
    <row r="13" spans="1:17" x14ac:dyDescent="0.25">
      <c r="A13" s="133"/>
      <c r="B13" s="143" t="s">
        <v>382</v>
      </c>
      <c r="C13" s="132">
        <v>100744</v>
      </c>
      <c r="D13" s="132">
        <v>0</v>
      </c>
      <c r="E13" s="132">
        <v>100744</v>
      </c>
      <c r="F13" s="132">
        <v>0</v>
      </c>
      <c r="G13" s="132">
        <v>0</v>
      </c>
      <c r="H13" s="132">
        <v>100744</v>
      </c>
      <c r="J13" s="69"/>
      <c r="L13" s="69"/>
      <c r="N13" s="69"/>
      <c r="Q13" s="69"/>
    </row>
    <row r="14" spans="1:17" x14ac:dyDescent="0.25">
      <c r="A14" s="133"/>
      <c r="B14" s="143" t="s">
        <v>383</v>
      </c>
      <c r="C14" s="132">
        <v>111890</v>
      </c>
      <c r="D14" s="132">
        <v>331959.7</v>
      </c>
      <c r="E14" s="132">
        <v>443849.7</v>
      </c>
      <c r="F14" s="132">
        <v>475210.94</v>
      </c>
      <c r="G14" s="132">
        <v>475210.94</v>
      </c>
      <c r="H14" s="132">
        <v>-31361.24</v>
      </c>
      <c r="J14" s="69"/>
      <c r="L14" s="69"/>
      <c r="M14" s="69"/>
      <c r="N14" s="69"/>
      <c r="O14" s="69"/>
      <c r="P14" s="69"/>
      <c r="Q14" s="69"/>
    </row>
    <row r="15" spans="1:17" x14ac:dyDescent="0.25">
      <c r="A15" s="133"/>
      <c r="B15" s="143" t="s">
        <v>384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J15" s="69"/>
    </row>
    <row r="16" spans="1:17" x14ac:dyDescent="0.25">
      <c r="A16" s="133"/>
      <c r="B16" s="143" t="s">
        <v>385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J16" s="69"/>
      <c r="K16" s="69"/>
      <c r="L16" s="69"/>
      <c r="M16" s="69"/>
      <c r="N16" s="69"/>
      <c r="O16" s="69"/>
    </row>
    <row r="17" spans="1:17" x14ac:dyDescent="0.25">
      <c r="A17" s="133" t="s">
        <v>459</v>
      </c>
      <c r="B17" s="143" t="s">
        <v>444</v>
      </c>
      <c r="C17" s="132">
        <v>3050553</v>
      </c>
      <c r="D17" s="132">
        <v>-202349</v>
      </c>
      <c r="E17" s="132">
        <v>2848204</v>
      </c>
      <c r="F17" s="132">
        <v>2154709.23</v>
      </c>
      <c r="G17" s="132">
        <v>2154709.23</v>
      </c>
      <c r="H17" s="132">
        <v>693494.77</v>
      </c>
      <c r="L17" s="69"/>
      <c r="M17" s="69"/>
      <c r="N17" s="69"/>
      <c r="O17" s="69"/>
      <c r="P17" s="69"/>
      <c r="Q17" s="69"/>
    </row>
    <row r="18" spans="1:17" x14ac:dyDescent="0.25">
      <c r="A18" s="133"/>
      <c r="B18" s="143" t="s">
        <v>445</v>
      </c>
      <c r="C18" s="132">
        <v>1497515</v>
      </c>
      <c r="D18" s="132">
        <v>-212936.72</v>
      </c>
      <c r="E18" s="132">
        <v>1284578.28</v>
      </c>
      <c r="F18" s="132">
        <v>1034321.85</v>
      </c>
      <c r="G18" s="132">
        <v>1034321.85</v>
      </c>
      <c r="H18" s="132">
        <v>250256.43</v>
      </c>
      <c r="J18" s="69"/>
      <c r="L18" s="69"/>
      <c r="M18" s="69"/>
      <c r="N18" s="69"/>
      <c r="O18" s="69"/>
      <c r="P18" s="69"/>
      <c r="Q18" s="69"/>
    </row>
    <row r="19" spans="1:17" x14ac:dyDescent="0.25">
      <c r="A19" s="133"/>
      <c r="B19" s="143" t="s">
        <v>446</v>
      </c>
      <c r="C19" s="132"/>
      <c r="D19" s="132"/>
      <c r="E19" s="132"/>
      <c r="F19" s="132"/>
      <c r="G19" s="132"/>
      <c r="H19" s="132"/>
      <c r="J19" s="69"/>
    </row>
    <row r="20" spans="1:17" x14ac:dyDescent="0.25">
      <c r="A20" s="133"/>
      <c r="B20" s="143" t="s">
        <v>386</v>
      </c>
      <c r="C20" s="132">
        <v>427297</v>
      </c>
      <c r="D20" s="132">
        <v>-13985.69</v>
      </c>
      <c r="E20" s="132">
        <v>413311.31</v>
      </c>
      <c r="F20" s="132">
        <v>170078.65</v>
      </c>
      <c r="G20" s="132">
        <v>170078.65</v>
      </c>
      <c r="H20" s="132">
        <v>243232.66</v>
      </c>
      <c r="J20" s="69"/>
      <c r="L20" s="69"/>
      <c r="M20" s="69"/>
      <c r="N20" s="69"/>
      <c r="O20" s="69"/>
      <c r="P20" s="69"/>
      <c r="Q20" s="69"/>
    </row>
    <row r="21" spans="1:17" x14ac:dyDescent="0.25">
      <c r="A21" s="133"/>
      <c r="B21" s="143" t="s">
        <v>387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J21" s="69"/>
    </row>
    <row r="22" spans="1:17" x14ac:dyDescent="0.25">
      <c r="A22" s="133"/>
      <c r="B22" s="143" t="s">
        <v>388</v>
      </c>
      <c r="C22" s="132">
        <v>387250</v>
      </c>
      <c r="D22" s="132">
        <v>10975.49</v>
      </c>
      <c r="E22" s="132">
        <v>398225.49</v>
      </c>
      <c r="F22" s="132">
        <v>316202.19</v>
      </c>
      <c r="G22" s="132">
        <v>316202.19</v>
      </c>
      <c r="H22" s="132">
        <v>82023.3</v>
      </c>
      <c r="I22" s="275"/>
      <c r="J22" s="69"/>
      <c r="L22" s="69"/>
      <c r="M22" s="69"/>
      <c r="N22" s="69"/>
      <c r="O22" s="69"/>
      <c r="P22" s="69"/>
      <c r="Q22" s="69"/>
    </row>
    <row r="23" spans="1:17" x14ac:dyDescent="0.25">
      <c r="A23" s="133"/>
      <c r="B23" s="143" t="s">
        <v>389</v>
      </c>
      <c r="C23" s="132">
        <v>121269</v>
      </c>
      <c r="D23" s="132">
        <v>-40548.01</v>
      </c>
      <c r="E23" s="132">
        <v>80720.990000000005</v>
      </c>
      <c r="F23" s="132">
        <v>28332.41</v>
      </c>
      <c r="G23" s="132">
        <v>28332.41</v>
      </c>
      <c r="H23" s="132">
        <v>52388.58</v>
      </c>
      <c r="J23" s="69"/>
      <c r="L23" s="69"/>
      <c r="M23" s="69"/>
      <c r="N23" s="69"/>
      <c r="O23" s="69"/>
      <c r="P23" s="69"/>
      <c r="Q23" s="69"/>
    </row>
    <row r="24" spans="1:17" x14ac:dyDescent="0.25">
      <c r="A24" s="133"/>
      <c r="B24" s="143" t="s">
        <v>390</v>
      </c>
      <c r="C24" s="132">
        <v>296400</v>
      </c>
      <c r="D24" s="132">
        <v>0</v>
      </c>
      <c r="E24" s="132">
        <v>296400</v>
      </c>
      <c r="F24" s="132">
        <v>262877.95</v>
      </c>
      <c r="G24" s="132">
        <v>262877.95</v>
      </c>
      <c r="H24" s="132">
        <v>33522.050000000003</v>
      </c>
      <c r="J24" s="69"/>
      <c r="L24" s="69"/>
      <c r="N24" s="69"/>
      <c r="O24" s="69"/>
      <c r="P24" s="69"/>
      <c r="Q24" s="69"/>
    </row>
    <row r="25" spans="1:17" x14ac:dyDescent="0.25">
      <c r="A25" s="133"/>
      <c r="B25" s="143" t="s">
        <v>391</v>
      </c>
      <c r="C25" s="132">
        <v>109462</v>
      </c>
      <c r="D25" s="132">
        <v>17105.439999999999</v>
      </c>
      <c r="E25" s="132">
        <v>126567.44</v>
      </c>
      <c r="F25" s="132">
        <v>148977.98000000001</v>
      </c>
      <c r="G25" s="132">
        <v>148977.98000000001</v>
      </c>
      <c r="H25" s="132">
        <v>-22410.54</v>
      </c>
      <c r="J25" s="69"/>
      <c r="L25" s="69"/>
      <c r="M25" s="69"/>
      <c r="N25" s="69"/>
      <c r="O25" s="69"/>
      <c r="P25" s="69"/>
      <c r="Q25" s="69"/>
    </row>
    <row r="26" spans="1:17" x14ac:dyDescent="0.25">
      <c r="A26" s="133"/>
      <c r="B26" s="143" t="s">
        <v>392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J26" s="69"/>
      <c r="L26" s="69"/>
    </row>
    <row r="27" spans="1:17" x14ac:dyDescent="0.25">
      <c r="A27" s="133"/>
      <c r="B27" s="143" t="s">
        <v>393</v>
      </c>
      <c r="C27" s="132">
        <v>211360</v>
      </c>
      <c r="D27" s="132">
        <v>37040.49</v>
      </c>
      <c r="E27" s="132">
        <v>248400.49</v>
      </c>
      <c r="F27" s="132">
        <v>193918.2</v>
      </c>
      <c r="G27" s="132">
        <v>193918.2</v>
      </c>
      <c r="H27" s="132">
        <v>54482.29</v>
      </c>
      <c r="L27" s="69"/>
      <c r="M27" s="69"/>
      <c r="N27" s="69"/>
      <c r="O27" s="69"/>
      <c r="P27" s="69"/>
      <c r="Q27" s="69"/>
    </row>
    <row r="28" spans="1:17" x14ac:dyDescent="0.25">
      <c r="A28" s="133" t="s">
        <v>460</v>
      </c>
      <c r="B28" s="143" t="s">
        <v>447</v>
      </c>
      <c r="C28" s="132">
        <v>6162200</v>
      </c>
      <c r="D28" s="132">
        <v>90176.48</v>
      </c>
      <c r="E28" s="132">
        <v>6252376.4800000004</v>
      </c>
      <c r="F28" s="132">
        <v>6425066.7400000002</v>
      </c>
      <c r="G28" s="132">
        <v>6425066.7400000002</v>
      </c>
      <c r="H28" s="132">
        <v>-172690.26</v>
      </c>
      <c r="L28" s="69"/>
      <c r="M28" s="69"/>
      <c r="N28" s="69"/>
      <c r="O28" s="69"/>
      <c r="P28" s="69"/>
      <c r="Q28" s="69"/>
    </row>
    <row r="29" spans="1:17" x14ac:dyDescent="0.25">
      <c r="A29" s="133"/>
      <c r="B29" s="143" t="s">
        <v>394</v>
      </c>
      <c r="C29" s="132">
        <v>1213097</v>
      </c>
      <c r="D29" s="132">
        <v>-747622.01</v>
      </c>
      <c r="E29" s="132">
        <v>465474.99</v>
      </c>
      <c r="F29" s="132">
        <v>434768.31</v>
      </c>
      <c r="G29" s="132">
        <v>434768.31</v>
      </c>
      <c r="H29" s="132">
        <v>30706.68</v>
      </c>
      <c r="L29" s="69"/>
      <c r="M29" s="69"/>
      <c r="N29" s="69"/>
      <c r="O29" s="69"/>
      <c r="P29" s="69"/>
      <c r="Q29" s="69"/>
    </row>
    <row r="30" spans="1:17" x14ac:dyDescent="0.25">
      <c r="A30" s="133"/>
      <c r="B30" s="143" t="s">
        <v>395</v>
      </c>
      <c r="C30" s="132">
        <v>187279</v>
      </c>
      <c r="D30" s="132">
        <v>4941.78</v>
      </c>
      <c r="E30" s="132">
        <v>192220.78</v>
      </c>
      <c r="F30" s="132">
        <v>141085.63</v>
      </c>
      <c r="G30" s="132">
        <v>141085.63</v>
      </c>
      <c r="H30" s="132">
        <v>51135.15</v>
      </c>
      <c r="L30" s="69"/>
      <c r="M30" s="69"/>
      <c r="N30" s="69"/>
      <c r="O30" s="69"/>
      <c r="P30" s="69"/>
      <c r="Q30" s="69"/>
    </row>
    <row r="31" spans="1:17" x14ac:dyDescent="0.25">
      <c r="A31" s="133"/>
      <c r="B31" s="143" t="s">
        <v>396</v>
      </c>
      <c r="C31" s="132">
        <v>448675</v>
      </c>
      <c r="D31" s="132">
        <v>733860.15</v>
      </c>
      <c r="E31" s="132">
        <v>1182535.1499999999</v>
      </c>
      <c r="F31" s="132">
        <v>1233228.27</v>
      </c>
      <c r="G31" s="132">
        <v>1233228.27</v>
      </c>
      <c r="H31" s="132">
        <v>-50693.120000000003</v>
      </c>
      <c r="L31" s="69"/>
      <c r="M31" s="69"/>
      <c r="N31" s="69"/>
      <c r="O31" s="69"/>
      <c r="P31" s="69"/>
      <c r="Q31" s="69"/>
    </row>
    <row r="32" spans="1:17" x14ac:dyDescent="0.25">
      <c r="A32" s="133"/>
      <c r="B32" s="143" t="s">
        <v>397</v>
      </c>
      <c r="C32" s="132">
        <v>991477</v>
      </c>
      <c r="D32" s="132">
        <v>-236256.62</v>
      </c>
      <c r="E32" s="132">
        <v>755220.38</v>
      </c>
      <c r="F32" s="132">
        <v>755220.38</v>
      </c>
      <c r="G32" s="132">
        <v>755220.38</v>
      </c>
      <c r="H32" s="132">
        <v>0</v>
      </c>
      <c r="L32" s="69"/>
      <c r="M32" s="69"/>
      <c r="N32" s="69"/>
      <c r="O32" s="69"/>
      <c r="P32" s="69"/>
    </row>
    <row r="33" spans="1:17" x14ac:dyDescent="0.25">
      <c r="A33" s="133"/>
      <c r="B33" s="143" t="s">
        <v>398</v>
      </c>
      <c r="C33" s="132">
        <v>657584</v>
      </c>
      <c r="D33" s="132">
        <v>-47621.67</v>
      </c>
      <c r="E33" s="132">
        <v>609962.32999999996</v>
      </c>
      <c r="F33" s="132">
        <v>888638.41</v>
      </c>
      <c r="G33" s="132">
        <v>888638.41</v>
      </c>
      <c r="H33" s="132">
        <v>-278676.08</v>
      </c>
      <c r="L33" s="69"/>
      <c r="M33" s="69"/>
      <c r="N33" s="69"/>
      <c r="O33" s="69"/>
      <c r="P33" s="69"/>
      <c r="Q33" s="69"/>
    </row>
    <row r="34" spans="1:17" x14ac:dyDescent="0.25">
      <c r="A34" s="133"/>
      <c r="B34" s="143" t="s">
        <v>399</v>
      </c>
      <c r="C34" s="132">
        <v>66061</v>
      </c>
      <c r="D34" s="132">
        <v>-21273.4</v>
      </c>
      <c r="E34" s="132">
        <v>44787.6</v>
      </c>
      <c r="F34" s="132">
        <v>44787.6</v>
      </c>
      <c r="G34" s="132">
        <v>44787.6</v>
      </c>
      <c r="H34" s="132">
        <v>0</v>
      </c>
      <c r="L34" s="69"/>
      <c r="M34" s="69"/>
      <c r="N34" s="69"/>
      <c r="O34" s="69"/>
      <c r="P34" s="69"/>
    </row>
    <row r="35" spans="1:17" x14ac:dyDescent="0.25">
      <c r="A35" s="133"/>
      <c r="B35" s="143" t="s">
        <v>400</v>
      </c>
      <c r="C35" s="132">
        <v>149474</v>
      </c>
      <c r="D35" s="132">
        <v>66121.42</v>
      </c>
      <c r="E35" s="132">
        <v>215595.42</v>
      </c>
      <c r="F35" s="132">
        <v>238229.08</v>
      </c>
      <c r="G35" s="132">
        <v>238229.08</v>
      </c>
      <c r="H35" s="132">
        <v>-22633.66</v>
      </c>
      <c r="L35" s="69"/>
      <c r="M35" s="69"/>
      <c r="N35" s="69"/>
      <c r="O35" s="69"/>
      <c r="P35" s="69"/>
      <c r="Q35" s="69"/>
    </row>
    <row r="36" spans="1:17" x14ac:dyDescent="0.25">
      <c r="A36" s="133"/>
      <c r="B36" s="143" t="s">
        <v>401</v>
      </c>
      <c r="C36" s="132">
        <v>643290</v>
      </c>
      <c r="D36" s="132">
        <v>313720.3</v>
      </c>
      <c r="E36" s="132">
        <v>957010.3</v>
      </c>
      <c r="F36" s="132">
        <v>847095.05</v>
      </c>
      <c r="G36" s="132">
        <v>847095.05</v>
      </c>
      <c r="H36" s="132">
        <v>109915.25</v>
      </c>
      <c r="L36" s="69"/>
      <c r="M36" s="69"/>
      <c r="N36" s="69"/>
      <c r="O36" s="69"/>
      <c r="P36" s="69"/>
      <c r="Q36" s="69"/>
    </row>
    <row r="37" spans="1:17" ht="30" customHeight="1" x14ac:dyDescent="0.25">
      <c r="A37" s="133"/>
      <c r="B37" s="143" t="s">
        <v>402</v>
      </c>
      <c r="C37" s="132">
        <v>1805263</v>
      </c>
      <c r="D37" s="132">
        <v>24306.53</v>
      </c>
      <c r="E37" s="132">
        <v>1829569.53</v>
      </c>
      <c r="F37" s="132">
        <v>1842014.01</v>
      </c>
      <c r="G37" s="132">
        <v>1842014.01</v>
      </c>
      <c r="H37" s="132">
        <v>-12444.48</v>
      </c>
      <c r="L37" s="69"/>
      <c r="M37" s="69"/>
      <c r="N37" s="69"/>
      <c r="O37" s="69"/>
      <c r="P37" s="69"/>
      <c r="Q37" s="69"/>
    </row>
    <row r="38" spans="1:17" x14ac:dyDescent="0.25">
      <c r="A38" s="133" t="s">
        <v>461</v>
      </c>
      <c r="B38" s="143" t="s">
        <v>448</v>
      </c>
      <c r="C38" s="132">
        <v>0</v>
      </c>
      <c r="D38" s="132">
        <v>75120</v>
      </c>
      <c r="E38" s="132">
        <v>75120</v>
      </c>
      <c r="F38" s="132">
        <v>75120</v>
      </c>
      <c r="G38" s="132">
        <v>75120</v>
      </c>
      <c r="H38" s="132">
        <v>0</v>
      </c>
      <c r="M38" s="69"/>
      <c r="N38" s="69"/>
      <c r="O38" s="69"/>
      <c r="P38" s="69"/>
    </row>
    <row r="39" spans="1:17" x14ac:dyDescent="0.25">
      <c r="A39" s="133"/>
      <c r="B39" s="143" t="s">
        <v>449</v>
      </c>
      <c r="C39" s="132"/>
      <c r="D39" s="132"/>
      <c r="E39" s="132"/>
      <c r="F39" s="132"/>
      <c r="G39" s="132"/>
      <c r="H39" s="132"/>
    </row>
    <row r="40" spans="1:17" x14ac:dyDescent="0.25">
      <c r="A40" s="133"/>
      <c r="B40" s="143" t="s">
        <v>403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</row>
    <row r="41" spans="1:17" x14ac:dyDescent="0.25">
      <c r="A41" s="133"/>
      <c r="B41" s="143" t="s">
        <v>404</v>
      </c>
      <c r="C41" s="132">
        <v>0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</row>
    <row r="42" spans="1:17" x14ac:dyDescent="0.25">
      <c r="A42" s="133"/>
      <c r="B42" s="143" t="s">
        <v>405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</row>
    <row r="43" spans="1:17" x14ac:dyDescent="0.25">
      <c r="A43" s="133"/>
      <c r="B43" s="143" t="s">
        <v>406</v>
      </c>
      <c r="C43" s="132">
        <v>0</v>
      </c>
      <c r="D43" s="132">
        <v>75120</v>
      </c>
      <c r="E43" s="132">
        <v>75120</v>
      </c>
      <c r="F43" s="132">
        <v>75120</v>
      </c>
      <c r="G43" s="132">
        <v>75120</v>
      </c>
      <c r="H43" s="132">
        <v>0</v>
      </c>
      <c r="M43" s="69"/>
      <c r="N43" s="69"/>
      <c r="O43" s="69"/>
      <c r="P43" s="69"/>
    </row>
    <row r="44" spans="1:17" x14ac:dyDescent="0.25">
      <c r="A44" s="133"/>
      <c r="B44" s="143" t="s">
        <v>407</v>
      </c>
      <c r="C44" s="132">
        <v>0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</row>
    <row r="45" spans="1:17" x14ac:dyDescent="0.25">
      <c r="A45" s="133"/>
      <c r="B45" s="143" t="s">
        <v>408</v>
      </c>
      <c r="C45" s="132">
        <v>0</v>
      </c>
      <c r="D45" s="132">
        <v>0</v>
      </c>
      <c r="E45" s="132">
        <v>0</v>
      </c>
      <c r="F45" s="132">
        <v>0</v>
      </c>
      <c r="G45" s="132">
        <v>0</v>
      </c>
      <c r="H45" s="132">
        <v>0</v>
      </c>
    </row>
    <row r="46" spans="1:17" x14ac:dyDescent="0.25">
      <c r="A46" s="133"/>
      <c r="B46" s="143" t="s">
        <v>409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</row>
    <row r="47" spans="1:17" ht="28.5" customHeight="1" x14ac:dyDescent="0.25">
      <c r="A47" s="133"/>
      <c r="B47" s="143" t="s">
        <v>410</v>
      </c>
      <c r="C47" s="132">
        <v>0</v>
      </c>
      <c r="D47" s="132">
        <v>0</v>
      </c>
      <c r="E47" s="132">
        <v>0</v>
      </c>
      <c r="F47" s="132">
        <v>0</v>
      </c>
      <c r="G47" s="132">
        <v>0</v>
      </c>
      <c r="H47" s="132">
        <v>0</v>
      </c>
    </row>
    <row r="48" spans="1:17" x14ac:dyDescent="0.25">
      <c r="A48" s="133"/>
      <c r="B48" s="143" t="s">
        <v>411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</row>
    <row r="49" spans="1:17" x14ac:dyDescent="0.25">
      <c r="A49" s="133" t="s">
        <v>462</v>
      </c>
      <c r="B49" s="143" t="s">
        <v>450</v>
      </c>
      <c r="C49" s="132">
        <v>109096</v>
      </c>
      <c r="D49" s="132">
        <v>641440</v>
      </c>
      <c r="E49" s="132">
        <v>750536</v>
      </c>
      <c r="F49" s="132">
        <v>677985.78</v>
      </c>
      <c r="G49" s="132">
        <v>677985.78</v>
      </c>
      <c r="H49" s="132">
        <v>72550.22</v>
      </c>
      <c r="L49" s="69"/>
      <c r="M49" s="69"/>
      <c r="N49" s="69"/>
      <c r="O49" s="69"/>
      <c r="P49" s="69"/>
      <c r="Q49" s="69"/>
    </row>
    <row r="50" spans="1:17" x14ac:dyDescent="0.25">
      <c r="A50" s="133"/>
      <c r="B50" s="143" t="s">
        <v>412</v>
      </c>
      <c r="C50" s="132">
        <v>109096</v>
      </c>
      <c r="D50" s="132">
        <v>641440</v>
      </c>
      <c r="E50" s="132">
        <v>750536</v>
      </c>
      <c r="F50" s="132">
        <v>677985.78</v>
      </c>
      <c r="G50" s="132">
        <v>677985.78</v>
      </c>
      <c r="H50" s="132">
        <v>72550.22</v>
      </c>
      <c r="L50" s="69"/>
      <c r="M50" s="69"/>
      <c r="N50" s="69"/>
      <c r="O50" s="69"/>
      <c r="P50" s="69"/>
      <c r="Q50" s="69"/>
    </row>
    <row r="51" spans="1:17" x14ac:dyDescent="0.25">
      <c r="A51" s="133"/>
      <c r="B51" s="143" t="s">
        <v>413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0</v>
      </c>
    </row>
    <row r="52" spans="1:17" x14ac:dyDescent="0.25">
      <c r="A52" s="133"/>
      <c r="B52" s="143" t="s">
        <v>414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</row>
    <row r="53" spans="1:17" x14ac:dyDescent="0.25">
      <c r="A53" s="133"/>
      <c r="B53" s="143" t="s">
        <v>415</v>
      </c>
      <c r="C53" s="132">
        <v>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</row>
    <row r="54" spans="1:17" x14ac:dyDescent="0.25">
      <c r="A54" s="133"/>
      <c r="B54" s="143" t="s">
        <v>416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</row>
    <row r="55" spans="1:17" x14ac:dyDescent="0.25">
      <c r="A55" s="133"/>
      <c r="B55" s="143" t="s">
        <v>417</v>
      </c>
      <c r="C55" s="132">
        <v>0</v>
      </c>
      <c r="D55" s="132">
        <v>0</v>
      </c>
      <c r="E55" s="132">
        <v>0</v>
      </c>
      <c r="F55" s="132">
        <v>0</v>
      </c>
      <c r="G55" s="132">
        <v>0</v>
      </c>
      <c r="H55" s="132">
        <v>0</v>
      </c>
    </row>
    <row r="56" spans="1:17" x14ac:dyDescent="0.25">
      <c r="A56" s="133"/>
      <c r="B56" s="143" t="s">
        <v>418</v>
      </c>
      <c r="C56" s="132">
        <v>0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</row>
    <row r="57" spans="1:17" x14ac:dyDescent="0.25">
      <c r="A57" s="133"/>
      <c r="B57" s="143" t="s">
        <v>419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</row>
    <row r="58" spans="1:17" x14ac:dyDescent="0.25">
      <c r="A58" s="133"/>
      <c r="B58" s="143" t="s">
        <v>420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</row>
    <row r="59" spans="1:17" x14ac:dyDescent="0.25">
      <c r="A59" s="133" t="s">
        <v>463</v>
      </c>
      <c r="B59" s="143" t="s">
        <v>451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</row>
    <row r="60" spans="1:17" x14ac:dyDescent="0.25">
      <c r="A60" s="133"/>
      <c r="B60" s="143" t="s">
        <v>421</v>
      </c>
      <c r="C60" s="132">
        <v>0</v>
      </c>
      <c r="D60" s="132">
        <v>0</v>
      </c>
      <c r="E60" s="132">
        <v>0</v>
      </c>
      <c r="F60" s="132">
        <v>0</v>
      </c>
      <c r="G60" s="132">
        <v>0</v>
      </c>
      <c r="H60" s="132">
        <v>0</v>
      </c>
    </row>
    <row r="61" spans="1:17" ht="27" customHeight="1" x14ac:dyDescent="0.25">
      <c r="A61" s="133"/>
      <c r="B61" s="143" t="s">
        <v>422</v>
      </c>
      <c r="C61" s="132">
        <v>0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</row>
    <row r="62" spans="1:17" x14ac:dyDescent="0.25">
      <c r="A62" s="133"/>
      <c r="B62" s="143" t="s">
        <v>423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v>0</v>
      </c>
    </row>
    <row r="63" spans="1:17" x14ac:dyDescent="0.25">
      <c r="A63" s="133" t="s">
        <v>464</v>
      </c>
      <c r="B63" s="143" t="s">
        <v>452</v>
      </c>
      <c r="C63" s="132">
        <v>0</v>
      </c>
      <c r="D63" s="132">
        <v>0</v>
      </c>
      <c r="E63" s="132">
        <v>0</v>
      </c>
      <c r="F63" s="132">
        <v>0</v>
      </c>
      <c r="G63" s="132">
        <v>0</v>
      </c>
      <c r="H63" s="132">
        <v>0</v>
      </c>
    </row>
    <row r="64" spans="1:17" x14ac:dyDescent="0.25">
      <c r="A64" s="133"/>
      <c r="B64" s="143" t="s">
        <v>424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</row>
    <row r="65" spans="1:8" x14ac:dyDescent="0.25">
      <c r="A65" s="133"/>
      <c r="B65" s="143" t="s">
        <v>425</v>
      </c>
      <c r="C65" s="132">
        <v>0</v>
      </c>
      <c r="D65" s="132">
        <v>0</v>
      </c>
      <c r="E65" s="132">
        <v>0</v>
      </c>
      <c r="F65" s="132">
        <v>0</v>
      </c>
      <c r="G65" s="132">
        <v>0</v>
      </c>
      <c r="H65" s="132">
        <v>0</v>
      </c>
    </row>
    <row r="66" spans="1:8" x14ac:dyDescent="0.25">
      <c r="A66" s="133"/>
      <c r="B66" s="143" t="s">
        <v>426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</row>
    <row r="67" spans="1:8" x14ac:dyDescent="0.25">
      <c r="A67" s="133"/>
      <c r="B67" s="143" t="s">
        <v>427</v>
      </c>
      <c r="C67" s="132">
        <v>0</v>
      </c>
      <c r="D67" s="132">
        <v>0</v>
      </c>
      <c r="E67" s="132">
        <v>0</v>
      </c>
      <c r="F67" s="132">
        <v>0</v>
      </c>
      <c r="G67" s="132">
        <v>0</v>
      </c>
      <c r="H67" s="132">
        <v>0</v>
      </c>
    </row>
    <row r="68" spans="1:8" x14ac:dyDescent="0.25">
      <c r="A68" s="133"/>
      <c r="B68" s="143" t="s">
        <v>428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  <c r="H68" s="132">
        <v>0</v>
      </c>
    </row>
    <row r="69" spans="1:8" x14ac:dyDescent="0.25">
      <c r="A69" s="133"/>
      <c r="B69" s="143" t="s">
        <v>429</v>
      </c>
      <c r="C69" s="132">
        <v>0</v>
      </c>
      <c r="D69" s="132">
        <v>0</v>
      </c>
      <c r="E69" s="132">
        <v>0</v>
      </c>
      <c r="F69" s="132">
        <v>0</v>
      </c>
      <c r="G69" s="132">
        <v>0</v>
      </c>
      <c r="H69" s="132">
        <v>0</v>
      </c>
    </row>
    <row r="70" spans="1:8" x14ac:dyDescent="0.25">
      <c r="A70" s="133"/>
      <c r="B70" s="143" t="s">
        <v>430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</row>
    <row r="71" spans="1:8" x14ac:dyDescent="0.25">
      <c r="A71" s="133"/>
      <c r="B71" s="143" t="s">
        <v>431</v>
      </c>
      <c r="C71" s="132">
        <v>0</v>
      </c>
      <c r="D71" s="132">
        <v>0</v>
      </c>
      <c r="E71" s="132">
        <v>0</v>
      </c>
      <c r="F71" s="132">
        <v>0</v>
      </c>
      <c r="G71" s="132">
        <v>0</v>
      </c>
      <c r="H71" s="132">
        <v>0</v>
      </c>
    </row>
    <row r="72" spans="1:8" x14ac:dyDescent="0.25">
      <c r="A72" s="133" t="s">
        <v>465</v>
      </c>
      <c r="B72" s="143" t="s">
        <v>453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  <c r="H72" s="132">
        <v>0</v>
      </c>
    </row>
    <row r="73" spans="1:8" x14ac:dyDescent="0.25">
      <c r="A73" s="133"/>
      <c r="B73" s="143" t="s">
        <v>432</v>
      </c>
      <c r="C73" s="132">
        <v>0</v>
      </c>
      <c r="D73" s="132">
        <v>0</v>
      </c>
      <c r="E73" s="132">
        <v>0</v>
      </c>
      <c r="F73" s="132">
        <v>0</v>
      </c>
      <c r="G73" s="132">
        <v>0</v>
      </c>
      <c r="H73" s="132">
        <v>0</v>
      </c>
    </row>
    <row r="74" spans="1:8" x14ac:dyDescent="0.25">
      <c r="A74" s="133"/>
      <c r="B74" s="143" t="s">
        <v>433</v>
      </c>
      <c r="C74" s="132">
        <v>0</v>
      </c>
      <c r="D74" s="132">
        <v>0</v>
      </c>
      <c r="E74" s="132">
        <v>0</v>
      </c>
      <c r="F74" s="132">
        <v>0</v>
      </c>
      <c r="G74" s="132">
        <v>0</v>
      </c>
      <c r="H74" s="132">
        <v>0</v>
      </c>
    </row>
    <row r="75" spans="1:8" x14ac:dyDescent="0.25">
      <c r="A75" s="133"/>
      <c r="B75" s="143" t="s">
        <v>434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</row>
    <row r="76" spans="1:8" x14ac:dyDescent="0.25">
      <c r="A76" s="133" t="s">
        <v>457</v>
      </c>
      <c r="B76" s="143" t="s">
        <v>454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2">
        <v>0</v>
      </c>
    </row>
    <row r="77" spans="1:8" x14ac:dyDescent="0.25">
      <c r="A77" s="133"/>
      <c r="B77" s="143" t="s">
        <v>435</v>
      </c>
      <c r="C77" s="132">
        <v>0</v>
      </c>
      <c r="D77" s="132">
        <v>0</v>
      </c>
      <c r="E77" s="132">
        <v>0</v>
      </c>
      <c r="F77" s="132">
        <v>0</v>
      </c>
      <c r="G77" s="132">
        <v>0</v>
      </c>
      <c r="H77" s="132">
        <v>0</v>
      </c>
    </row>
    <row r="78" spans="1:8" x14ac:dyDescent="0.25">
      <c r="A78" s="133"/>
      <c r="B78" s="143" t="s">
        <v>436</v>
      </c>
      <c r="C78" s="132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</row>
    <row r="79" spans="1:8" x14ac:dyDescent="0.25">
      <c r="A79" s="133"/>
      <c r="B79" s="143" t="s">
        <v>437</v>
      </c>
      <c r="C79" s="132">
        <v>0</v>
      </c>
      <c r="D79" s="132">
        <v>0</v>
      </c>
      <c r="E79" s="132">
        <v>0</v>
      </c>
      <c r="F79" s="132">
        <v>0</v>
      </c>
      <c r="G79" s="132">
        <v>0</v>
      </c>
      <c r="H79" s="132">
        <v>0</v>
      </c>
    </row>
    <row r="80" spans="1:8" x14ac:dyDescent="0.25">
      <c r="A80" s="133"/>
      <c r="B80" s="143" t="s">
        <v>438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</row>
    <row r="81" spans="1:17" x14ac:dyDescent="0.25">
      <c r="A81" s="133"/>
      <c r="B81" s="143" t="s">
        <v>439</v>
      </c>
      <c r="C81" s="132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</row>
    <row r="82" spans="1:17" x14ac:dyDescent="0.25">
      <c r="A82" s="133"/>
      <c r="B82" s="143" t="s">
        <v>440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</row>
    <row r="83" spans="1:17" x14ac:dyDescent="0.25">
      <c r="A83" s="133"/>
      <c r="B83" s="143" t="s">
        <v>441</v>
      </c>
      <c r="C83" s="132">
        <v>0</v>
      </c>
      <c r="D83" s="132">
        <v>0</v>
      </c>
      <c r="E83" s="132">
        <v>0</v>
      </c>
      <c r="F83" s="132">
        <v>0</v>
      </c>
      <c r="G83" s="132">
        <v>0</v>
      </c>
      <c r="H83" s="132">
        <v>0</v>
      </c>
      <c r="J83" s="69"/>
      <c r="K83" s="69"/>
    </row>
    <row r="84" spans="1:17" x14ac:dyDescent="0.25">
      <c r="A84" s="133" t="s">
        <v>466</v>
      </c>
      <c r="B84" s="143"/>
      <c r="C84" s="132"/>
      <c r="D84" s="132"/>
      <c r="E84" s="132"/>
      <c r="F84" s="132"/>
      <c r="G84" s="132"/>
      <c r="H84" s="132"/>
    </row>
    <row r="85" spans="1:17" x14ac:dyDescent="0.25">
      <c r="A85" s="133" t="s">
        <v>467</v>
      </c>
      <c r="B85" s="143" t="s">
        <v>455</v>
      </c>
      <c r="C85" s="132">
        <v>59740278</v>
      </c>
      <c r="D85" s="132">
        <v>9597669.8000000007</v>
      </c>
      <c r="E85" s="132">
        <v>69337947.799999997</v>
      </c>
      <c r="F85" s="132">
        <v>68271265.730000004</v>
      </c>
      <c r="G85" s="132">
        <v>68271265.730000004</v>
      </c>
      <c r="H85" s="132">
        <v>1066682.07</v>
      </c>
      <c r="J85" s="118"/>
      <c r="K85" s="118"/>
      <c r="L85" s="118"/>
      <c r="M85" s="118"/>
      <c r="N85" s="118"/>
      <c r="O85" s="118"/>
      <c r="P85" s="69"/>
      <c r="Q85" s="69"/>
    </row>
    <row r="86" spans="1:17" x14ac:dyDescent="0.25">
      <c r="A86" s="133" t="s">
        <v>458</v>
      </c>
      <c r="B86" s="143" t="s">
        <v>443</v>
      </c>
      <c r="C86" s="132">
        <v>58493251</v>
      </c>
      <c r="D86" s="132">
        <v>9597669.8000000007</v>
      </c>
      <c r="E86" s="132">
        <v>68090920.799999997</v>
      </c>
      <c r="F86" s="132">
        <v>67115924.129999995</v>
      </c>
      <c r="G86" s="132">
        <v>67115924.129999995</v>
      </c>
      <c r="H86" s="132">
        <v>974996.67</v>
      </c>
      <c r="L86" s="69"/>
      <c r="M86" s="69"/>
      <c r="N86" s="69"/>
      <c r="O86" s="69"/>
      <c r="P86" s="69"/>
      <c r="Q86" s="69"/>
    </row>
    <row r="87" spans="1:17" x14ac:dyDescent="0.25">
      <c r="A87" s="133"/>
      <c r="B87" s="143" t="s">
        <v>379</v>
      </c>
      <c r="C87" s="132">
        <v>12516068</v>
      </c>
      <c r="D87" s="132">
        <v>677250.78</v>
      </c>
      <c r="E87" s="132">
        <v>13193318.779999999</v>
      </c>
      <c r="F87" s="132">
        <v>13004477.66</v>
      </c>
      <c r="G87" s="132">
        <v>13004477.66</v>
      </c>
      <c r="H87" s="132">
        <v>188841.12</v>
      </c>
      <c r="I87" s="274"/>
      <c r="L87" s="69"/>
      <c r="M87" s="69"/>
      <c r="N87" s="69"/>
      <c r="O87" s="69"/>
      <c r="P87" s="69"/>
      <c r="Q87" s="69"/>
    </row>
    <row r="88" spans="1:17" x14ac:dyDescent="0.25">
      <c r="A88" s="133"/>
      <c r="B88" s="143" t="s">
        <v>380</v>
      </c>
      <c r="C88" s="132">
        <v>19185100</v>
      </c>
      <c r="D88" s="132">
        <v>2627733.63</v>
      </c>
      <c r="E88" s="132">
        <v>21812833.629999999</v>
      </c>
      <c r="F88" s="132">
        <v>22772014.350000001</v>
      </c>
      <c r="G88" s="132">
        <v>22772014.350000001</v>
      </c>
      <c r="H88" s="132">
        <v>-959180.72</v>
      </c>
      <c r="L88" s="69"/>
      <c r="M88" s="69"/>
      <c r="N88" s="69"/>
      <c r="O88" s="69"/>
      <c r="P88" s="69"/>
      <c r="Q88" s="69"/>
    </row>
    <row r="89" spans="1:17" x14ac:dyDescent="0.25">
      <c r="A89" s="133"/>
      <c r="B89" s="143" t="s">
        <v>381</v>
      </c>
      <c r="C89" s="132">
        <v>9944695</v>
      </c>
      <c r="D89" s="132">
        <v>5169588.62</v>
      </c>
      <c r="E89" s="132">
        <v>15114283.619999999</v>
      </c>
      <c r="F89" s="132">
        <v>14865296.82</v>
      </c>
      <c r="G89" s="132">
        <v>14865296.82</v>
      </c>
      <c r="H89" s="132">
        <v>248986.8</v>
      </c>
      <c r="L89" s="69"/>
      <c r="M89" s="69"/>
      <c r="N89" s="69"/>
      <c r="O89" s="69"/>
      <c r="P89" s="69"/>
      <c r="Q89" s="69"/>
    </row>
    <row r="90" spans="1:17" x14ac:dyDescent="0.25">
      <c r="A90" s="133"/>
      <c r="B90" s="143" t="s">
        <v>382</v>
      </c>
      <c r="C90" s="132">
        <v>6195695</v>
      </c>
      <c r="D90" s="132">
        <v>713493.98</v>
      </c>
      <c r="E90" s="132">
        <v>6909188.9800000004</v>
      </c>
      <c r="F90" s="132">
        <v>7033034.1399999997</v>
      </c>
      <c r="G90" s="132">
        <v>7033034.1399999997</v>
      </c>
      <c r="H90" s="132">
        <v>-123845.16</v>
      </c>
      <c r="L90" s="69"/>
      <c r="M90" s="69"/>
      <c r="N90" s="69"/>
      <c r="O90" s="69"/>
      <c r="P90" s="69"/>
      <c r="Q90" s="69"/>
    </row>
    <row r="91" spans="1:17" x14ac:dyDescent="0.25">
      <c r="A91" s="133"/>
      <c r="B91" s="143" t="s">
        <v>383</v>
      </c>
      <c r="C91" s="132">
        <v>8142418</v>
      </c>
      <c r="D91" s="132">
        <v>-12728.36</v>
      </c>
      <c r="E91" s="132">
        <v>8129689.6399999997</v>
      </c>
      <c r="F91" s="132">
        <v>6509495.0099999998</v>
      </c>
      <c r="G91" s="132">
        <v>6509495.0099999998</v>
      </c>
      <c r="H91" s="132">
        <v>1620194.63</v>
      </c>
      <c r="L91" s="69"/>
      <c r="M91" s="69"/>
      <c r="N91" s="69"/>
      <c r="O91" s="69"/>
      <c r="P91" s="69"/>
      <c r="Q91" s="69"/>
    </row>
    <row r="92" spans="1:17" x14ac:dyDescent="0.25">
      <c r="A92" s="133"/>
      <c r="B92" s="143" t="s">
        <v>384</v>
      </c>
      <c r="C92" s="132">
        <v>351024</v>
      </c>
      <c r="D92" s="132">
        <v>180901</v>
      </c>
      <c r="E92" s="132">
        <v>531925</v>
      </c>
      <c r="F92" s="132">
        <v>531925</v>
      </c>
      <c r="G92" s="132">
        <v>531925</v>
      </c>
      <c r="H92" s="132">
        <v>0</v>
      </c>
      <c r="L92" s="69"/>
      <c r="M92" s="69"/>
      <c r="N92" s="69"/>
      <c r="O92" s="69"/>
      <c r="P92" s="69"/>
    </row>
    <row r="93" spans="1:17" x14ac:dyDescent="0.25">
      <c r="A93" s="133"/>
      <c r="B93" s="143" t="s">
        <v>385</v>
      </c>
      <c r="C93" s="132">
        <v>2158251</v>
      </c>
      <c r="D93" s="132">
        <v>241430.15</v>
      </c>
      <c r="E93" s="132">
        <v>2399681.15</v>
      </c>
      <c r="F93" s="132">
        <v>2399681.15</v>
      </c>
      <c r="G93" s="132">
        <v>2399681.15</v>
      </c>
      <c r="H93" s="132">
        <v>0</v>
      </c>
      <c r="L93" s="69"/>
      <c r="M93" s="69"/>
      <c r="N93" s="69"/>
      <c r="O93" s="69"/>
      <c r="P93" s="69"/>
    </row>
    <row r="94" spans="1:17" x14ac:dyDescent="0.25">
      <c r="A94" s="133" t="s">
        <v>459</v>
      </c>
      <c r="B94" s="143" t="s">
        <v>444</v>
      </c>
      <c r="C94" s="132">
        <v>0</v>
      </c>
      <c r="D94" s="132">
        <v>0</v>
      </c>
      <c r="E94" s="132">
        <v>0</v>
      </c>
      <c r="F94" s="132">
        <v>0</v>
      </c>
      <c r="G94" s="132">
        <v>0</v>
      </c>
      <c r="H94" s="132">
        <v>0</v>
      </c>
    </row>
    <row r="95" spans="1:17" x14ac:dyDescent="0.25">
      <c r="A95" s="133"/>
      <c r="B95" s="143" t="s">
        <v>445</v>
      </c>
      <c r="C95" s="132">
        <v>0</v>
      </c>
      <c r="D95" s="132">
        <v>0</v>
      </c>
      <c r="E95" s="132">
        <v>0</v>
      </c>
      <c r="F95" s="132">
        <v>0</v>
      </c>
      <c r="G95" s="132">
        <v>0</v>
      </c>
      <c r="H95" s="132">
        <v>0</v>
      </c>
    </row>
    <row r="96" spans="1:17" x14ac:dyDescent="0.25">
      <c r="A96" s="133"/>
      <c r="B96" s="143" t="s">
        <v>446</v>
      </c>
      <c r="C96" s="132"/>
      <c r="D96" s="132"/>
      <c r="E96" s="132"/>
      <c r="F96" s="132"/>
      <c r="G96" s="132"/>
      <c r="H96" s="132"/>
    </row>
    <row r="97" spans="1:17" x14ac:dyDescent="0.25">
      <c r="A97" s="133"/>
      <c r="B97" s="143" t="s">
        <v>386</v>
      </c>
      <c r="C97" s="132">
        <v>0</v>
      </c>
      <c r="D97" s="132">
        <v>0</v>
      </c>
      <c r="E97" s="132">
        <v>0</v>
      </c>
      <c r="F97" s="132">
        <v>0</v>
      </c>
      <c r="G97" s="132">
        <v>0</v>
      </c>
      <c r="H97" s="132">
        <v>0</v>
      </c>
    </row>
    <row r="98" spans="1:17" x14ac:dyDescent="0.25">
      <c r="A98" s="133"/>
      <c r="B98" s="143" t="s">
        <v>387</v>
      </c>
      <c r="C98" s="132">
        <v>0</v>
      </c>
      <c r="D98" s="132">
        <v>0</v>
      </c>
      <c r="E98" s="132">
        <v>0</v>
      </c>
      <c r="F98" s="132">
        <v>0</v>
      </c>
      <c r="G98" s="132">
        <v>0</v>
      </c>
      <c r="H98" s="132">
        <v>0</v>
      </c>
    </row>
    <row r="99" spans="1:17" x14ac:dyDescent="0.25">
      <c r="A99" s="133"/>
      <c r="B99" s="143" t="s">
        <v>388</v>
      </c>
      <c r="C99" s="132">
        <v>0</v>
      </c>
      <c r="D99" s="132">
        <v>0</v>
      </c>
      <c r="E99" s="132">
        <v>0</v>
      </c>
      <c r="F99" s="132">
        <v>0</v>
      </c>
      <c r="G99" s="132">
        <v>0</v>
      </c>
      <c r="H99" s="132">
        <v>0</v>
      </c>
    </row>
    <row r="100" spans="1:17" x14ac:dyDescent="0.25">
      <c r="A100" s="133"/>
      <c r="B100" s="143" t="s">
        <v>389</v>
      </c>
      <c r="C100" s="132">
        <v>0</v>
      </c>
      <c r="D100" s="132">
        <v>0</v>
      </c>
      <c r="E100" s="132">
        <v>0</v>
      </c>
      <c r="F100" s="132">
        <v>0</v>
      </c>
      <c r="G100" s="132">
        <v>0</v>
      </c>
      <c r="H100" s="132">
        <v>0</v>
      </c>
      <c r="K100" s="118"/>
    </row>
    <row r="101" spans="1:17" x14ac:dyDescent="0.25">
      <c r="A101" s="133"/>
      <c r="B101" s="143" t="s">
        <v>390</v>
      </c>
      <c r="C101" s="132">
        <v>0</v>
      </c>
      <c r="D101" s="132">
        <v>0</v>
      </c>
      <c r="E101" s="132">
        <v>0</v>
      </c>
      <c r="F101" s="132">
        <v>0</v>
      </c>
      <c r="G101" s="132">
        <v>0</v>
      </c>
      <c r="H101" s="132">
        <v>0</v>
      </c>
      <c r="L101" s="118"/>
      <c r="M101" s="118"/>
    </row>
    <row r="102" spans="1:17" x14ac:dyDescent="0.25">
      <c r="A102" s="133"/>
      <c r="B102" s="143" t="s">
        <v>391</v>
      </c>
      <c r="C102" s="132">
        <v>0</v>
      </c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L102" s="118"/>
      <c r="M102" s="118"/>
    </row>
    <row r="103" spans="1:17" x14ac:dyDescent="0.25">
      <c r="A103" s="133"/>
      <c r="B103" s="143" t="s">
        <v>392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L103" s="118"/>
      <c r="M103" s="118"/>
    </row>
    <row r="104" spans="1:17" x14ac:dyDescent="0.25">
      <c r="A104" s="133"/>
      <c r="B104" s="143" t="s">
        <v>393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</row>
    <row r="105" spans="1:17" x14ac:dyDescent="0.25">
      <c r="A105" s="133" t="s">
        <v>460</v>
      </c>
      <c r="B105" s="143" t="s">
        <v>447</v>
      </c>
      <c r="C105" s="132">
        <v>1247027</v>
      </c>
      <c r="D105" s="132">
        <v>0</v>
      </c>
      <c r="E105" s="132">
        <v>1247027</v>
      </c>
      <c r="F105" s="132">
        <v>1155341.6000000001</v>
      </c>
      <c r="G105" s="132">
        <v>1155341.6000000001</v>
      </c>
      <c r="H105" s="132">
        <v>91685.4</v>
      </c>
      <c r="L105" s="69"/>
      <c r="N105" s="69"/>
      <c r="O105" s="69"/>
      <c r="P105" s="69"/>
      <c r="Q105" s="69"/>
    </row>
    <row r="106" spans="1:17" x14ac:dyDescent="0.25">
      <c r="A106" s="133"/>
      <c r="B106" s="143" t="s">
        <v>394</v>
      </c>
      <c r="C106" s="132">
        <v>0</v>
      </c>
      <c r="D106" s="132">
        <v>0</v>
      </c>
      <c r="E106" s="132">
        <v>0</v>
      </c>
      <c r="F106" s="132">
        <v>0</v>
      </c>
      <c r="G106" s="132">
        <v>0</v>
      </c>
      <c r="H106" s="132">
        <v>0</v>
      </c>
    </row>
    <row r="107" spans="1:17" x14ac:dyDescent="0.25">
      <c r="A107" s="133"/>
      <c r="B107" s="143" t="s">
        <v>395</v>
      </c>
      <c r="C107" s="132">
        <v>0</v>
      </c>
      <c r="D107" s="132">
        <v>0</v>
      </c>
      <c r="E107" s="132">
        <v>0</v>
      </c>
      <c r="F107" s="132">
        <v>0</v>
      </c>
      <c r="G107" s="132">
        <v>0</v>
      </c>
      <c r="H107" s="132">
        <v>0</v>
      </c>
    </row>
    <row r="108" spans="1:17" x14ac:dyDescent="0.25">
      <c r="A108" s="133"/>
      <c r="B108" s="143" t="s">
        <v>396</v>
      </c>
      <c r="C108" s="132">
        <v>555845</v>
      </c>
      <c r="D108" s="132">
        <v>0</v>
      </c>
      <c r="E108" s="132">
        <v>555845</v>
      </c>
      <c r="F108" s="132">
        <v>487200</v>
      </c>
      <c r="G108" s="132">
        <v>487200</v>
      </c>
      <c r="H108" s="132">
        <v>68645</v>
      </c>
      <c r="L108" s="69"/>
      <c r="N108" s="69"/>
      <c r="O108" s="69"/>
      <c r="P108" s="69"/>
      <c r="Q108" s="69"/>
    </row>
    <row r="109" spans="1:17" x14ac:dyDescent="0.25">
      <c r="A109" s="133"/>
      <c r="B109" s="143" t="s">
        <v>397</v>
      </c>
      <c r="C109" s="132">
        <v>0</v>
      </c>
      <c r="D109" s="132">
        <v>0</v>
      </c>
      <c r="E109" s="132">
        <v>0</v>
      </c>
      <c r="F109" s="132">
        <v>0</v>
      </c>
      <c r="G109" s="132">
        <v>0</v>
      </c>
      <c r="H109" s="132">
        <v>0</v>
      </c>
    </row>
    <row r="110" spans="1:17" x14ac:dyDescent="0.25">
      <c r="A110" s="133"/>
      <c r="B110" s="143" t="s">
        <v>398</v>
      </c>
      <c r="C110" s="132">
        <v>691182</v>
      </c>
      <c r="D110" s="132">
        <v>0</v>
      </c>
      <c r="E110" s="132">
        <v>691182</v>
      </c>
      <c r="F110" s="132">
        <v>668141.6</v>
      </c>
      <c r="G110" s="132">
        <v>668141.6</v>
      </c>
      <c r="H110" s="132">
        <v>23040.400000000001</v>
      </c>
      <c r="L110" s="69"/>
      <c r="N110" s="69"/>
      <c r="O110" s="69"/>
      <c r="P110" s="69"/>
      <c r="Q110" s="69"/>
    </row>
    <row r="111" spans="1:17" x14ac:dyDescent="0.25">
      <c r="A111" s="133"/>
      <c r="B111" s="143" t="s">
        <v>399</v>
      </c>
      <c r="C111" s="132">
        <v>0</v>
      </c>
      <c r="D111" s="132">
        <v>0</v>
      </c>
      <c r="E111" s="132">
        <v>0</v>
      </c>
      <c r="F111" s="132">
        <v>0</v>
      </c>
      <c r="G111" s="132">
        <v>0</v>
      </c>
      <c r="H111" s="132">
        <v>0</v>
      </c>
    </row>
    <row r="112" spans="1:17" ht="30.75" customHeight="1" x14ac:dyDescent="0.25">
      <c r="A112" s="133"/>
      <c r="B112" s="143" t="s">
        <v>400</v>
      </c>
      <c r="C112" s="132">
        <v>0</v>
      </c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</row>
    <row r="113" spans="1:8" x14ac:dyDescent="0.25">
      <c r="A113" s="133"/>
      <c r="B113" s="143" t="s">
        <v>401</v>
      </c>
      <c r="C113" s="132">
        <v>0</v>
      </c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</row>
    <row r="114" spans="1:8" x14ac:dyDescent="0.25">
      <c r="A114" s="133"/>
      <c r="B114" s="143" t="s">
        <v>402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</row>
    <row r="115" spans="1:8" x14ac:dyDescent="0.25">
      <c r="A115" s="133" t="s">
        <v>461</v>
      </c>
      <c r="B115" s="143" t="s">
        <v>448</v>
      </c>
      <c r="C115" s="132">
        <v>0</v>
      </c>
      <c r="D115" s="132">
        <v>0</v>
      </c>
      <c r="E115" s="132">
        <v>0</v>
      </c>
      <c r="F115" s="132">
        <v>0</v>
      </c>
      <c r="G115" s="132">
        <v>0</v>
      </c>
      <c r="H115" s="132">
        <v>0</v>
      </c>
    </row>
    <row r="116" spans="1:8" x14ac:dyDescent="0.25">
      <c r="A116" s="133"/>
      <c r="B116" s="143" t="s">
        <v>449</v>
      </c>
      <c r="C116" s="132"/>
      <c r="D116" s="132"/>
      <c r="E116" s="132"/>
      <c r="F116" s="132"/>
      <c r="G116" s="132"/>
      <c r="H116" s="132"/>
    </row>
    <row r="117" spans="1:8" x14ac:dyDescent="0.25">
      <c r="A117" s="133"/>
      <c r="B117" s="143" t="s">
        <v>403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</row>
    <row r="118" spans="1:8" x14ac:dyDescent="0.25">
      <c r="A118" s="133"/>
      <c r="B118" s="143" t="s">
        <v>404</v>
      </c>
      <c r="C118" s="132">
        <v>0</v>
      </c>
      <c r="D118" s="132">
        <v>0</v>
      </c>
      <c r="E118" s="132">
        <v>0</v>
      </c>
      <c r="F118" s="132">
        <v>0</v>
      </c>
      <c r="G118" s="132">
        <v>0</v>
      </c>
      <c r="H118" s="132">
        <v>0</v>
      </c>
    </row>
    <row r="119" spans="1:8" x14ac:dyDescent="0.25">
      <c r="A119" s="133"/>
      <c r="B119" s="143" t="s">
        <v>405</v>
      </c>
      <c r="C119" s="132">
        <v>0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</row>
    <row r="120" spans="1:8" x14ac:dyDescent="0.25">
      <c r="A120" s="133"/>
      <c r="B120" s="143" t="s">
        <v>406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v>0</v>
      </c>
    </row>
    <row r="121" spans="1:8" x14ac:dyDescent="0.25">
      <c r="A121" s="133"/>
      <c r="B121" s="143" t="s">
        <v>407</v>
      </c>
      <c r="C121" s="132">
        <v>0</v>
      </c>
      <c r="D121" s="132">
        <v>0</v>
      </c>
      <c r="E121" s="132">
        <v>0</v>
      </c>
      <c r="F121" s="132">
        <v>0</v>
      </c>
      <c r="G121" s="132">
        <v>0</v>
      </c>
      <c r="H121" s="132">
        <v>0</v>
      </c>
    </row>
    <row r="122" spans="1:8" ht="27.75" customHeight="1" x14ac:dyDescent="0.25">
      <c r="A122" s="133"/>
      <c r="B122" s="143" t="s">
        <v>408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</row>
    <row r="123" spans="1:8" x14ac:dyDescent="0.25">
      <c r="A123" s="133"/>
      <c r="B123" s="143" t="s">
        <v>409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</row>
    <row r="124" spans="1:8" x14ac:dyDescent="0.25">
      <c r="A124" s="133"/>
      <c r="B124" s="143" t="s">
        <v>410</v>
      </c>
      <c r="C124" s="132">
        <v>0</v>
      </c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</row>
    <row r="125" spans="1:8" x14ac:dyDescent="0.25">
      <c r="A125" s="133"/>
      <c r="B125" s="143" t="s">
        <v>411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</row>
    <row r="126" spans="1:8" x14ac:dyDescent="0.25">
      <c r="A126" s="133" t="s">
        <v>462</v>
      </c>
      <c r="B126" s="143" t="s">
        <v>450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</row>
    <row r="127" spans="1:8" x14ac:dyDescent="0.25">
      <c r="A127" s="133"/>
      <c r="B127" s="143" t="s">
        <v>412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</row>
    <row r="128" spans="1:8" x14ac:dyDescent="0.25">
      <c r="A128" s="133"/>
      <c r="B128" s="143" t="s">
        <v>413</v>
      </c>
      <c r="C128" s="132">
        <v>0</v>
      </c>
      <c r="D128" s="132">
        <v>0</v>
      </c>
      <c r="E128" s="132">
        <v>0</v>
      </c>
      <c r="F128" s="132">
        <v>0</v>
      </c>
      <c r="G128" s="132">
        <v>0</v>
      </c>
      <c r="H128" s="132">
        <v>0</v>
      </c>
    </row>
    <row r="129" spans="1:8" x14ac:dyDescent="0.25">
      <c r="A129" s="133"/>
      <c r="B129" s="143" t="s">
        <v>414</v>
      </c>
      <c r="C129" s="132">
        <v>0</v>
      </c>
      <c r="D129" s="132">
        <v>0</v>
      </c>
      <c r="E129" s="132">
        <v>0</v>
      </c>
      <c r="F129" s="132">
        <v>0</v>
      </c>
      <c r="G129" s="132">
        <v>0</v>
      </c>
      <c r="H129" s="132">
        <v>0</v>
      </c>
    </row>
    <row r="130" spans="1:8" x14ac:dyDescent="0.25">
      <c r="A130" s="133"/>
      <c r="B130" s="143" t="s">
        <v>415</v>
      </c>
      <c r="C130" s="132">
        <v>0</v>
      </c>
      <c r="D130" s="132">
        <v>0</v>
      </c>
      <c r="E130" s="132">
        <v>0</v>
      </c>
      <c r="F130" s="132">
        <v>0</v>
      </c>
      <c r="G130" s="132">
        <v>0</v>
      </c>
      <c r="H130" s="132">
        <v>0</v>
      </c>
    </row>
    <row r="131" spans="1:8" x14ac:dyDescent="0.25">
      <c r="A131" s="133"/>
      <c r="B131" s="143" t="s">
        <v>416</v>
      </c>
      <c r="C131" s="132">
        <v>0</v>
      </c>
      <c r="D131" s="132">
        <v>0</v>
      </c>
      <c r="E131" s="132">
        <v>0</v>
      </c>
      <c r="F131" s="132">
        <v>0</v>
      </c>
      <c r="G131" s="132">
        <v>0</v>
      </c>
      <c r="H131" s="132">
        <v>0</v>
      </c>
    </row>
    <row r="132" spans="1:8" x14ac:dyDescent="0.25">
      <c r="A132" s="133"/>
      <c r="B132" s="143" t="s">
        <v>417</v>
      </c>
      <c r="C132" s="132">
        <v>0</v>
      </c>
      <c r="D132" s="132">
        <v>0</v>
      </c>
      <c r="E132" s="132">
        <v>0</v>
      </c>
      <c r="F132" s="132">
        <v>0</v>
      </c>
      <c r="G132" s="132">
        <v>0</v>
      </c>
      <c r="H132" s="132">
        <v>0</v>
      </c>
    </row>
    <row r="133" spans="1:8" x14ac:dyDescent="0.25">
      <c r="A133" s="133"/>
      <c r="B133" s="143" t="s">
        <v>418</v>
      </c>
      <c r="C133" s="132">
        <v>0</v>
      </c>
      <c r="D133" s="132">
        <v>0</v>
      </c>
      <c r="E133" s="132">
        <v>0</v>
      </c>
      <c r="F133" s="132">
        <v>0</v>
      </c>
      <c r="G133" s="132">
        <v>0</v>
      </c>
      <c r="H133" s="132">
        <v>0</v>
      </c>
    </row>
    <row r="134" spans="1:8" x14ac:dyDescent="0.25">
      <c r="A134" s="133"/>
      <c r="B134" s="143" t="s">
        <v>419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0</v>
      </c>
    </row>
    <row r="135" spans="1:8" x14ac:dyDescent="0.25">
      <c r="A135" s="133"/>
      <c r="B135" s="143" t="s">
        <v>420</v>
      </c>
      <c r="C135" s="132">
        <v>0</v>
      </c>
      <c r="D135" s="132">
        <v>0</v>
      </c>
      <c r="E135" s="132">
        <v>0</v>
      </c>
      <c r="F135" s="132">
        <v>0</v>
      </c>
      <c r="G135" s="132">
        <v>0</v>
      </c>
      <c r="H135" s="132">
        <v>0</v>
      </c>
    </row>
    <row r="136" spans="1:8" ht="27" customHeight="1" x14ac:dyDescent="0.25">
      <c r="A136" s="133" t="s">
        <v>463</v>
      </c>
      <c r="B136" s="143" t="s">
        <v>451</v>
      </c>
      <c r="C136" s="132">
        <v>0</v>
      </c>
      <c r="D136" s="132">
        <v>0</v>
      </c>
      <c r="E136" s="132">
        <v>0</v>
      </c>
      <c r="F136" s="132">
        <v>0</v>
      </c>
      <c r="G136" s="132">
        <v>0</v>
      </c>
      <c r="H136" s="132">
        <v>0</v>
      </c>
    </row>
    <row r="137" spans="1:8" x14ac:dyDescent="0.25">
      <c r="A137" s="133"/>
      <c r="B137" s="143" t="s">
        <v>421</v>
      </c>
      <c r="C137" s="132">
        <v>0</v>
      </c>
      <c r="D137" s="132">
        <v>0</v>
      </c>
      <c r="E137" s="132">
        <v>0</v>
      </c>
      <c r="F137" s="132">
        <v>0</v>
      </c>
      <c r="G137" s="132">
        <v>0</v>
      </c>
      <c r="H137" s="132">
        <v>0</v>
      </c>
    </row>
    <row r="138" spans="1:8" x14ac:dyDescent="0.25">
      <c r="A138" s="133"/>
      <c r="B138" s="143" t="s">
        <v>422</v>
      </c>
      <c r="C138" s="132">
        <v>0</v>
      </c>
      <c r="D138" s="132">
        <v>0</v>
      </c>
      <c r="E138" s="132">
        <v>0</v>
      </c>
      <c r="F138" s="132">
        <v>0</v>
      </c>
      <c r="G138" s="132">
        <v>0</v>
      </c>
      <c r="H138" s="132">
        <v>0</v>
      </c>
    </row>
    <row r="139" spans="1:8" x14ac:dyDescent="0.25">
      <c r="A139" s="133"/>
      <c r="B139" s="143" t="s">
        <v>423</v>
      </c>
      <c r="C139" s="132">
        <v>0</v>
      </c>
      <c r="D139" s="132">
        <v>0</v>
      </c>
      <c r="E139" s="132">
        <v>0</v>
      </c>
      <c r="F139" s="132">
        <v>0</v>
      </c>
      <c r="G139" s="132">
        <v>0</v>
      </c>
      <c r="H139" s="132">
        <v>0</v>
      </c>
    </row>
    <row r="140" spans="1:8" x14ac:dyDescent="0.25">
      <c r="A140" s="133" t="s">
        <v>464</v>
      </c>
      <c r="B140" s="143" t="s">
        <v>452</v>
      </c>
      <c r="C140" s="132">
        <v>0</v>
      </c>
      <c r="D140" s="132">
        <v>0</v>
      </c>
      <c r="E140" s="132">
        <v>0</v>
      </c>
      <c r="F140" s="132">
        <v>0</v>
      </c>
      <c r="G140" s="132">
        <v>0</v>
      </c>
      <c r="H140" s="132">
        <v>0</v>
      </c>
    </row>
    <row r="141" spans="1:8" x14ac:dyDescent="0.25">
      <c r="A141" s="133"/>
      <c r="B141" s="143" t="s">
        <v>424</v>
      </c>
      <c r="C141" s="132">
        <v>0</v>
      </c>
      <c r="D141" s="132">
        <v>0</v>
      </c>
      <c r="E141" s="132">
        <v>0</v>
      </c>
      <c r="F141" s="132">
        <v>0</v>
      </c>
      <c r="G141" s="132">
        <v>0</v>
      </c>
      <c r="H141" s="132">
        <v>0</v>
      </c>
    </row>
    <row r="142" spans="1:8" x14ac:dyDescent="0.25">
      <c r="A142" s="133"/>
      <c r="B142" s="143" t="s">
        <v>425</v>
      </c>
      <c r="C142" s="132">
        <v>0</v>
      </c>
      <c r="D142" s="132">
        <v>0</v>
      </c>
      <c r="E142" s="132">
        <v>0</v>
      </c>
      <c r="F142" s="132">
        <v>0</v>
      </c>
      <c r="G142" s="132">
        <v>0</v>
      </c>
      <c r="H142" s="132">
        <v>0</v>
      </c>
    </row>
    <row r="143" spans="1:8" x14ac:dyDescent="0.25">
      <c r="A143" s="133"/>
      <c r="B143" s="143" t="s">
        <v>426</v>
      </c>
      <c r="C143" s="132">
        <v>0</v>
      </c>
      <c r="D143" s="132">
        <v>0</v>
      </c>
      <c r="E143" s="132">
        <v>0</v>
      </c>
      <c r="F143" s="132">
        <v>0</v>
      </c>
      <c r="G143" s="132">
        <v>0</v>
      </c>
      <c r="H143" s="132">
        <v>0</v>
      </c>
    </row>
    <row r="144" spans="1:8" x14ac:dyDescent="0.25">
      <c r="A144" s="133"/>
      <c r="B144" s="143" t="s">
        <v>427</v>
      </c>
      <c r="C144" s="132">
        <v>0</v>
      </c>
      <c r="D144" s="132">
        <v>0</v>
      </c>
      <c r="E144" s="132">
        <v>0</v>
      </c>
      <c r="F144" s="132">
        <v>0</v>
      </c>
      <c r="G144" s="132">
        <v>0</v>
      </c>
      <c r="H144" s="132">
        <v>0</v>
      </c>
    </row>
    <row r="145" spans="1:8" x14ac:dyDescent="0.25">
      <c r="A145" s="133"/>
      <c r="B145" s="143" t="s">
        <v>428</v>
      </c>
      <c r="C145" s="132">
        <v>0</v>
      </c>
      <c r="D145" s="132">
        <v>0</v>
      </c>
      <c r="E145" s="132">
        <v>0</v>
      </c>
      <c r="F145" s="132">
        <v>0</v>
      </c>
      <c r="G145" s="132">
        <v>0</v>
      </c>
      <c r="H145" s="132">
        <v>0</v>
      </c>
    </row>
    <row r="146" spans="1:8" x14ac:dyDescent="0.25">
      <c r="A146" s="133"/>
      <c r="B146" s="143" t="s">
        <v>429</v>
      </c>
      <c r="C146" s="132">
        <v>0</v>
      </c>
      <c r="D146" s="132">
        <v>0</v>
      </c>
      <c r="E146" s="132">
        <v>0</v>
      </c>
      <c r="F146" s="132">
        <v>0</v>
      </c>
      <c r="G146" s="132">
        <v>0</v>
      </c>
      <c r="H146" s="132">
        <v>0</v>
      </c>
    </row>
    <row r="147" spans="1:8" x14ac:dyDescent="0.25">
      <c r="A147" s="133"/>
      <c r="B147" s="143" t="s">
        <v>430</v>
      </c>
      <c r="C147" s="132">
        <v>0</v>
      </c>
      <c r="D147" s="132">
        <v>0</v>
      </c>
      <c r="E147" s="132">
        <v>0</v>
      </c>
      <c r="F147" s="132">
        <v>0</v>
      </c>
      <c r="G147" s="132">
        <v>0</v>
      </c>
      <c r="H147" s="132">
        <v>0</v>
      </c>
    </row>
    <row r="148" spans="1:8" x14ac:dyDescent="0.25">
      <c r="A148" s="133"/>
      <c r="B148" s="143" t="s">
        <v>431</v>
      </c>
      <c r="C148" s="132">
        <v>0</v>
      </c>
      <c r="D148" s="132">
        <v>0</v>
      </c>
      <c r="E148" s="132">
        <v>0</v>
      </c>
      <c r="F148" s="132">
        <v>0</v>
      </c>
      <c r="G148" s="132">
        <v>0</v>
      </c>
      <c r="H148" s="132">
        <v>0</v>
      </c>
    </row>
    <row r="149" spans="1:8" x14ac:dyDescent="0.25">
      <c r="A149" s="133" t="s">
        <v>465</v>
      </c>
      <c r="B149" s="143" t="s">
        <v>453</v>
      </c>
      <c r="C149" s="132">
        <v>0</v>
      </c>
      <c r="D149" s="132">
        <v>0</v>
      </c>
      <c r="E149" s="132">
        <v>0</v>
      </c>
      <c r="F149" s="132">
        <v>0</v>
      </c>
      <c r="G149" s="132">
        <v>0</v>
      </c>
      <c r="H149" s="132">
        <v>0</v>
      </c>
    </row>
    <row r="150" spans="1:8" x14ac:dyDescent="0.25">
      <c r="A150" s="133"/>
      <c r="B150" s="143" t="s">
        <v>432</v>
      </c>
      <c r="C150" s="132">
        <v>0</v>
      </c>
      <c r="D150" s="132">
        <v>0</v>
      </c>
      <c r="E150" s="132">
        <v>0</v>
      </c>
      <c r="F150" s="132">
        <v>0</v>
      </c>
      <c r="G150" s="132">
        <v>0</v>
      </c>
      <c r="H150" s="132">
        <v>0</v>
      </c>
    </row>
    <row r="151" spans="1:8" x14ac:dyDescent="0.25">
      <c r="A151" s="133"/>
      <c r="B151" s="143" t="s">
        <v>433</v>
      </c>
      <c r="C151" s="132">
        <v>0</v>
      </c>
      <c r="D151" s="132">
        <v>0</v>
      </c>
      <c r="E151" s="132">
        <v>0</v>
      </c>
      <c r="F151" s="132">
        <v>0</v>
      </c>
      <c r="G151" s="132">
        <v>0</v>
      </c>
      <c r="H151" s="132">
        <v>0</v>
      </c>
    </row>
    <row r="152" spans="1:8" x14ac:dyDescent="0.25">
      <c r="A152" s="133"/>
      <c r="B152" s="143" t="s">
        <v>434</v>
      </c>
      <c r="C152" s="132">
        <v>0</v>
      </c>
      <c r="D152" s="132">
        <v>0</v>
      </c>
      <c r="E152" s="132">
        <v>0</v>
      </c>
      <c r="F152" s="132">
        <v>0</v>
      </c>
      <c r="G152" s="132">
        <v>0</v>
      </c>
      <c r="H152" s="132">
        <v>0</v>
      </c>
    </row>
    <row r="153" spans="1:8" x14ac:dyDescent="0.25">
      <c r="A153" s="133" t="s">
        <v>457</v>
      </c>
      <c r="B153" s="143" t="s">
        <v>454</v>
      </c>
      <c r="C153" s="132">
        <v>0</v>
      </c>
      <c r="D153" s="132">
        <v>0</v>
      </c>
      <c r="E153" s="132">
        <v>0</v>
      </c>
      <c r="F153" s="132">
        <v>0</v>
      </c>
      <c r="G153" s="132">
        <v>0</v>
      </c>
      <c r="H153" s="132">
        <v>0</v>
      </c>
    </row>
    <row r="154" spans="1:8" x14ac:dyDescent="0.25">
      <c r="A154" s="133"/>
      <c r="B154" s="143" t="s">
        <v>435</v>
      </c>
      <c r="C154" s="132">
        <v>0</v>
      </c>
      <c r="D154" s="132">
        <v>0</v>
      </c>
      <c r="E154" s="132">
        <v>0</v>
      </c>
      <c r="F154" s="132">
        <v>0</v>
      </c>
      <c r="G154" s="132">
        <v>0</v>
      </c>
      <c r="H154" s="132">
        <v>0</v>
      </c>
    </row>
    <row r="155" spans="1:8" x14ac:dyDescent="0.25">
      <c r="A155" s="133"/>
      <c r="B155" s="143" t="s">
        <v>436</v>
      </c>
      <c r="C155" s="132">
        <v>0</v>
      </c>
      <c r="D155" s="132">
        <v>0</v>
      </c>
      <c r="E155" s="132">
        <v>0</v>
      </c>
      <c r="F155" s="132">
        <v>0</v>
      </c>
      <c r="G155" s="132">
        <v>0</v>
      </c>
      <c r="H155" s="132">
        <v>0</v>
      </c>
    </row>
    <row r="156" spans="1:8" x14ac:dyDescent="0.25">
      <c r="A156" s="133"/>
      <c r="B156" s="143" t="s">
        <v>437</v>
      </c>
      <c r="C156" s="132">
        <v>0</v>
      </c>
      <c r="D156" s="132">
        <v>0</v>
      </c>
      <c r="E156" s="132">
        <v>0</v>
      </c>
      <c r="F156" s="132">
        <v>0</v>
      </c>
      <c r="G156" s="132">
        <v>0</v>
      </c>
      <c r="H156" s="132">
        <v>0</v>
      </c>
    </row>
    <row r="157" spans="1:8" x14ac:dyDescent="0.25">
      <c r="A157" s="133"/>
      <c r="B157" s="143" t="s">
        <v>438</v>
      </c>
      <c r="C157" s="132">
        <v>0</v>
      </c>
      <c r="D157" s="132">
        <v>0</v>
      </c>
      <c r="E157" s="132">
        <v>0</v>
      </c>
      <c r="F157" s="132">
        <v>0</v>
      </c>
      <c r="G157" s="132">
        <v>0</v>
      </c>
      <c r="H157" s="132">
        <v>0</v>
      </c>
    </row>
    <row r="158" spans="1:8" x14ac:dyDescent="0.25">
      <c r="A158" s="133"/>
      <c r="B158" s="143" t="s">
        <v>439</v>
      </c>
      <c r="C158" s="132">
        <v>0</v>
      </c>
      <c r="D158" s="132">
        <v>0</v>
      </c>
      <c r="E158" s="132">
        <v>0</v>
      </c>
      <c r="F158" s="132">
        <v>0</v>
      </c>
      <c r="G158" s="132">
        <v>0</v>
      </c>
      <c r="H158" s="132">
        <v>0</v>
      </c>
    </row>
    <row r="159" spans="1:8" x14ac:dyDescent="0.25">
      <c r="A159" s="133"/>
      <c r="B159" s="143" t="s">
        <v>440</v>
      </c>
      <c r="C159" s="132">
        <v>0</v>
      </c>
      <c r="D159" s="132">
        <v>0</v>
      </c>
      <c r="E159" s="132">
        <v>0</v>
      </c>
      <c r="F159" s="132">
        <v>0</v>
      </c>
      <c r="G159" s="132">
        <v>0</v>
      </c>
      <c r="H159" s="132">
        <v>0</v>
      </c>
    </row>
    <row r="160" spans="1:8" ht="15.75" thickBot="1" x14ac:dyDescent="0.3">
      <c r="A160" s="133"/>
      <c r="B160" s="143" t="s">
        <v>441</v>
      </c>
      <c r="C160" s="132">
        <v>0</v>
      </c>
      <c r="D160" s="132">
        <v>0</v>
      </c>
      <c r="E160" s="132">
        <v>0</v>
      </c>
      <c r="F160" s="132">
        <v>0</v>
      </c>
      <c r="G160" s="132">
        <v>0</v>
      </c>
      <c r="H160" s="132">
        <v>0</v>
      </c>
    </row>
    <row r="161" spans="1:17" ht="15.75" thickBot="1" x14ac:dyDescent="0.3">
      <c r="A161" s="145" t="s">
        <v>468</v>
      </c>
      <c r="B161" s="146" t="s">
        <v>456</v>
      </c>
      <c r="C161" s="147">
        <v>77649385</v>
      </c>
      <c r="D161" s="147">
        <v>10242259.449999999</v>
      </c>
      <c r="E161" s="147">
        <v>87891644.450000003</v>
      </c>
      <c r="F161" s="147">
        <v>86033676.560000002</v>
      </c>
      <c r="G161" s="147">
        <v>86033676.560000002</v>
      </c>
      <c r="H161" s="147">
        <v>1857967.89</v>
      </c>
      <c r="L161" s="69"/>
      <c r="M161" s="69"/>
      <c r="N161" s="69"/>
      <c r="O161" s="69"/>
      <c r="P161" s="69"/>
      <c r="Q161" s="69"/>
    </row>
    <row r="162" spans="1:17" x14ac:dyDescent="0.25">
      <c r="C162" s="69"/>
      <c r="D162" s="69"/>
      <c r="E162" s="69"/>
      <c r="F162" s="69"/>
      <c r="G162" s="69"/>
      <c r="H162" s="69"/>
    </row>
    <row r="163" spans="1:17" ht="15.75" x14ac:dyDescent="0.25">
      <c r="A163" s="245" t="s">
        <v>376</v>
      </c>
      <c r="B163" s="245"/>
      <c r="C163" s="245"/>
      <c r="D163" s="246" t="s">
        <v>377</v>
      </c>
      <c r="E163" s="246"/>
      <c r="F163" s="246"/>
      <c r="G163" s="246"/>
      <c r="H163" s="246"/>
    </row>
    <row r="164" spans="1:17" ht="15.75" x14ac:dyDescent="0.25">
      <c r="A164" s="245" t="s">
        <v>369</v>
      </c>
      <c r="B164" s="245"/>
      <c r="C164" s="245"/>
      <c r="D164" s="246" t="s">
        <v>373</v>
      </c>
      <c r="E164" s="246"/>
      <c r="F164" s="246"/>
      <c r="G164" s="246"/>
      <c r="H164" s="246"/>
    </row>
    <row r="168" spans="1:17" x14ac:dyDescent="0.25">
      <c r="B168" s="119"/>
      <c r="C168" s="102"/>
      <c r="D168" s="102"/>
      <c r="E168" s="102"/>
      <c r="F168" s="102"/>
      <c r="G168" s="102"/>
      <c r="H168" s="122"/>
      <c r="I168" s="274"/>
    </row>
  </sheetData>
  <mergeCells count="12">
    <mergeCell ref="A164:C164"/>
    <mergeCell ref="D164:H164"/>
    <mergeCell ref="A163:C163"/>
    <mergeCell ref="D163:H163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19685039370078741" right="0.19685039370078741" top="0.98425196850393704" bottom="0.35433070866141736" header="0.31496062992125984" footer="0.31496062992125984"/>
  <pageSetup scale="50" fitToHeight="2" orientation="portrait" r:id="rId1"/>
  <rowBreaks count="1" manualBreakCount="1">
    <brk id="8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5"/>
  <sheetViews>
    <sheetView zoomScale="109" workbookViewId="0">
      <selection activeCell="D17" sqref="D17"/>
    </sheetView>
  </sheetViews>
  <sheetFormatPr baseColWidth="10" defaultRowHeight="15" x14ac:dyDescent="0.25"/>
  <cols>
    <col min="1" max="1" width="31" customWidth="1"/>
    <col min="2" max="7" width="14.7109375" customWidth="1"/>
  </cols>
  <sheetData>
    <row r="1" spans="1:15" ht="15.75" thickBot="1" x14ac:dyDescent="0.3"/>
    <row r="2" spans="1:15" x14ac:dyDescent="0.25">
      <c r="A2" s="166" t="s">
        <v>119</v>
      </c>
      <c r="B2" s="248"/>
      <c r="C2" s="248"/>
      <c r="D2" s="248"/>
      <c r="E2" s="248"/>
      <c r="F2" s="248"/>
      <c r="G2" s="167"/>
    </row>
    <row r="3" spans="1:15" x14ac:dyDescent="0.25">
      <c r="A3" s="154" t="s">
        <v>294</v>
      </c>
      <c r="B3" s="155"/>
      <c r="C3" s="155"/>
      <c r="D3" s="155"/>
      <c r="E3" s="155"/>
      <c r="F3" s="155"/>
      <c r="G3" s="156"/>
    </row>
    <row r="4" spans="1:15" x14ac:dyDescent="0.25">
      <c r="A4" s="154" t="s">
        <v>370</v>
      </c>
      <c r="B4" s="155"/>
      <c r="C4" s="155"/>
      <c r="D4" s="155"/>
      <c r="E4" s="155"/>
      <c r="F4" s="155"/>
      <c r="G4" s="156"/>
    </row>
    <row r="5" spans="1:15" x14ac:dyDescent="0.25">
      <c r="A5" s="154" t="s">
        <v>474</v>
      </c>
      <c r="B5" s="155"/>
      <c r="C5" s="155"/>
      <c r="D5" s="155"/>
      <c r="E5" s="155"/>
      <c r="F5" s="155"/>
      <c r="G5" s="156"/>
    </row>
    <row r="6" spans="1:15" ht="15.75" thickBot="1" x14ac:dyDescent="0.3">
      <c r="A6" s="157" t="s">
        <v>1</v>
      </c>
      <c r="B6" s="158"/>
      <c r="C6" s="158"/>
      <c r="D6" s="158"/>
      <c r="E6" s="158"/>
      <c r="F6" s="158"/>
      <c r="G6" s="159"/>
    </row>
    <row r="7" spans="1:15" ht="15.75" thickBot="1" x14ac:dyDescent="0.3">
      <c r="A7" s="168" t="s">
        <v>180</v>
      </c>
      <c r="B7" s="163" t="s">
        <v>295</v>
      </c>
      <c r="C7" s="164"/>
      <c r="D7" s="164"/>
      <c r="E7" s="164"/>
      <c r="F7" s="165"/>
      <c r="G7" s="168" t="s">
        <v>296</v>
      </c>
    </row>
    <row r="8" spans="1:15" ht="26.25" thickBot="1" x14ac:dyDescent="0.3">
      <c r="A8" s="169"/>
      <c r="B8" s="4" t="s">
        <v>182</v>
      </c>
      <c r="C8" s="4" t="s">
        <v>227</v>
      </c>
      <c r="D8" s="4" t="s">
        <v>228</v>
      </c>
      <c r="E8" s="4" t="s">
        <v>183</v>
      </c>
      <c r="F8" s="4" t="s">
        <v>200</v>
      </c>
      <c r="G8" s="169"/>
    </row>
    <row r="9" spans="1:15" x14ac:dyDescent="0.25">
      <c r="A9" s="9" t="s">
        <v>300</v>
      </c>
      <c r="B9" s="97">
        <f t="shared" ref="B9:G9" si="0">+B11+B12+B13+B14</f>
        <v>17909107</v>
      </c>
      <c r="C9" s="97">
        <f t="shared" si="0"/>
        <v>644590.04</v>
      </c>
      <c r="D9" s="97">
        <f t="shared" si="0"/>
        <v>18553697.039999999</v>
      </c>
      <c r="E9" s="97">
        <f t="shared" si="0"/>
        <v>17762411</v>
      </c>
      <c r="F9" s="97">
        <f t="shared" si="0"/>
        <v>17762411</v>
      </c>
      <c r="G9" s="97">
        <f t="shared" si="0"/>
        <v>791286.03999999957</v>
      </c>
      <c r="I9" s="118"/>
      <c r="J9" s="118"/>
      <c r="K9" s="118"/>
      <c r="L9" s="118"/>
      <c r="M9" s="118"/>
      <c r="N9" s="118"/>
      <c r="O9" s="118"/>
    </row>
    <row r="10" spans="1:15" x14ac:dyDescent="0.25">
      <c r="A10" s="9" t="s">
        <v>301</v>
      </c>
      <c r="B10" s="98"/>
      <c r="C10" s="98"/>
      <c r="D10" s="98"/>
      <c r="E10" s="98"/>
      <c r="F10" s="98"/>
      <c r="G10" s="98"/>
    </row>
    <row r="11" spans="1:15" x14ac:dyDescent="0.25">
      <c r="A11" s="14" t="s">
        <v>308</v>
      </c>
      <c r="B11" s="79">
        <v>4264266</v>
      </c>
      <c r="C11" s="79">
        <v>-189915.22</v>
      </c>
      <c r="D11" s="79">
        <f>+B11+C11</f>
        <v>4074350.78</v>
      </c>
      <c r="E11" s="79">
        <v>3687353</v>
      </c>
      <c r="F11" s="79">
        <v>3687353</v>
      </c>
      <c r="G11" s="79">
        <f>+D11-E11</f>
        <v>386997.7799999998</v>
      </c>
    </row>
    <row r="12" spans="1:15" x14ac:dyDescent="0.25">
      <c r="A12" s="14" t="s">
        <v>309</v>
      </c>
      <c r="B12" s="79">
        <v>3954548</v>
      </c>
      <c r="C12" s="79">
        <v>254679.26</v>
      </c>
      <c r="D12" s="79">
        <f>+B12+C12</f>
        <v>4209227.26</v>
      </c>
      <c r="E12" s="79">
        <v>4316484</v>
      </c>
      <c r="F12" s="79">
        <v>4316484</v>
      </c>
      <c r="G12" s="79">
        <f t="shared" ref="G12:G14" si="1">+D12-E12</f>
        <v>-107256.74000000022</v>
      </c>
    </row>
    <row r="13" spans="1:15" x14ac:dyDescent="0.25">
      <c r="A13" s="14" t="s">
        <v>310</v>
      </c>
      <c r="B13" s="79">
        <v>3175099</v>
      </c>
      <c r="C13" s="79">
        <v>268305</v>
      </c>
      <c r="D13" s="79">
        <f t="shared" ref="D13:D14" si="2">+B13+C13</f>
        <v>3443404</v>
      </c>
      <c r="E13" s="79">
        <v>3018357</v>
      </c>
      <c r="F13" s="79">
        <v>3018357</v>
      </c>
      <c r="G13" s="79">
        <f t="shared" si="1"/>
        <v>425047</v>
      </c>
    </row>
    <row r="14" spans="1:15" x14ac:dyDescent="0.25">
      <c r="A14" s="14" t="s">
        <v>311</v>
      </c>
      <c r="B14" s="79">
        <v>6515194</v>
      </c>
      <c r="C14" s="79">
        <v>311521</v>
      </c>
      <c r="D14" s="79">
        <f t="shared" si="2"/>
        <v>6826715</v>
      </c>
      <c r="E14" s="79">
        <v>6740217</v>
      </c>
      <c r="F14" s="79">
        <v>6740217</v>
      </c>
      <c r="G14" s="79">
        <f t="shared" si="1"/>
        <v>86498</v>
      </c>
    </row>
    <row r="15" spans="1:15" ht="25.5" x14ac:dyDescent="0.25">
      <c r="A15" s="90" t="s">
        <v>302</v>
      </c>
      <c r="B15" s="79"/>
      <c r="C15" s="79"/>
      <c r="D15" s="79"/>
      <c r="E15" s="79"/>
      <c r="F15" s="79"/>
      <c r="G15" s="79"/>
    </row>
    <row r="16" spans="1:15" ht="25.5" x14ac:dyDescent="0.25">
      <c r="A16" s="90" t="s">
        <v>303</v>
      </c>
      <c r="B16" s="79"/>
      <c r="C16" s="79"/>
      <c r="D16" s="79"/>
      <c r="E16" s="79"/>
      <c r="F16" s="79"/>
      <c r="G16" s="79"/>
    </row>
    <row r="17" spans="1:15" ht="25.5" x14ac:dyDescent="0.25">
      <c r="A17" s="90" t="s">
        <v>304</v>
      </c>
      <c r="B17" s="79"/>
      <c r="C17" s="79"/>
      <c r="D17" s="79"/>
      <c r="E17" s="79"/>
      <c r="F17" s="79"/>
      <c r="G17" s="79"/>
    </row>
    <row r="18" spans="1:15" ht="25.5" x14ac:dyDescent="0.25">
      <c r="A18" s="90" t="s">
        <v>305</v>
      </c>
      <c r="B18" s="79"/>
      <c r="C18" s="79"/>
      <c r="D18" s="79"/>
      <c r="E18" s="79"/>
      <c r="F18" s="79"/>
      <c r="G18" s="79"/>
    </row>
    <row r="19" spans="1:15" x14ac:dyDescent="0.25">
      <c r="A19" s="14"/>
      <c r="B19" s="79"/>
      <c r="C19" s="79"/>
      <c r="D19" s="79"/>
      <c r="E19" s="79"/>
      <c r="F19" s="79"/>
      <c r="G19" s="79"/>
    </row>
    <row r="20" spans="1:15" x14ac:dyDescent="0.25">
      <c r="A20" s="29" t="s">
        <v>306</v>
      </c>
      <c r="B20" s="98">
        <f>+B22+B23+B24+B25</f>
        <v>59740278</v>
      </c>
      <c r="C20" s="98">
        <f t="shared" ref="C20:F20" si="3">+C22+C23+C24+C25</f>
        <v>9597669.5999999996</v>
      </c>
      <c r="D20" s="98">
        <f t="shared" si="3"/>
        <v>69337947.599999994</v>
      </c>
      <c r="E20" s="98">
        <f t="shared" si="3"/>
        <v>68271266</v>
      </c>
      <c r="F20" s="98">
        <f t="shared" si="3"/>
        <v>68271266</v>
      </c>
      <c r="G20" s="98">
        <f>+G22+G23+G24+G25</f>
        <v>1066681.6000000015</v>
      </c>
      <c r="J20" s="118"/>
      <c r="K20" s="118"/>
      <c r="L20" s="118"/>
      <c r="M20" s="118"/>
      <c r="N20" s="118"/>
      <c r="O20" s="118"/>
    </row>
    <row r="21" spans="1:15" x14ac:dyDescent="0.25">
      <c r="A21" s="29" t="s">
        <v>307</v>
      </c>
      <c r="B21" s="98"/>
      <c r="C21" s="98"/>
      <c r="D21" s="98"/>
      <c r="E21" s="98"/>
      <c r="F21" s="98"/>
      <c r="G21" s="98"/>
    </row>
    <row r="22" spans="1:15" x14ac:dyDescent="0.25">
      <c r="A22" s="14" t="s">
        <v>308</v>
      </c>
      <c r="B22" s="79">
        <v>19653921</v>
      </c>
      <c r="C22" s="79">
        <v>3431321.6000000001</v>
      </c>
      <c r="D22" s="79">
        <f>+B22+C22</f>
        <v>23085242.600000001</v>
      </c>
      <c r="E22" s="79">
        <v>23487629</v>
      </c>
      <c r="F22" s="79">
        <v>23487629</v>
      </c>
      <c r="G22" s="79">
        <f>D22-E22</f>
        <v>-402386.39999999851</v>
      </c>
    </row>
    <row r="23" spans="1:15" x14ac:dyDescent="0.25">
      <c r="A23" s="14" t="s">
        <v>309</v>
      </c>
      <c r="B23" s="79">
        <v>17467565</v>
      </c>
      <c r="C23" s="79">
        <v>3414058</v>
      </c>
      <c r="D23" s="79">
        <f>+B23+C23</f>
        <v>20881623</v>
      </c>
      <c r="E23" s="79">
        <v>20592283</v>
      </c>
      <c r="F23" s="79">
        <v>20592283</v>
      </c>
      <c r="G23" s="79">
        <f t="shared" ref="G23:G25" si="4">D23-E23</f>
        <v>289340</v>
      </c>
    </row>
    <row r="24" spans="1:15" x14ac:dyDescent="0.25">
      <c r="A24" s="14" t="s">
        <v>310</v>
      </c>
      <c r="B24" s="79">
        <v>13134710</v>
      </c>
      <c r="C24" s="79">
        <v>3208053</v>
      </c>
      <c r="D24" s="79">
        <f>+B24+C24</f>
        <v>16342763</v>
      </c>
      <c r="E24" s="135">
        <v>16333171</v>
      </c>
      <c r="F24" s="135">
        <v>16333171</v>
      </c>
      <c r="G24" s="79">
        <f t="shared" si="4"/>
        <v>9592</v>
      </c>
    </row>
    <row r="25" spans="1:15" x14ac:dyDescent="0.25">
      <c r="A25" s="14" t="s">
        <v>311</v>
      </c>
      <c r="B25" s="79">
        <v>9484082</v>
      </c>
      <c r="C25" s="79">
        <v>-455763</v>
      </c>
      <c r="D25" s="79">
        <f>+B25+C25</f>
        <v>9028319</v>
      </c>
      <c r="E25" s="79">
        <v>7858183</v>
      </c>
      <c r="F25" s="79">
        <v>7858183</v>
      </c>
      <c r="G25" s="79">
        <f t="shared" si="4"/>
        <v>1170136</v>
      </c>
    </row>
    <row r="26" spans="1:15" ht="25.5" x14ac:dyDescent="0.25">
      <c r="A26" s="90" t="s">
        <v>302</v>
      </c>
      <c r="B26" s="79"/>
      <c r="C26" s="79"/>
      <c r="D26" s="79"/>
      <c r="E26" s="79"/>
      <c r="F26" s="79"/>
      <c r="G26" s="79"/>
    </row>
    <row r="27" spans="1:15" ht="25.5" x14ac:dyDescent="0.25">
      <c r="A27" s="90" t="s">
        <v>303</v>
      </c>
      <c r="B27" s="79"/>
      <c r="C27" s="79"/>
      <c r="D27" s="79"/>
      <c r="E27" s="79"/>
      <c r="F27" s="79"/>
      <c r="G27" s="79"/>
    </row>
    <row r="28" spans="1:15" ht="25.5" x14ac:dyDescent="0.25">
      <c r="A28" s="90" t="s">
        <v>304</v>
      </c>
      <c r="B28" s="79"/>
      <c r="C28" s="79"/>
      <c r="D28" s="79"/>
      <c r="E28" s="79"/>
      <c r="F28" s="79"/>
      <c r="G28" s="79"/>
    </row>
    <row r="29" spans="1:15" ht="25.5" x14ac:dyDescent="0.25">
      <c r="A29" s="90" t="s">
        <v>305</v>
      </c>
      <c r="B29" s="79"/>
      <c r="C29" s="79"/>
      <c r="D29" s="79"/>
      <c r="E29" s="79"/>
      <c r="F29" s="79"/>
      <c r="G29" s="79"/>
    </row>
    <row r="30" spans="1:15" x14ac:dyDescent="0.25">
      <c r="A30" s="13"/>
      <c r="B30" s="79"/>
      <c r="C30" s="79"/>
      <c r="D30" s="79"/>
      <c r="E30" s="79"/>
      <c r="F30" s="79"/>
      <c r="G30" s="79"/>
    </row>
    <row r="31" spans="1:15" x14ac:dyDescent="0.25">
      <c r="A31" s="9" t="s">
        <v>299</v>
      </c>
      <c r="B31" s="78">
        <f>+B9+B20</f>
        <v>77649385</v>
      </c>
      <c r="C31" s="78">
        <f t="shared" ref="C31:F31" si="5">+C9+C20</f>
        <v>10242259.640000001</v>
      </c>
      <c r="D31" s="78">
        <f t="shared" si="5"/>
        <v>87891644.639999986</v>
      </c>
      <c r="E31" s="78">
        <f t="shared" si="5"/>
        <v>86033677</v>
      </c>
      <c r="F31" s="78">
        <f t="shared" si="5"/>
        <v>86033677</v>
      </c>
      <c r="G31" s="78">
        <f>+G9+G20</f>
        <v>1857967.6400000011</v>
      </c>
    </row>
    <row r="32" spans="1:15" ht="15.75" thickBot="1" x14ac:dyDescent="0.3">
      <c r="A32" s="19"/>
      <c r="B32" s="89"/>
      <c r="C32" s="89"/>
      <c r="D32" s="89"/>
      <c r="E32" s="89"/>
      <c r="F32" s="89"/>
      <c r="G32" s="89"/>
    </row>
    <row r="34" spans="1:7" x14ac:dyDescent="0.25">
      <c r="A34" s="99"/>
      <c r="B34" s="100"/>
      <c r="C34" s="100"/>
      <c r="D34" s="100"/>
      <c r="E34" s="100"/>
      <c r="F34" s="100"/>
      <c r="G34" s="100"/>
    </row>
    <row r="35" spans="1:7" x14ac:dyDescent="0.25">
      <c r="A35" s="99"/>
      <c r="B35" s="99"/>
      <c r="C35" s="99"/>
      <c r="D35" s="99"/>
      <c r="E35" s="99"/>
      <c r="F35" s="99"/>
      <c r="G35" s="99"/>
    </row>
    <row r="36" spans="1:7" x14ac:dyDescent="0.25">
      <c r="A36" s="101"/>
      <c r="B36" s="102"/>
      <c r="C36" s="102"/>
      <c r="D36" s="102"/>
      <c r="E36" s="102"/>
      <c r="F36" s="102"/>
      <c r="G36" s="102"/>
    </row>
    <row r="39" spans="1:7" x14ac:dyDescent="0.25">
      <c r="A39" s="249" t="s">
        <v>376</v>
      </c>
      <c r="B39" s="249"/>
      <c r="C39" s="249"/>
      <c r="D39" s="249" t="s">
        <v>377</v>
      </c>
      <c r="E39" s="249"/>
      <c r="F39" s="249"/>
      <c r="G39" s="249"/>
    </row>
    <row r="40" spans="1:7" x14ac:dyDescent="0.25">
      <c r="A40" s="249" t="s">
        <v>369</v>
      </c>
      <c r="B40" s="249"/>
      <c r="C40" s="249"/>
      <c r="D40" s="249" t="s">
        <v>373</v>
      </c>
      <c r="E40" s="249"/>
      <c r="F40" s="249"/>
      <c r="G40" s="249"/>
    </row>
    <row r="43" spans="1:7" ht="22.5" customHeight="1" x14ac:dyDescent="0.25">
      <c r="A43" s="247"/>
      <c r="B43" s="102"/>
      <c r="C43" s="102"/>
      <c r="D43" s="102"/>
      <c r="E43" s="102"/>
      <c r="F43" s="102"/>
      <c r="G43" s="122"/>
    </row>
    <row r="44" spans="1:7" x14ac:dyDescent="0.25">
      <c r="A44" s="247"/>
    </row>
    <row r="45" spans="1:7" x14ac:dyDescent="0.25">
      <c r="B45" s="118"/>
      <c r="C45" s="118"/>
      <c r="D45" s="118"/>
      <c r="E45" s="118"/>
      <c r="F45" s="118"/>
      <c r="G45" s="118"/>
    </row>
  </sheetData>
  <mergeCells count="13">
    <mergeCell ref="A43:A44"/>
    <mergeCell ref="A2:G2"/>
    <mergeCell ref="A3:G3"/>
    <mergeCell ref="A5:G5"/>
    <mergeCell ref="A6:G6"/>
    <mergeCell ref="A39:C39"/>
    <mergeCell ref="A40:C40"/>
    <mergeCell ref="D39:G39"/>
    <mergeCell ref="D40:G40"/>
    <mergeCell ref="A7:A8"/>
    <mergeCell ref="B7:F7"/>
    <mergeCell ref="G7:G8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7"/>
  <sheetViews>
    <sheetView zoomScaleNormal="100" zoomScaleSheetLayoutView="100" workbookViewId="0">
      <selection activeCell="F27" sqref="F27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6.7109375" style="88" customWidth="1"/>
  </cols>
  <sheetData>
    <row r="1" spans="1:8" ht="15.75" thickBot="1" x14ac:dyDescent="0.3"/>
    <row r="2" spans="1:8" x14ac:dyDescent="0.25">
      <c r="A2" s="151" t="s">
        <v>119</v>
      </c>
      <c r="B2" s="152"/>
      <c r="C2" s="152"/>
      <c r="D2" s="152"/>
      <c r="E2" s="152"/>
      <c r="F2" s="152"/>
      <c r="G2" s="152"/>
      <c r="H2" s="242"/>
    </row>
    <row r="3" spans="1:8" x14ac:dyDescent="0.25">
      <c r="A3" s="189" t="s">
        <v>294</v>
      </c>
      <c r="B3" s="208"/>
      <c r="C3" s="208"/>
      <c r="D3" s="208"/>
      <c r="E3" s="208"/>
      <c r="F3" s="208"/>
      <c r="G3" s="208"/>
      <c r="H3" s="243"/>
    </row>
    <row r="4" spans="1:8" x14ac:dyDescent="0.25">
      <c r="A4" s="189" t="s">
        <v>371</v>
      </c>
      <c r="B4" s="208"/>
      <c r="C4" s="208"/>
      <c r="D4" s="208"/>
      <c r="E4" s="208"/>
      <c r="F4" s="208"/>
      <c r="G4" s="208"/>
      <c r="H4" s="243"/>
    </row>
    <row r="5" spans="1:8" x14ac:dyDescent="0.25">
      <c r="A5" s="189" t="s">
        <v>476</v>
      </c>
      <c r="B5" s="208"/>
      <c r="C5" s="208"/>
      <c r="D5" s="208"/>
      <c r="E5" s="208"/>
      <c r="F5" s="208"/>
      <c r="G5" s="208"/>
      <c r="H5" s="243"/>
    </row>
    <row r="6" spans="1:8" ht="15.75" thickBot="1" x14ac:dyDescent="0.3">
      <c r="A6" s="191" t="s">
        <v>1</v>
      </c>
      <c r="B6" s="209"/>
      <c r="C6" s="209"/>
      <c r="D6" s="209"/>
      <c r="E6" s="209"/>
      <c r="F6" s="209"/>
      <c r="G6" s="209"/>
      <c r="H6" s="244"/>
    </row>
    <row r="7" spans="1:8" ht="15.75" thickBot="1" x14ac:dyDescent="0.3">
      <c r="A7" s="151" t="s">
        <v>180</v>
      </c>
      <c r="B7" s="153"/>
      <c r="C7" s="252" t="s">
        <v>295</v>
      </c>
      <c r="D7" s="253"/>
      <c r="E7" s="253"/>
      <c r="F7" s="253"/>
      <c r="G7" s="254"/>
      <c r="H7" s="240" t="s">
        <v>296</v>
      </c>
    </row>
    <row r="8" spans="1:8" ht="26.25" thickBot="1" x14ac:dyDescent="0.3">
      <c r="A8" s="191"/>
      <c r="B8" s="192"/>
      <c r="C8" s="95" t="s">
        <v>182</v>
      </c>
      <c r="D8" s="95" t="s">
        <v>297</v>
      </c>
      <c r="E8" s="95" t="s">
        <v>298</v>
      </c>
      <c r="F8" s="95" t="s">
        <v>183</v>
      </c>
      <c r="G8" s="95" t="s">
        <v>200</v>
      </c>
      <c r="H8" s="241"/>
    </row>
    <row r="9" spans="1:8" x14ac:dyDescent="0.25">
      <c r="A9" s="172"/>
      <c r="B9" s="255"/>
      <c r="C9" s="79"/>
      <c r="D9" s="79"/>
      <c r="E9" s="79"/>
      <c r="F9" s="79"/>
      <c r="G9" s="79"/>
      <c r="H9" s="79"/>
    </row>
    <row r="10" spans="1:8" ht="16.5" customHeight="1" x14ac:dyDescent="0.25">
      <c r="A10" s="216" t="s">
        <v>312</v>
      </c>
      <c r="B10" s="218"/>
      <c r="C10" s="78">
        <f>+C11+C21+C30+C41</f>
        <v>17909107</v>
      </c>
      <c r="D10" s="78">
        <f t="shared" ref="D10:H10" si="0">+D11+D21+D30+D41</f>
        <v>644590</v>
      </c>
      <c r="E10" s="78">
        <f t="shared" si="0"/>
        <v>18553697</v>
      </c>
      <c r="F10" s="78">
        <f t="shared" si="0"/>
        <v>17762411</v>
      </c>
      <c r="G10" s="78">
        <f t="shared" si="0"/>
        <v>17762411</v>
      </c>
      <c r="H10" s="78">
        <f t="shared" si="0"/>
        <v>791286</v>
      </c>
    </row>
    <row r="11" spans="1:8" x14ac:dyDescent="0.25">
      <c r="A11" s="221" t="s">
        <v>361</v>
      </c>
      <c r="B11" s="234"/>
      <c r="C11" s="75">
        <f>SUM(C12:C19)</f>
        <v>0</v>
      </c>
      <c r="D11" s="75">
        <f t="shared" ref="D11:H11" si="1">SUM(D12:D19)</f>
        <v>0</v>
      </c>
      <c r="E11" s="75">
        <f t="shared" si="1"/>
        <v>0</v>
      </c>
      <c r="F11" s="75">
        <f t="shared" si="1"/>
        <v>0</v>
      </c>
      <c r="G11" s="75">
        <f t="shared" si="1"/>
        <v>0</v>
      </c>
      <c r="H11" s="75">
        <f t="shared" si="1"/>
        <v>0</v>
      </c>
    </row>
    <row r="12" spans="1:8" x14ac:dyDescent="0.25">
      <c r="A12" s="58"/>
      <c r="B12" s="64" t="s">
        <v>313</v>
      </c>
      <c r="C12" s="76">
        <v>0</v>
      </c>
      <c r="D12" s="76">
        <v>0</v>
      </c>
      <c r="E12" s="76">
        <f t="shared" ref="E12:E19" si="2">+C12+D12</f>
        <v>0</v>
      </c>
      <c r="F12" s="76">
        <v>0</v>
      </c>
      <c r="G12" s="76">
        <v>0</v>
      </c>
      <c r="H12" s="76">
        <f t="shared" ref="H12:H19" si="3">+E12-F12</f>
        <v>0</v>
      </c>
    </row>
    <row r="13" spans="1:8" x14ac:dyDescent="0.25">
      <c r="A13" s="58"/>
      <c r="B13" s="64" t="s">
        <v>314</v>
      </c>
      <c r="C13" s="76">
        <v>0</v>
      </c>
      <c r="D13" s="76">
        <v>0</v>
      </c>
      <c r="E13" s="76">
        <f t="shared" si="2"/>
        <v>0</v>
      </c>
      <c r="F13" s="76">
        <v>0</v>
      </c>
      <c r="G13" s="76">
        <v>0</v>
      </c>
      <c r="H13" s="76">
        <f t="shared" si="3"/>
        <v>0</v>
      </c>
    </row>
    <row r="14" spans="1:8" x14ac:dyDescent="0.25">
      <c r="A14" s="58"/>
      <c r="B14" s="64" t="s">
        <v>315</v>
      </c>
      <c r="C14" s="76">
        <v>0</v>
      </c>
      <c r="D14" s="76">
        <v>0</v>
      </c>
      <c r="E14" s="76">
        <f t="shared" si="2"/>
        <v>0</v>
      </c>
      <c r="F14" s="76">
        <v>0</v>
      </c>
      <c r="G14" s="76">
        <v>0</v>
      </c>
      <c r="H14" s="76">
        <f t="shared" si="3"/>
        <v>0</v>
      </c>
    </row>
    <row r="15" spans="1:8" x14ac:dyDescent="0.25">
      <c r="A15" s="58"/>
      <c r="B15" s="64" t="s">
        <v>316</v>
      </c>
      <c r="C15" s="76">
        <v>0</v>
      </c>
      <c r="D15" s="76">
        <v>0</v>
      </c>
      <c r="E15" s="76">
        <f t="shared" si="2"/>
        <v>0</v>
      </c>
      <c r="F15" s="76">
        <v>0</v>
      </c>
      <c r="G15" s="76">
        <v>0</v>
      </c>
      <c r="H15" s="76">
        <f t="shared" si="3"/>
        <v>0</v>
      </c>
    </row>
    <row r="16" spans="1:8" x14ac:dyDescent="0.25">
      <c r="A16" s="58"/>
      <c r="B16" s="64" t="s">
        <v>317</v>
      </c>
      <c r="C16" s="76">
        <v>0</v>
      </c>
      <c r="D16" s="76">
        <v>0</v>
      </c>
      <c r="E16" s="76">
        <f t="shared" si="2"/>
        <v>0</v>
      </c>
      <c r="F16" s="76">
        <v>0</v>
      </c>
      <c r="G16" s="76">
        <v>0</v>
      </c>
      <c r="H16" s="76">
        <f t="shared" si="3"/>
        <v>0</v>
      </c>
    </row>
    <row r="17" spans="1:8" x14ac:dyDescent="0.25">
      <c r="A17" s="58"/>
      <c r="B17" s="64" t="s">
        <v>318</v>
      </c>
      <c r="C17" s="76">
        <v>0</v>
      </c>
      <c r="D17" s="76">
        <v>0</v>
      </c>
      <c r="E17" s="76">
        <f t="shared" si="2"/>
        <v>0</v>
      </c>
      <c r="F17" s="76">
        <v>0</v>
      </c>
      <c r="G17" s="76">
        <v>0</v>
      </c>
      <c r="H17" s="76">
        <f t="shared" si="3"/>
        <v>0</v>
      </c>
    </row>
    <row r="18" spans="1:8" x14ac:dyDescent="0.25">
      <c r="A18" s="58"/>
      <c r="B18" s="64" t="s">
        <v>319</v>
      </c>
      <c r="C18" s="76">
        <v>0</v>
      </c>
      <c r="D18" s="76">
        <v>0</v>
      </c>
      <c r="E18" s="76">
        <f t="shared" si="2"/>
        <v>0</v>
      </c>
      <c r="F18" s="76">
        <v>0</v>
      </c>
      <c r="G18" s="76">
        <v>0</v>
      </c>
      <c r="H18" s="76">
        <f t="shared" si="3"/>
        <v>0</v>
      </c>
    </row>
    <row r="19" spans="1:8" x14ac:dyDescent="0.25">
      <c r="A19" s="58"/>
      <c r="B19" s="64" t="s">
        <v>320</v>
      </c>
      <c r="C19" s="76">
        <v>0</v>
      </c>
      <c r="D19" s="76">
        <v>0</v>
      </c>
      <c r="E19" s="76">
        <f t="shared" si="2"/>
        <v>0</v>
      </c>
      <c r="F19" s="76">
        <v>0</v>
      </c>
      <c r="G19" s="76">
        <v>0</v>
      </c>
      <c r="H19" s="76">
        <f t="shared" si="3"/>
        <v>0</v>
      </c>
    </row>
    <row r="20" spans="1:8" x14ac:dyDescent="0.25">
      <c r="A20" s="91"/>
      <c r="B20" s="92"/>
      <c r="C20" s="75"/>
      <c r="D20" s="75"/>
      <c r="E20" s="75"/>
      <c r="F20" s="75"/>
      <c r="G20" s="75"/>
      <c r="H20" s="75"/>
    </row>
    <row r="21" spans="1:8" x14ac:dyDescent="0.25">
      <c r="A21" s="221" t="s">
        <v>362</v>
      </c>
      <c r="B21" s="234"/>
      <c r="C21" s="75">
        <f>SUM(C22:C28)</f>
        <v>17909107</v>
      </c>
      <c r="D21" s="75">
        <f t="shared" ref="D21:H21" si="4">SUM(D22:D28)</f>
        <v>644590</v>
      </c>
      <c r="E21" s="75">
        <f t="shared" si="4"/>
        <v>18553697</v>
      </c>
      <c r="F21" s="75">
        <f t="shared" si="4"/>
        <v>17762411</v>
      </c>
      <c r="G21" s="75">
        <f t="shared" si="4"/>
        <v>17762411</v>
      </c>
      <c r="H21" s="75">
        <f t="shared" si="4"/>
        <v>791286</v>
      </c>
    </row>
    <row r="22" spans="1:8" x14ac:dyDescent="0.25">
      <c r="A22" s="58"/>
      <c r="B22" s="64" t="s">
        <v>321</v>
      </c>
      <c r="C22" s="76">
        <v>0</v>
      </c>
      <c r="D22" s="76">
        <v>0</v>
      </c>
      <c r="E22" s="76">
        <f>+C22+D22</f>
        <v>0</v>
      </c>
      <c r="F22" s="76">
        <v>0</v>
      </c>
      <c r="G22" s="76">
        <v>0</v>
      </c>
      <c r="H22" s="76">
        <f t="shared" ref="H22:H28" si="5">+E22-F22</f>
        <v>0</v>
      </c>
    </row>
    <row r="23" spans="1:8" x14ac:dyDescent="0.25">
      <c r="A23" s="58"/>
      <c r="B23" s="64" t="s">
        <v>322</v>
      </c>
      <c r="C23" s="76">
        <v>0</v>
      </c>
      <c r="D23" s="76">
        <v>0</v>
      </c>
      <c r="E23" s="76">
        <f t="shared" ref="E23:E28" si="6">+C23+D23</f>
        <v>0</v>
      </c>
      <c r="F23" s="76">
        <v>0</v>
      </c>
      <c r="G23" s="76">
        <v>0</v>
      </c>
      <c r="H23" s="76">
        <f t="shared" si="5"/>
        <v>0</v>
      </c>
    </row>
    <row r="24" spans="1:8" x14ac:dyDescent="0.25">
      <c r="A24" s="58"/>
      <c r="B24" s="64" t="s">
        <v>323</v>
      </c>
      <c r="C24" s="76">
        <v>0</v>
      </c>
      <c r="D24" s="76">
        <v>0</v>
      </c>
      <c r="E24" s="76">
        <f t="shared" si="6"/>
        <v>0</v>
      </c>
      <c r="F24" s="76">
        <v>0</v>
      </c>
      <c r="G24" s="76">
        <v>0</v>
      </c>
      <c r="H24" s="76">
        <f t="shared" si="5"/>
        <v>0</v>
      </c>
    </row>
    <row r="25" spans="1:8" x14ac:dyDescent="0.25">
      <c r="A25" s="58"/>
      <c r="B25" s="64" t="s">
        <v>324</v>
      </c>
      <c r="C25" s="76">
        <v>0</v>
      </c>
      <c r="D25" s="76">
        <v>0</v>
      </c>
      <c r="E25" s="76">
        <f t="shared" si="6"/>
        <v>0</v>
      </c>
      <c r="F25" s="76">
        <v>0</v>
      </c>
      <c r="G25" s="76">
        <v>0</v>
      </c>
      <c r="H25" s="76">
        <f t="shared" si="5"/>
        <v>0</v>
      </c>
    </row>
    <row r="26" spans="1:8" x14ac:dyDescent="0.25">
      <c r="A26" s="58"/>
      <c r="B26" s="64" t="s">
        <v>325</v>
      </c>
      <c r="C26" s="76">
        <v>17909107</v>
      </c>
      <c r="D26" s="76">
        <v>644590</v>
      </c>
      <c r="E26" s="76">
        <f t="shared" si="6"/>
        <v>18553697</v>
      </c>
      <c r="F26" s="76">
        <v>17762411</v>
      </c>
      <c r="G26" s="76">
        <v>17762411</v>
      </c>
      <c r="H26" s="76">
        <f>+E26-G26</f>
        <v>791286</v>
      </c>
    </row>
    <row r="27" spans="1:8" x14ac:dyDescent="0.25">
      <c r="A27" s="58"/>
      <c r="B27" s="64" t="s">
        <v>326</v>
      </c>
      <c r="C27" s="76">
        <v>0</v>
      </c>
      <c r="D27" s="76">
        <v>0</v>
      </c>
      <c r="E27" s="76">
        <f t="shared" si="6"/>
        <v>0</v>
      </c>
      <c r="F27" s="76">
        <v>0</v>
      </c>
      <c r="G27" s="76">
        <v>0</v>
      </c>
      <c r="H27" s="76">
        <f t="shared" si="5"/>
        <v>0</v>
      </c>
    </row>
    <row r="28" spans="1:8" x14ac:dyDescent="0.25">
      <c r="A28" s="58"/>
      <c r="B28" s="64" t="s">
        <v>327</v>
      </c>
      <c r="C28" s="76">
        <v>0</v>
      </c>
      <c r="D28" s="76">
        <v>0</v>
      </c>
      <c r="E28" s="76">
        <f t="shared" si="6"/>
        <v>0</v>
      </c>
      <c r="F28" s="76">
        <v>0</v>
      </c>
      <c r="G28" s="76">
        <v>0</v>
      </c>
      <c r="H28" s="76">
        <f t="shared" si="5"/>
        <v>0</v>
      </c>
    </row>
    <row r="29" spans="1:8" x14ac:dyDescent="0.25">
      <c r="A29" s="91"/>
      <c r="B29" s="92"/>
      <c r="C29" s="75"/>
      <c r="D29" s="75"/>
      <c r="E29" s="75"/>
      <c r="F29" s="75"/>
      <c r="G29" s="75"/>
      <c r="H29" s="75"/>
    </row>
    <row r="30" spans="1:8" x14ac:dyDescent="0.25">
      <c r="A30" s="221" t="s">
        <v>363</v>
      </c>
      <c r="B30" s="234"/>
      <c r="C30" s="75">
        <f>SUM(C31:C39)</f>
        <v>0</v>
      </c>
      <c r="D30" s="75">
        <f t="shared" ref="D30:H30" si="7">SUM(D31:D39)</f>
        <v>0</v>
      </c>
      <c r="E30" s="75">
        <f t="shared" si="7"/>
        <v>0</v>
      </c>
      <c r="F30" s="75">
        <f t="shared" si="7"/>
        <v>0</v>
      </c>
      <c r="G30" s="75">
        <f t="shared" si="7"/>
        <v>0</v>
      </c>
      <c r="H30" s="75">
        <f t="shared" si="7"/>
        <v>0</v>
      </c>
    </row>
    <row r="31" spans="1:8" x14ac:dyDescent="0.25">
      <c r="A31" s="58"/>
      <c r="B31" s="64" t="s">
        <v>328</v>
      </c>
      <c r="C31" s="76">
        <v>0</v>
      </c>
      <c r="D31" s="76">
        <v>0</v>
      </c>
      <c r="E31" s="76">
        <f t="shared" ref="E31:E39" si="8">+C31+D31</f>
        <v>0</v>
      </c>
      <c r="F31" s="76">
        <v>0</v>
      </c>
      <c r="G31" s="76">
        <v>0</v>
      </c>
      <c r="H31" s="76">
        <f t="shared" ref="H31:H39" si="9">+E31-F31</f>
        <v>0</v>
      </c>
    </row>
    <row r="32" spans="1:8" x14ac:dyDescent="0.25">
      <c r="A32" s="58"/>
      <c r="B32" s="64" t="s">
        <v>329</v>
      </c>
      <c r="C32" s="76">
        <v>0</v>
      </c>
      <c r="D32" s="76">
        <v>0</v>
      </c>
      <c r="E32" s="76">
        <f t="shared" si="8"/>
        <v>0</v>
      </c>
      <c r="F32" s="76">
        <v>0</v>
      </c>
      <c r="G32" s="76">
        <v>0</v>
      </c>
      <c r="H32" s="76">
        <f t="shared" si="9"/>
        <v>0</v>
      </c>
    </row>
    <row r="33" spans="1:8" x14ac:dyDescent="0.25">
      <c r="A33" s="58"/>
      <c r="B33" s="64" t="s">
        <v>330</v>
      </c>
      <c r="C33" s="76">
        <v>0</v>
      </c>
      <c r="D33" s="76">
        <v>0</v>
      </c>
      <c r="E33" s="76">
        <f t="shared" si="8"/>
        <v>0</v>
      </c>
      <c r="F33" s="76">
        <v>0</v>
      </c>
      <c r="G33" s="76">
        <v>0</v>
      </c>
      <c r="H33" s="76">
        <f t="shared" si="9"/>
        <v>0</v>
      </c>
    </row>
    <row r="34" spans="1:8" x14ac:dyDescent="0.25">
      <c r="A34" s="58"/>
      <c r="B34" s="64" t="s">
        <v>331</v>
      </c>
      <c r="C34" s="76">
        <v>0</v>
      </c>
      <c r="D34" s="76">
        <v>0</v>
      </c>
      <c r="E34" s="76">
        <f t="shared" si="8"/>
        <v>0</v>
      </c>
      <c r="F34" s="76">
        <v>0</v>
      </c>
      <c r="G34" s="76">
        <v>0</v>
      </c>
      <c r="H34" s="76">
        <f t="shared" si="9"/>
        <v>0</v>
      </c>
    </row>
    <row r="35" spans="1:8" x14ac:dyDescent="0.25">
      <c r="A35" s="58"/>
      <c r="B35" s="64" t="s">
        <v>332</v>
      </c>
      <c r="C35" s="76">
        <v>0</v>
      </c>
      <c r="D35" s="76">
        <v>0</v>
      </c>
      <c r="E35" s="76">
        <f t="shared" si="8"/>
        <v>0</v>
      </c>
      <c r="F35" s="76">
        <v>0</v>
      </c>
      <c r="G35" s="76">
        <v>0</v>
      </c>
      <c r="H35" s="76">
        <f t="shared" si="9"/>
        <v>0</v>
      </c>
    </row>
    <row r="36" spans="1:8" x14ac:dyDescent="0.25">
      <c r="A36" s="58"/>
      <c r="B36" s="64" t="s">
        <v>333</v>
      </c>
      <c r="C36" s="76">
        <v>0</v>
      </c>
      <c r="D36" s="76">
        <v>0</v>
      </c>
      <c r="E36" s="76">
        <f t="shared" si="8"/>
        <v>0</v>
      </c>
      <c r="F36" s="76">
        <v>0</v>
      </c>
      <c r="G36" s="76">
        <v>0</v>
      </c>
      <c r="H36" s="76">
        <f t="shared" si="9"/>
        <v>0</v>
      </c>
    </row>
    <row r="37" spans="1:8" x14ac:dyDescent="0.25">
      <c r="A37" s="58"/>
      <c r="B37" s="64" t="s">
        <v>334</v>
      </c>
      <c r="C37" s="76">
        <v>0</v>
      </c>
      <c r="D37" s="76">
        <v>0</v>
      </c>
      <c r="E37" s="76">
        <f t="shared" si="8"/>
        <v>0</v>
      </c>
      <c r="F37" s="76">
        <v>0</v>
      </c>
      <c r="G37" s="76">
        <v>0</v>
      </c>
      <c r="H37" s="76">
        <f t="shared" si="9"/>
        <v>0</v>
      </c>
    </row>
    <row r="38" spans="1:8" x14ac:dyDescent="0.25">
      <c r="A38" s="58"/>
      <c r="B38" s="64" t="s">
        <v>335</v>
      </c>
      <c r="C38" s="76">
        <v>0</v>
      </c>
      <c r="D38" s="76">
        <v>0</v>
      </c>
      <c r="E38" s="76">
        <f t="shared" si="8"/>
        <v>0</v>
      </c>
      <c r="F38" s="76">
        <v>0</v>
      </c>
      <c r="G38" s="76">
        <v>0</v>
      </c>
      <c r="H38" s="76">
        <f t="shared" si="9"/>
        <v>0</v>
      </c>
    </row>
    <row r="39" spans="1:8" x14ac:dyDescent="0.25">
      <c r="A39" s="58"/>
      <c r="B39" s="64" t="s">
        <v>336</v>
      </c>
      <c r="C39" s="76">
        <v>0</v>
      </c>
      <c r="D39" s="76">
        <v>0</v>
      </c>
      <c r="E39" s="76">
        <f t="shared" si="8"/>
        <v>0</v>
      </c>
      <c r="F39" s="76">
        <v>0</v>
      </c>
      <c r="G39" s="76">
        <v>0</v>
      </c>
      <c r="H39" s="76">
        <f t="shared" si="9"/>
        <v>0</v>
      </c>
    </row>
    <row r="40" spans="1:8" x14ac:dyDescent="0.25">
      <c r="A40" s="91"/>
      <c r="B40" s="92"/>
      <c r="C40" s="75"/>
      <c r="D40" s="75"/>
      <c r="E40" s="75"/>
      <c r="F40" s="75"/>
      <c r="G40" s="75"/>
      <c r="H40" s="75"/>
    </row>
    <row r="41" spans="1:8" ht="29.25" customHeight="1" x14ac:dyDescent="0.25">
      <c r="A41" s="216" t="s">
        <v>364</v>
      </c>
      <c r="B41" s="250"/>
      <c r="C41" s="75">
        <f>SUM(C42:C45)</f>
        <v>0</v>
      </c>
      <c r="D41" s="75">
        <f t="shared" ref="D41:H41" si="10">SUM(D42:D45)</f>
        <v>0</v>
      </c>
      <c r="E41" s="75">
        <f t="shared" si="10"/>
        <v>0</v>
      </c>
      <c r="F41" s="75">
        <f t="shared" si="10"/>
        <v>0</v>
      </c>
      <c r="G41" s="75">
        <f t="shared" si="10"/>
        <v>0</v>
      </c>
      <c r="H41" s="75">
        <f t="shared" si="10"/>
        <v>0</v>
      </c>
    </row>
    <row r="42" spans="1:8" ht="25.5" x14ac:dyDescent="0.25">
      <c r="A42" s="58"/>
      <c r="B42" s="115" t="s">
        <v>337</v>
      </c>
      <c r="C42" s="76">
        <v>0</v>
      </c>
      <c r="D42" s="76">
        <v>0</v>
      </c>
      <c r="E42" s="76">
        <f t="shared" ref="E42:E45" si="11">+C42+D42</f>
        <v>0</v>
      </c>
      <c r="F42" s="76">
        <v>0</v>
      </c>
      <c r="G42" s="76">
        <v>0</v>
      </c>
      <c r="H42" s="76">
        <f t="shared" ref="H42:H44" si="12">+E42-F42</f>
        <v>0</v>
      </c>
    </row>
    <row r="43" spans="1:8" ht="25.5" x14ac:dyDescent="0.25">
      <c r="A43" s="58"/>
      <c r="B43" s="115" t="s">
        <v>338</v>
      </c>
      <c r="C43" s="76">
        <v>0</v>
      </c>
      <c r="D43" s="76">
        <v>0</v>
      </c>
      <c r="E43" s="76">
        <f t="shared" si="11"/>
        <v>0</v>
      </c>
      <c r="F43" s="76">
        <v>0</v>
      </c>
      <c r="G43" s="76">
        <v>0</v>
      </c>
      <c r="H43" s="76">
        <f t="shared" si="12"/>
        <v>0</v>
      </c>
    </row>
    <row r="44" spans="1:8" x14ac:dyDescent="0.25">
      <c r="A44" s="58"/>
      <c r="B44" s="64" t="s">
        <v>339</v>
      </c>
      <c r="C44" s="76">
        <v>0</v>
      </c>
      <c r="D44" s="76">
        <v>0</v>
      </c>
      <c r="E44" s="76">
        <f t="shared" si="11"/>
        <v>0</v>
      </c>
      <c r="F44" s="76">
        <v>0</v>
      </c>
      <c r="G44" s="76">
        <v>0</v>
      </c>
      <c r="H44" s="76">
        <f t="shared" si="12"/>
        <v>0</v>
      </c>
    </row>
    <row r="45" spans="1:8" x14ac:dyDescent="0.25">
      <c r="A45" s="58"/>
      <c r="B45" s="64" t="s">
        <v>340</v>
      </c>
      <c r="C45" s="76">
        <v>0</v>
      </c>
      <c r="D45" s="76">
        <v>0</v>
      </c>
      <c r="E45" s="76">
        <f t="shared" si="11"/>
        <v>0</v>
      </c>
      <c r="F45" s="76">
        <v>0</v>
      </c>
      <c r="G45" s="76">
        <v>0</v>
      </c>
      <c r="H45" s="76">
        <f>+E45-F45</f>
        <v>0</v>
      </c>
    </row>
    <row r="46" spans="1:8" x14ac:dyDescent="0.25">
      <c r="A46" s="91"/>
      <c r="B46" s="92"/>
      <c r="C46" s="75"/>
      <c r="D46" s="75"/>
      <c r="E46" s="75"/>
      <c r="F46" s="75"/>
      <c r="G46" s="75"/>
      <c r="H46" s="75"/>
    </row>
    <row r="47" spans="1:8" x14ac:dyDescent="0.25">
      <c r="A47" s="221" t="s">
        <v>341</v>
      </c>
      <c r="B47" s="234"/>
      <c r="C47" s="75">
        <f>+C48+C58+C67+C78</f>
        <v>59740278</v>
      </c>
      <c r="D47" s="75">
        <f t="shared" ref="D47:H47" si="13">+D48+D58+D67+D78</f>
        <v>9597670</v>
      </c>
      <c r="E47" s="75">
        <f t="shared" si="13"/>
        <v>69337948</v>
      </c>
      <c r="F47" s="75">
        <f t="shared" si="13"/>
        <v>68271266</v>
      </c>
      <c r="G47" s="75">
        <f t="shared" si="13"/>
        <v>68271266</v>
      </c>
      <c r="H47" s="75">
        <f t="shared" si="13"/>
        <v>1066682</v>
      </c>
    </row>
    <row r="48" spans="1:8" x14ac:dyDescent="0.25">
      <c r="A48" s="221" t="s">
        <v>361</v>
      </c>
      <c r="B48" s="234"/>
      <c r="C48" s="75">
        <f>SUM(C49:C56)</f>
        <v>0</v>
      </c>
      <c r="D48" s="75">
        <f t="shared" ref="D48:H48" si="14">SUM(D49:D56)</f>
        <v>0</v>
      </c>
      <c r="E48" s="75">
        <f t="shared" si="14"/>
        <v>0</v>
      </c>
      <c r="F48" s="75">
        <f t="shared" si="14"/>
        <v>0</v>
      </c>
      <c r="G48" s="75">
        <f t="shared" si="14"/>
        <v>0</v>
      </c>
      <c r="H48" s="75">
        <f t="shared" si="14"/>
        <v>0</v>
      </c>
    </row>
    <row r="49" spans="1:8" x14ac:dyDescent="0.25">
      <c r="A49" s="58"/>
      <c r="B49" s="64" t="s">
        <v>313</v>
      </c>
      <c r="C49" s="76">
        <v>0</v>
      </c>
      <c r="D49" s="76">
        <v>0</v>
      </c>
      <c r="E49" s="76">
        <f>+C49+D49</f>
        <v>0</v>
      </c>
      <c r="F49" s="76">
        <v>0</v>
      </c>
      <c r="G49" s="76">
        <v>0</v>
      </c>
      <c r="H49" s="76">
        <f>+E49-F49</f>
        <v>0</v>
      </c>
    </row>
    <row r="50" spans="1:8" x14ac:dyDescent="0.25">
      <c r="A50" s="58"/>
      <c r="B50" s="64" t="s">
        <v>314</v>
      </c>
      <c r="C50" s="76">
        <v>0</v>
      </c>
      <c r="D50" s="76">
        <v>0</v>
      </c>
      <c r="E50" s="76">
        <f t="shared" ref="E50:E56" si="15">+C50+D50</f>
        <v>0</v>
      </c>
      <c r="F50" s="76">
        <v>0</v>
      </c>
      <c r="G50" s="76">
        <v>0</v>
      </c>
      <c r="H50" s="76">
        <f t="shared" ref="H50:H56" si="16">+E50-F50</f>
        <v>0</v>
      </c>
    </row>
    <row r="51" spans="1:8" x14ac:dyDescent="0.25">
      <c r="A51" s="58"/>
      <c r="B51" s="64" t="s">
        <v>315</v>
      </c>
      <c r="C51" s="76">
        <v>0</v>
      </c>
      <c r="D51" s="76">
        <v>0</v>
      </c>
      <c r="E51" s="76">
        <f t="shared" si="15"/>
        <v>0</v>
      </c>
      <c r="F51" s="76">
        <v>0</v>
      </c>
      <c r="G51" s="76">
        <v>0</v>
      </c>
      <c r="H51" s="76">
        <f t="shared" si="16"/>
        <v>0</v>
      </c>
    </row>
    <row r="52" spans="1:8" x14ac:dyDescent="0.25">
      <c r="A52" s="58"/>
      <c r="B52" s="64" t="s">
        <v>316</v>
      </c>
      <c r="C52" s="76">
        <v>0</v>
      </c>
      <c r="D52" s="76">
        <v>0</v>
      </c>
      <c r="E52" s="76">
        <f t="shared" si="15"/>
        <v>0</v>
      </c>
      <c r="F52" s="76">
        <v>0</v>
      </c>
      <c r="G52" s="76">
        <v>0</v>
      </c>
      <c r="H52" s="76">
        <f t="shared" si="16"/>
        <v>0</v>
      </c>
    </row>
    <row r="53" spans="1:8" x14ac:dyDescent="0.25">
      <c r="A53" s="58"/>
      <c r="B53" s="64" t="s">
        <v>317</v>
      </c>
      <c r="C53" s="76">
        <v>0</v>
      </c>
      <c r="D53" s="76">
        <v>0</v>
      </c>
      <c r="E53" s="76">
        <f t="shared" si="15"/>
        <v>0</v>
      </c>
      <c r="F53" s="76">
        <v>0</v>
      </c>
      <c r="G53" s="76">
        <v>0</v>
      </c>
      <c r="H53" s="76">
        <f t="shared" si="16"/>
        <v>0</v>
      </c>
    </row>
    <row r="54" spans="1:8" x14ac:dyDescent="0.25">
      <c r="A54" s="58"/>
      <c r="B54" s="64" t="s">
        <v>318</v>
      </c>
      <c r="C54" s="76">
        <v>0</v>
      </c>
      <c r="D54" s="76">
        <v>0</v>
      </c>
      <c r="E54" s="76">
        <f t="shared" si="15"/>
        <v>0</v>
      </c>
      <c r="F54" s="76">
        <v>0</v>
      </c>
      <c r="G54" s="76">
        <v>0</v>
      </c>
      <c r="H54" s="76">
        <f t="shared" si="16"/>
        <v>0</v>
      </c>
    </row>
    <row r="55" spans="1:8" x14ac:dyDescent="0.25">
      <c r="A55" s="58"/>
      <c r="B55" s="64" t="s">
        <v>319</v>
      </c>
      <c r="C55" s="76">
        <v>0</v>
      </c>
      <c r="D55" s="76">
        <v>0</v>
      </c>
      <c r="E55" s="76">
        <f t="shared" si="15"/>
        <v>0</v>
      </c>
      <c r="F55" s="76">
        <v>0</v>
      </c>
      <c r="G55" s="76">
        <v>0</v>
      </c>
      <c r="H55" s="76">
        <f t="shared" si="16"/>
        <v>0</v>
      </c>
    </row>
    <row r="56" spans="1:8" x14ac:dyDescent="0.25">
      <c r="A56" s="58"/>
      <c r="B56" s="64" t="s">
        <v>320</v>
      </c>
      <c r="C56" s="76">
        <v>0</v>
      </c>
      <c r="D56" s="76">
        <v>0</v>
      </c>
      <c r="E56" s="76">
        <f t="shared" si="15"/>
        <v>0</v>
      </c>
      <c r="F56" s="76">
        <v>0</v>
      </c>
      <c r="G56" s="76">
        <v>0</v>
      </c>
      <c r="H56" s="76">
        <f t="shared" si="16"/>
        <v>0</v>
      </c>
    </row>
    <row r="57" spans="1:8" x14ac:dyDescent="0.25">
      <c r="A57" s="91"/>
      <c r="B57" s="92"/>
      <c r="C57" s="75"/>
      <c r="D57" s="75"/>
      <c r="E57" s="75"/>
      <c r="F57" s="75"/>
      <c r="G57" s="75"/>
      <c r="H57" s="75"/>
    </row>
    <row r="58" spans="1:8" x14ac:dyDescent="0.25">
      <c r="A58" s="221" t="s">
        <v>362</v>
      </c>
      <c r="B58" s="234"/>
      <c r="C58" s="75">
        <f>SUM(C59:C65)</f>
        <v>59740278</v>
      </c>
      <c r="D58" s="75">
        <f t="shared" ref="D58:H58" si="17">SUM(D59:D65)</f>
        <v>9597670</v>
      </c>
      <c r="E58" s="75">
        <f t="shared" si="17"/>
        <v>69337948</v>
      </c>
      <c r="F58" s="75">
        <f t="shared" si="17"/>
        <v>68271266</v>
      </c>
      <c r="G58" s="75">
        <f t="shared" si="17"/>
        <v>68271266</v>
      </c>
      <c r="H58" s="75">
        <f t="shared" si="17"/>
        <v>1066682</v>
      </c>
    </row>
    <row r="59" spans="1:8" x14ac:dyDescent="0.25">
      <c r="A59" s="58"/>
      <c r="B59" s="64" t="s">
        <v>321</v>
      </c>
      <c r="C59" s="76">
        <v>0</v>
      </c>
      <c r="D59" s="76">
        <v>0</v>
      </c>
      <c r="E59" s="76">
        <f t="shared" ref="E59:E62" si="18">+C59+D59</f>
        <v>0</v>
      </c>
      <c r="F59" s="76">
        <v>0</v>
      </c>
      <c r="G59" s="76">
        <v>0</v>
      </c>
      <c r="H59" s="76">
        <f t="shared" ref="H59:H62" si="19">+E59-F59</f>
        <v>0</v>
      </c>
    </row>
    <row r="60" spans="1:8" x14ac:dyDescent="0.25">
      <c r="A60" s="58"/>
      <c r="B60" s="64" t="s">
        <v>322</v>
      </c>
      <c r="C60" s="76">
        <v>0</v>
      </c>
      <c r="D60" s="76">
        <v>0</v>
      </c>
      <c r="E60" s="76">
        <f t="shared" si="18"/>
        <v>0</v>
      </c>
      <c r="F60" s="76">
        <v>0</v>
      </c>
      <c r="G60" s="76">
        <v>0</v>
      </c>
      <c r="H60" s="76">
        <f t="shared" si="19"/>
        <v>0</v>
      </c>
    </row>
    <row r="61" spans="1:8" x14ac:dyDescent="0.25">
      <c r="A61" s="58"/>
      <c r="B61" s="64" t="s">
        <v>323</v>
      </c>
      <c r="C61" s="76">
        <v>0</v>
      </c>
      <c r="D61" s="76">
        <v>0</v>
      </c>
      <c r="E61" s="76">
        <f t="shared" si="18"/>
        <v>0</v>
      </c>
      <c r="F61" s="76">
        <v>0</v>
      </c>
      <c r="G61" s="76">
        <v>0</v>
      </c>
      <c r="H61" s="76">
        <f t="shared" si="19"/>
        <v>0</v>
      </c>
    </row>
    <row r="62" spans="1:8" x14ac:dyDescent="0.25">
      <c r="A62" s="58"/>
      <c r="B62" s="64" t="s">
        <v>324</v>
      </c>
      <c r="C62" s="76">
        <v>0</v>
      </c>
      <c r="D62" s="76">
        <v>0</v>
      </c>
      <c r="E62" s="76">
        <f t="shared" si="18"/>
        <v>0</v>
      </c>
      <c r="F62" s="76">
        <v>0</v>
      </c>
      <c r="G62" s="76">
        <v>0</v>
      </c>
      <c r="H62" s="76">
        <f t="shared" si="19"/>
        <v>0</v>
      </c>
    </row>
    <row r="63" spans="1:8" x14ac:dyDescent="0.25">
      <c r="A63" s="58"/>
      <c r="B63" s="64" t="s">
        <v>325</v>
      </c>
      <c r="C63" s="76">
        <v>59740278</v>
      </c>
      <c r="D63" s="76">
        <v>9597670</v>
      </c>
      <c r="E63" s="76">
        <f>+C63+D63</f>
        <v>69337948</v>
      </c>
      <c r="F63" s="76">
        <v>68271266</v>
      </c>
      <c r="G63" s="76">
        <v>68271266</v>
      </c>
      <c r="H63" s="76">
        <f>+E63-F63</f>
        <v>1066682</v>
      </c>
    </row>
    <row r="64" spans="1:8" x14ac:dyDescent="0.25">
      <c r="A64" s="58"/>
      <c r="B64" s="64" t="s">
        <v>326</v>
      </c>
      <c r="C64" s="76">
        <v>0</v>
      </c>
      <c r="D64" s="76">
        <v>0</v>
      </c>
      <c r="E64" s="76">
        <f t="shared" ref="E64:E65" si="20">+C64+D64</f>
        <v>0</v>
      </c>
      <c r="F64" s="76">
        <v>0</v>
      </c>
      <c r="G64" s="76">
        <v>0</v>
      </c>
      <c r="H64" s="76">
        <f t="shared" ref="H64:H65" si="21">+E64-F64</f>
        <v>0</v>
      </c>
    </row>
    <row r="65" spans="1:8" x14ac:dyDescent="0.25">
      <c r="A65" s="58"/>
      <c r="B65" s="64" t="s">
        <v>327</v>
      </c>
      <c r="C65" s="76">
        <v>0</v>
      </c>
      <c r="D65" s="76">
        <v>0</v>
      </c>
      <c r="E65" s="76">
        <f t="shared" si="20"/>
        <v>0</v>
      </c>
      <c r="F65" s="76">
        <v>0</v>
      </c>
      <c r="G65" s="76">
        <v>0</v>
      </c>
      <c r="H65" s="76">
        <f t="shared" si="21"/>
        <v>0</v>
      </c>
    </row>
    <row r="66" spans="1:8" x14ac:dyDescent="0.25">
      <c r="A66" s="91"/>
      <c r="B66" s="92"/>
      <c r="C66" s="75"/>
      <c r="D66" s="75"/>
      <c r="E66" s="75"/>
      <c r="F66" s="75"/>
      <c r="G66" s="75"/>
      <c r="H66" s="75"/>
    </row>
    <row r="67" spans="1:8" x14ac:dyDescent="0.25">
      <c r="A67" s="221" t="s">
        <v>363</v>
      </c>
      <c r="B67" s="234"/>
      <c r="C67" s="75">
        <f>SUM(C68:C76)</f>
        <v>0</v>
      </c>
      <c r="D67" s="75">
        <f t="shared" ref="D67:H67" si="22">SUM(D68:D76)</f>
        <v>0</v>
      </c>
      <c r="E67" s="75">
        <f t="shared" si="22"/>
        <v>0</v>
      </c>
      <c r="F67" s="75">
        <f t="shared" si="22"/>
        <v>0</v>
      </c>
      <c r="G67" s="75">
        <f t="shared" si="22"/>
        <v>0</v>
      </c>
      <c r="H67" s="75">
        <f t="shared" si="22"/>
        <v>0</v>
      </c>
    </row>
    <row r="68" spans="1:8" x14ac:dyDescent="0.25">
      <c r="A68" s="58"/>
      <c r="B68" s="64" t="s">
        <v>328</v>
      </c>
      <c r="C68" s="76">
        <v>0</v>
      </c>
      <c r="D68" s="76">
        <v>0</v>
      </c>
      <c r="E68" s="76">
        <f t="shared" ref="E68:E76" si="23">+C68+D68</f>
        <v>0</v>
      </c>
      <c r="F68" s="76">
        <v>0</v>
      </c>
      <c r="G68" s="76">
        <v>0</v>
      </c>
      <c r="H68" s="76">
        <f t="shared" ref="H68:H76" si="24">+E68-F68</f>
        <v>0</v>
      </c>
    </row>
    <row r="69" spans="1:8" x14ac:dyDescent="0.25">
      <c r="A69" s="58"/>
      <c r="B69" s="64" t="s">
        <v>329</v>
      </c>
      <c r="C69" s="76">
        <v>0</v>
      </c>
      <c r="D69" s="76">
        <v>0</v>
      </c>
      <c r="E69" s="76">
        <f t="shared" si="23"/>
        <v>0</v>
      </c>
      <c r="F69" s="76">
        <v>0</v>
      </c>
      <c r="G69" s="76">
        <v>0</v>
      </c>
      <c r="H69" s="76">
        <f t="shared" si="24"/>
        <v>0</v>
      </c>
    </row>
    <row r="70" spans="1:8" x14ac:dyDescent="0.25">
      <c r="A70" s="58"/>
      <c r="B70" s="64" t="s">
        <v>330</v>
      </c>
      <c r="C70" s="76">
        <v>0</v>
      </c>
      <c r="D70" s="76">
        <v>0</v>
      </c>
      <c r="E70" s="76">
        <f t="shared" si="23"/>
        <v>0</v>
      </c>
      <c r="F70" s="76">
        <v>0</v>
      </c>
      <c r="G70" s="76">
        <v>0</v>
      </c>
      <c r="H70" s="76">
        <f t="shared" si="24"/>
        <v>0</v>
      </c>
    </row>
    <row r="71" spans="1:8" x14ac:dyDescent="0.25">
      <c r="A71" s="58"/>
      <c r="B71" s="64" t="s">
        <v>331</v>
      </c>
      <c r="C71" s="76">
        <v>0</v>
      </c>
      <c r="D71" s="76">
        <v>0</v>
      </c>
      <c r="E71" s="76">
        <f t="shared" si="23"/>
        <v>0</v>
      </c>
      <c r="F71" s="76">
        <v>0</v>
      </c>
      <c r="G71" s="76">
        <v>0</v>
      </c>
      <c r="H71" s="76">
        <f t="shared" si="24"/>
        <v>0</v>
      </c>
    </row>
    <row r="72" spans="1:8" x14ac:dyDescent="0.25">
      <c r="A72" s="58"/>
      <c r="B72" s="64" t="s">
        <v>332</v>
      </c>
      <c r="C72" s="76">
        <v>0</v>
      </c>
      <c r="D72" s="76">
        <v>0</v>
      </c>
      <c r="E72" s="76">
        <f t="shared" si="23"/>
        <v>0</v>
      </c>
      <c r="F72" s="76">
        <v>0</v>
      </c>
      <c r="G72" s="76">
        <v>0</v>
      </c>
      <c r="H72" s="76">
        <f t="shared" si="24"/>
        <v>0</v>
      </c>
    </row>
    <row r="73" spans="1:8" x14ac:dyDescent="0.25">
      <c r="A73" s="58"/>
      <c r="B73" s="64" t="s">
        <v>333</v>
      </c>
      <c r="C73" s="76">
        <v>0</v>
      </c>
      <c r="D73" s="76">
        <v>0</v>
      </c>
      <c r="E73" s="76">
        <f t="shared" si="23"/>
        <v>0</v>
      </c>
      <c r="F73" s="76">
        <v>0</v>
      </c>
      <c r="G73" s="76">
        <v>0</v>
      </c>
      <c r="H73" s="76">
        <f t="shared" si="24"/>
        <v>0</v>
      </c>
    </row>
    <row r="74" spans="1:8" x14ac:dyDescent="0.25">
      <c r="A74" s="58"/>
      <c r="B74" s="64" t="s">
        <v>334</v>
      </c>
      <c r="C74" s="76">
        <v>0</v>
      </c>
      <c r="D74" s="76">
        <v>0</v>
      </c>
      <c r="E74" s="76">
        <f t="shared" si="23"/>
        <v>0</v>
      </c>
      <c r="F74" s="76">
        <v>0</v>
      </c>
      <c r="G74" s="76">
        <v>0</v>
      </c>
      <c r="H74" s="76">
        <f t="shared" si="24"/>
        <v>0</v>
      </c>
    </row>
    <row r="75" spans="1:8" x14ac:dyDescent="0.25">
      <c r="A75" s="58"/>
      <c r="B75" s="64" t="s">
        <v>335</v>
      </c>
      <c r="C75" s="76">
        <v>0</v>
      </c>
      <c r="D75" s="76">
        <v>0</v>
      </c>
      <c r="E75" s="76">
        <f t="shared" si="23"/>
        <v>0</v>
      </c>
      <c r="F75" s="76">
        <v>0</v>
      </c>
      <c r="G75" s="76">
        <v>0</v>
      </c>
      <c r="H75" s="76">
        <f t="shared" si="24"/>
        <v>0</v>
      </c>
    </row>
    <row r="76" spans="1:8" x14ac:dyDescent="0.25">
      <c r="A76" s="58"/>
      <c r="B76" s="64" t="s">
        <v>336</v>
      </c>
      <c r="C76" s="76">
        <v>0</v>
      </c>
      <c r="D76" s="76">
        <v>0</v>
      </c>
      <c r="E76" s="76">
        <f t="shared" si="23"/>
        <v>0</v>
      </c>
      <c r="F76" s="76">
        <v>0</v>
      </c>
      <c r="G76" s="76">
        <v>0</v>
      </c>
      <c r="H76" s="76">
        <f t="shared" si="24"/>
        <v>0</v>
      </c>
    </row>
    <row r="77" spans="1:8" x14ac:dyDescent="0.25">
      <c r="A77" s="91"/>
      <c r="B77" s="92"/>
      <c r="C77" s="75"/>
      <c r="D77" s="75"/>
      <c r="E77" s="75"/>
      <c r="F77" s="75"/>
      <c r="G77" s="75"/>
      <c r="H77" s="75"/>
    </row>
    <row r="78" spans="1:8" ht="27" customHeight="1" x14ac:dyDescent="0.25">
      <c r="A78" s="216" t="s">
        <v>364</v>
      </c>
      <c r="B78" s="250"/>
      <c r="C78" s="75">
        <f>SUM(C79:C82)</f>
        <v>0</v>
      </c>
      <c r="D78" s="75">
        <f t="shared" ref="D78:H78" si="25">SUM(D79:D82)</f>
        <v>0</v>
      </c>
      <c r="E78" s="75">
        <f t="shared" si="25"/>
        <v>0</v>
      </c>
      <c r="F78" s="75">
        <f t="shared" si="25"/>
        <v>0</v>
      </c>
      <c r="G78" s="75">
        <f t="shared" si="25"/>
        <v>0</v>
      </c>
      <c r="H78" s="75">
        <f t="shared" si="25"/>
        <v>0</v>
      </c>
    </row>
    <row r="79" spans="1:8" ht="25.5" x14ac:dyDescent="0.25">
      <c r="A79" s="58"/>
      <c r="B79" s="115" t="s">
        <v>337</v>
      </c>
      <c r="C79" s="76">
        <v>0</v>
      </c>
      <c r="D79" s="76">
        <v>0</v>
      </c>
      <c r="E79" s="76">
        <f t="shared" ref="E79:E82" si="26">+C79+D79</f>
        <v>0</v>
      </c>
      <c r="F79" s="76">
        <v>0</v>
      </c>
      <c r="G79" s="76">
        <v>0</v>
      </c>
      <c r="H79" s="76">
        <f t="shared" ref="H79:H82" si="27">+E79-F79</f>
        <v>0</v>
      </c>
    </row>
    <row r="80" spans="1:8" ht="25.5" x14ac:dyDescent="0.25">
      <c r="A80" s="58"/>
      <c r="B80" s="115" t="s">
        <v>338</v>
      </c>
      <c r="C80" s="76">
        <v>0</v>
      </c>
      <c r="D80" s="76">
        <v>0</v>
      </c>
      <c r="E80" s="76">
        <f t="shared" si="26"/>
        <v>0</v>
      </c>
      <c r="F80" s="76">
        <v>0</v>
      </c>
      <c r="G80" s="76">
        <v>0</v>
      </c>
      <c r="H80" s="76">
        <f t="shared" si="27"/>
        <v>0</v>
      </c>
    </row>
    <row r="81" spans="1:8" x14ac:dyDescent="0.25">
      <c r="A81" s="58"/>
      <c r="B81" s="64" t="s">
        <v>339</v>
      </c>
      <c r="C81" s="76">
        <v>0</v>
      </c>
      <c r="D81" s="76">
        <v>0</v>
      </c>
      <c r="E81" s="76">
        <f t="shared" si="26"/>
        <v>0</v>
      </c>
      <c r="F81" s="76">
        <v>0</v>
      </c>
      <c r="G81" s="76">
        <v>0</v>
      </c>
      <c r="H81" s="76">
        <f t="shared" si="27"/>
        <v>0</v>
      </c>
    </row>
    <row r="82" spans="1:8" x14ac:dyDescent="0.25">
      <c r="A82" s="58"/>
      <c r="B82" s="64" t="s">
        <v>340</v>
      </c>
      <c r="C82" s="76">
        <v>0</v>
      </c>
      <c r="D82" s="76">
        <v>0</v>
      </c>
      <c r="E82" s="76">
        <f t="shared" si="26"/>
        <v>0</v>
      </c>
      <c r="F82" s="76">
        <v>0</v>
      </c>
      <c r="G82" s="76">
        <v>0</v>
      </c>
      <c r="H82" s="76">
        <f t="shared" si="27"/>
        <v>0</v>
      </c>
    </row>
    <row r="83" spans="1:8" x14ac:dyDescent="0.25">
      <c r="A83" s="91"/>
      <c r="B83" s="92"/>
      <c r="C83" s="75"/>
      <c r="D83" s="75"/>
      <c r="E83" s="75"/>
      <c r="F83" s="75"/>
      <c r="G83" s="75"/>
      <c r="H83" s="75"/>
    </row>
    <row r="84" spans="1:8" x14ac:dyDescent="0.25">
      <c r="A84" s="221" t="s">
        <v>299</v>
      </c>
      <c r="B84" s="234"/>
      <c r="C84" s="75">
        <f>+C10+C47</f>
        <v>77649385</v>
      </c>
      <c r="D84" s="75">
        <f t="shared" ref="D84:G84" si="28">+D10+D47</f>
        <v>10242260</v>
      </c>
      <c r="E84" s="75">
        <f t="shared" si="28"/>
        <v>87891645</v>
      </c>
      <c r="F84" s="75">
        <f t="shared" si="28"/>
        <v>86033677</v>
      </c>
      <c r="G84" s="75">
        <f t="shared" si="28"/>
        <v>86033677</v>
      </c>
      <c r="H84" s="75">
        <f>+H10+H47</f>
        <v>1857968</v>
      </c>
    </row>
    <row r="85" spans="1:8" ht="15.75" thickBot="1" x14ac:dyDescent="0.3">
      <c r="A85" s="93"/>
      <c r="B85" s="94"/>
      <c r="C85" s="96"/>
      <c r="D85" s="96"/>
      <c r="E85" s="96"/>
      <c r="F85" s="96"/>
      <c r="G85" s="96"/>
      <c r="H85" s="96"/>
    </row>
    <row r="87" spans="1:8" x14ac:dyDescent="0.25">
      <c r="B87" s="99"/>
      <c r="C87" s="100"/>
      <c r="D87" s="100"/>
      <c r="E87" s="100"/>
      <c r="F87" s="100"/>
      <c r="G87" s="100"/>
      <c r="H87" s="100"/>
    </row>
    <row r="88" spans="1:8" x14ac:dyDescent="0.25">
      <c r="B88" s="101"/>
      <c r="C88" s="100"/>
      <c r="D88" s="100"/>
      <c r="E88" s="100"/>
      <c r="F88" s="100"/>
      <c r="G88" s="100"/>
      <c r="H88" s="100"/>
    </row>
    <row r="89" spans="1:8" x14ac:dyDescent="0.25">
      <c r="B89" s="101"/>
      <c r="C89" s="100"/>
      <c r="D89" s="100"/>
      <c r="E89" s="100"/>
      <c r="F89" s="100"/>
      <c r="G89" s="100"/>
      <c r="H89" s="100"/>
    </row>
    <row r="90" spans="1:8" x14ac:dyDescent="0.25">
      <c r="B90" s="101"/>
      <c r="C90" s="100"/>
      <c r="D90" s="100"/>
      <c r="E90" s="100"/>
      <c r="F90" s="100"/>
      <c r="G90" s="100"/>
      <c r="H90" s="100"/>
    </row>
    <row r="91" spans="1:8" x14ac:dyDescent="0.25">
      <c r="A91" s="249" t="s">
        <v>376</v>
      </c>
      <c r="B91" s="249"/>
      <c r="C91" s="249"/>
      <c r="D91" s="251" t="s">
        <v>377</v>
      </c>
      <c r="E91" s="251"/>
      <c r="F91" s="251"/>
      <c r="G91" s="251"/>
      <c r="H91" s="251"/>
    </row>
    <row r="92" spans="1:8" x14ac:dyDescent="0.25">
      <c r="A92" s="249" t="s">
        <v>369</v>
      </c>
      <c r="B92" s="249"/>
      <c r="C92" s="249"/>
      <c r="D92" s="251" t="s">
        <v>373</v>
      </c>
      <c r="E92" s="251"/>
      <c r="F92" s="251"/>
      <c r="G92" s="251"/>
      <c r="H92" s="251"/>
    </row>
    <row r="97" spans="2:8" x14ac:dyDescent="0.25">
      <c r="B97" s="119"/>
      <c r="C97" s="102"/>
      <c r="D97" s="102"/>
      <c r="E97" s="102"/>
      <c r="F97" s="102"/>
      <c r="G97" s="102"/>
      <c r="H97" s="122"/>
    </row>
  </sheetData>
  <mergeCells count="24">
    <mergeCell ref="A91:C91"/>
    <mergeCell ref="A92:C92"/>
    <mergeCell ref="D91:H91"/>
    <mergeCell ref="D92:H92"/>
    <mergeCell ref="A7:B8"/>
    <mergeCell ref="C7:G7"/>
    <mergeCell ref="H7:H8"/>
    <mergeCell ref="A84:B84"/>
    <mergeCell ref="A9:B9"/>
    <mergeCell ref="A10:B10"/>
    <mergeCell ref="A11:B11"/>
    <mergeCell ref="A21:B21"/>
    <mergeCell ref="A30:B30"/>
    <mergeCell ref="A41:B41"/>
    <mergeCell ref="A47:B47"/>
    <mergeCell ref="A48:B48"/>
    <mergeCell ref="A58:B58"/>
    <mergeCell ref="A67:B67"/>
    <mergeCell ref="A78:B78"/>
    <mergeCell ref="A2:H2"/>
    <mergeCell ref="A3:H3"/>
    <mergeCell ref="A5:H5"/>
    <mergeCell ref="A6:H6"/>
    <mergeCell ref="A4:H4"/>
  </mergeCells>
  <printOptions horizontalCentered="1"/>
  <pageMargins left="0.25" right="0.25" top="0.75" bottom="0.75" header="0.3" footer="0.3"/>
  <pageSetup scale="45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FC79-23EC-4D6D-8D51-24C2F6DAB9EF}">
  <sheetPr>
    <pageSetUpPr fitToPage="1"/>
  </sheetPr>
  <dimension ref="A1:J48"/>
  <sheetViews>
    <sheetView zoomScale="70" zoomScaleNormal="70" workbookViewId="0">
      <pane ySplit="8" topLeftCell="A9" activePane="bottomLeft" state="frozen"/>
      <selection pane="bottomLeft" activeCell="F23" sqref="F23"/>
    </sheetView>
  </sheetViews>
  <sheetFormatPr baseColWidth="10" defaultRowHeight="18.75" x14ac:dyDescent="0.3"/>
  <cols>
    <col min="1" max="1" width="45.28515625" customWidth="1"/>
    <col min="2" max="7" width="16.7109375" style="88" customWidth="1"/>
    <col min="10" max="10" width="12.7109375" style="137" bestFit="1" customWidth="1"/>
  </cols>
  <sheetData>
    <row r="1" spans="1:10" ht="19.5" thickBot="1" x14ac:dyDescent="0.35"/>
    <row r="2" spans="1:10" x14ac:dyDescent="0.3">
      <c r="A2" s="257" t="s">
        <v>119</v>
      </c>
      <c r="B2" s="258"/>
      <c r="C2" s="258"/>
      <c r="D2" s="258"/>
      <c r="E2" s="258"/>
      <c r="F2" s="258"/>
      <c r="G2" s="259"/>
    </row>
    <row r="3" spans="1:10" x14ac:dyDescent="0.3">
      <c r="A3" s="260" t="s">
        <v>294</v>
      </c>
      <c r="B3" s="261"/>
      <c r="C3" s="261"/>
      <c r="D3" s="261"/>
      <c r="E3" s="261"/>
      <c r="F3" s="261"/>
      <c r="G3" s="262"/>
    </row>
    <row r="4" spans="1:10" x14ac:dyDescent="0.3">
      <c r="A4" s="260" t="s">
        <v>372</v>
      </c>
      <c r="B4" s="261"/>
      <c r="C4" s="261"/>
      <c r="D4" s="261"/>
      <c r="E4" s="261"/>
      <c r="F4" s="261"/>
      <c r="G4" s="262"/>
    </row>
    <row r="5" spans="1:10" x14ac:dyDescent="0.3">
      <c r="A5" s="260" t="s">
        <v>474</v>
      </c>
      <c r="B5" s="261"/>
      <c r="C5" s="261"/>
      <c r="D5" s="261"/>
      <c r="E5" s="261"/>
      <c r="F5" s="261"/>
      <c r="G5" s="262"/>
    </row>
    <row r="6" spans="1:10" ht="19.5" thickBot="1" x14ac:dyDescent="0.35">
      <c r="A6" s="263" t="s">
        <v>1</v>
      </c>
      <c r="B6" s="264"/>
      <c r="C6" s="264"/>
      <c r="D6" s="264"/>
      <c r="E6" s="264"/>
      <c r="F6" s="264"/>
      <c r="G6" s="265"/>
    </row>
    <row r="7" spans="1:10" ht="19.5" thickBot="1" x14ac:dyDescent="0.35">
      <c r="A7" s="266" t="s">
        <v>180</v>
      </c>
      <c r="B7" s="268" t="s">
        <v>295</v>
      </c>
      <c r="C7" s="269"/>
      <c r="D7" s="269"/>
      <c r="E7" s="269"/>
      <c r="F7" s="270"/>
      <c r="G7" s="271" t="s">
        <v>296</v>
      </c>
    </row>
    <row r="8" spans="1:10" ht="40.5" customHeight="1" thickBot="1" x14ac:dyDescent="0.35">
      <c r="A8" s="267"/>
      <c r="B8" s="108" t="s">
        <v>182</v>
      </c>
      <c r="C8" s="108" t="s">
        <v>297</v>
      </c>
      <c r="D8" s="108" t="s">
        <v>298</v>
      </c>
      <c r="E8" s="108" t="s">
        <v>342</v>
      </c>
      <c r="F8" s="108" t="s">
        <v>200</v>
      </c>
      <c r="G8" s="272"/>
    </row>
    <row r="9" spans="1:10" ht="32.1" customHeight="1" x14ac:dyDescent="0.3">
      <c r="A9" s="104" t="s">
        <v>343</v>
      </c>
      <c r="B9" s="109">
        <f>+B10+B11+B12+B15+B16+B19</f>
        <v>8587258</v>
      </c>
      <c r="C9" s="109">
        <f>+C10+C11+C12+C15+C16+C19</f>
        <v>40202</v>
      </c>
      <c r="D9" s="109">
        <f>+D10+D11+D12+D15+D16+D19</f>
        <v>8627460</v>
      </c>
      <c r="E9" s="109">
        <f>+E10+E11</f>
        <v>8429529</v>
      </c>
      <c r="F9" s="109">
        <f>+F10+F11</f>
        <v>8429529</v>
      </c>
      <c r="G9" s="109">
        <f>+G10+G11+G12+G15+G16+G19</f>
        <v>197931</v>
      </c>
    </row>
    <row r="10" spans="1:10" ht="32.1" customHeight="1" x14ac:dyDescent="0.3">
      <c r="A10" s="105" t="s">
        <v>344</v>
      </c>
      <c r="B10" s="111">
        <v>2575000</v>
      </c>
      <c r="C10" s="114">
        <v>-207399</v>
      </c>
      <c r="D10" s="114">
        <f>+B10+C10</f>
        <v>2367601</v>
      </c>
      <c r="E10" s="114">
        <v>2179148</v>
      </c>
      <c r="F10" s="114">
        <v>2179148</v>
      </c>
      <c r="G10" s="114">
        <f>+D10-E10</f>
        <v>188453</v>
      </c>
      <c r="J10" s="138"/>
    </row>
    <row r="11" spans="1:10" ht="32.1" customHeight="1" x14ac:dyDescent="0.3">
      <c r="A11" s="105" t="s">
        <v>345</v>
      </c>
      <c r="B11" s="111">
        <v>6012258</v>
      </c>
      <c r="C11" s="114">
        <v>247601</v>
      </c>
      <c r="D11" s="114">
        <f>+B11+C11</f>
        <v>6259859</v>
      </c>
      <c r="E11" s="114">
        <v>6250381</v>
      </c>
      <c r="F11" s="114">
        <v>6250381</v>
      </c>
      <c r="G11" s="114">
        <f>+D11-E11</f>
        <v>9478</v>
      </c>
    </row>
    <row r="12" spans="1:10" ht="32.1" customHeight="1" x14ac:dyDescent="0.3">
      <c r="A12" s="105" t="s">
        <v>346</v>
      </c>
      <c r="B12" s="109">
        <f t="shared" ref="B12:G12" si="0">+B13+B14</f>
        <v>0</v>
      </c>
      <c r="C12" s="109">
        <f t="shared" si="0"/>
        <v>0</v>
      </c>
      <c r="D12" s="109">
        <f t="shared" si="0"/>
        <v>0</v>
      </c>
      <c r="E12" s="109">
        <f t="shared" si="0"/>
        <v>0</v>
      </c>
      <c r="F12" s="109">
        <f t="shared" si="0"/>
        <v>0</v>
      </c>
      <c r="G12" s="109">
        <f t="shared" si="0"/>
        <v>0</v>
      </c>
      <c r="J12" s="138"/>
    </row>
    <row r="13" spans="1:10" ht="32.1" customHeight="1" x14ac:dyDescent="0.3">
      <c r="A13" s="105" t="s">
        <v>365</v>
      </c>
      <c r="B13" s="111">
        <v>0</v>
      </c>
      <c r="C13" s="111">
        <v>0</v>
      </c>
      <c r="D13" s="111">
        <f>+B13+C13</f>
        <v>0</v>
      </c>
      <c r="E13" s="111">
        <v>0</v>
      </c>
      <c r="F13" s="111">
        <v>0</v>
      </c>
      <c r="G13" s="111">
        <f>+D13-E13</f>
        <v>0</v>
      </c>
    </row>
    <row r="14" spans="1:10" ht="32.1" customHeight="1" x14ac:dyDescent="0.3">
      <c r="A14" s="105" t="s">
        <v>366</v>
      </c>
      <c r="B14" s="111">
        <v>0</v>
      </c>
      <c r="C14" s="111">
        <v>0</v>
      </c>
      <c r="D14" s="111">
        <f>+B14+C14</f>
        <v>0</v>
      </c>
      <c r="E14" s="111">
        <v>0</v>
      </c>
      <c r="F14" s="111">
        <v>0</v>
      </c>
      <c r="G14" s="111">
        <f>+D14-E14</f>
        <v>0</v>
      </c>
    </row>
    <row r="15" spans="1:10" ht="32.1" customHeight="1" x14ac:dyDescent="0.3">
      <c r="A15" s="105" t="s">
        <v>347</v>
      </c>
      <c r="B15" s="109">
        <v>0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</row>
    <row r="16" spans="1:10" ht="49.5" customHeight="1" x14ac:dyDescent="0.3">
      <c r="A16" s="105" t="s">
        <v>348</v>
      </c>
      <c r="B16" s="109">
        <f t="shared" ref="B16:G16" si="1">+B17+B18</f>
        <v>0</v>
      </c>
      <c r="C16" s="109">
        <f t="shared" si="1"/>
        <v>0</v>
      </c>
      <c r="D16" s="109">
        <f t="shared" si="1"/>
        <v>0</v>
      </c>
      <c r="E16" s="109">
        <f t="shared" si="1"/>
        <v>0</v>
      </c>
      <c r="F16" s="109">
        <f t="shared" si="1"/>
        <v>0</v>
      </c>
      <c r="G16" s="109">
        <f t="shared" si="1"/>
        <v>0</v>
      </c>
    </row>
    <row r="17" spans="1:10" ht="32.1" customHeight="1" x14ac:dyDescent="0.3">
      <c r="A17" s="106" t="s">
        <v>367</v>
      </c>
      <c r="B17" s="111">
        <v>0</v>
      </c>
      <c r="C17" s="111">
        <v>0</v>
      </c>
      <c r="D17" s="111">
        <f>+B17+C17</f>
        <v>0</v>
      </c>
      <c r="E17" s="111">
        <v>0</v>
      </c>
      <c r="F17" s="111">
        <v>0</v>
      </c>
      <c r="G17" s="111">
        <f>+D17-E17</f>
        <v>0</v>
      </c>
    </row>
    <row r="18" spans="1:10" ht="32.1" customHeight="1" x14ac:dyDescent="0.3">
      <c r="A18" s="106" t="s">
        <v>368</v>
      </c>
      <c r="B18" s="111">
        <v>0</v>
      </c>
      <c r="C18" s="111">
        <v>0</v>
      </c>
      <c r="D18" s="111">
        <f>+B18+C18</f>
        <v>0</v>
      </c>
      <c r="E18" s="111">
        <v>0</v>
      </c>
      <c r="F18" s="111">
        <v>0</v>
      </c>
      <c r="G18" s="111">
        <f>+D18-E18</f>
        <v>0</v>
      </c>
    </row>
    <row r="19" spans="1:10" ht="32.1" customHeight="1" x14ac:dyDescent="0.3">
      <c r="A19" s="105" t="s">
        <v>349</v>
      </c>
      <c r="B19" s="109">
        <v>0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</row>
    <row r="20" spans="1:10" x14ac:dyDescent="0.3">
      <c r="A20" s="105"/>
      <c r="B20" s="109"/>
      <c r="C20" s="110"/>
      <c r="D20" s="110"/>
      <c r="E20" s="110"/>
      <c r="F20" s="110"/>
      <c r="G20" s="110"/>
    </row>
    <row r="21" spans="1:10" ht="32.1" customHeight="1" x14ac:dyDescent="0.3">
      <c r="A21" s="104" t="s">
        <v>350</v>
      </c>
      <c r="B21" s="109">
        <f>+B22+B23+B24+B27+B28+B31</f>
        <v>58493251</v>
      </c>
      <c r="C21" s="109">
        <f>+C22+C23+C24+C27+C28+C31</f>
        <v>9597670</v>
      </c>
      <c r="D21" s="109">
        <f>+B21+C21</f>
        <v>68090921</v>
      </c>
      <c r="E21" s="109">
        <f>+E22+E23+E24+E27+E28+E31</f>
        <v>67115924.450000003</v>
      </c>
      <c r="F21" s="109">
        <f>+F22+F23+F24+F27+F28+F31</f>
        <v>67115924.450000003</v>
      </c>
      <c r="G21" s="109">
        <f>+G22+G23+G24+G27+G28+G31</f>
        <v>974996.54999999702</v>
      </c>
    </row>
    <row r="22" spans="1:10" ht="32.1" customHeight="1" x14ac:dyDescent="0.3">
      <c r="A22" s="105" t="s">
        <v>344</v>
      </c>
      <c r="B22" s="111">
        <v>25736490</v>
      </c>
      <c r="C22" s="114">
        <v>8365491</v>
      </c>
      <c r="D22" s="114">
        <f>+B22+C22</f>
        <v>34101981</v>
      </c>
      <c r="E22" s="114">
        <v>35790719.450000003</v>
      </c>
      <c r="F22" s="114">
        <v>35790719.450000003</v>
      </c>
      <c r="G22" s="114">
        <f>+D22-E22</f>
        <v>-1688738.450000003</v>
      </c>
      <c r="I22" s="118"/>
    </row>
    <row r="23" spans="1:10" ht="32.1" customHeight="1" x14ac:dyDescent="0.3">
      <c r="A23" s="105" t="s">
        <v>345</v>
      </c>
      <c r="B23" s="111">
        <v>32756761</v>
      </c>
      <c r="C23" s="114">
        <v>1232179</v>
      </c>
      <c r="D23" s="114">
        <f>+B23+C23</f>
        <v>33988940</v>
      </c>
      <c r="E23" s="114">
        <v>31325205</v>
      </c>
      <c r="F23" s="114">
        <v>31325205</v>
      </c>
      <c r="G23" s="114">
        <f>+D23-E23</f>
        <v>2663735</v>
      </c>
      <c r="J23" s="138"/>
    </row>
    <row r="24" spans="1:10" ht="32.1" customHeight="1" x14ac:dyDescent="0.3">
      <c r="A24" s="105" t="s">
        <v>346</v>
      </c>
      <c r="B24" s="109">
        <f t="shared" ref="B24:G24" si="2">+B25+B26</f>
        <v>0</v>
      </c>
      <c r="C24" s="109">
        <f t="shared" si="2"/>
        <v>0</v>
      </c>
      <c r="D24" s="109">
        <f t="shared" si="2"/>
        <v>0</v>
      </c>
      <c r="E24" s="109">
        <f t="shared" si="2"/>
        <v>0</v>
      </c>
      <c r="F24" s="109">
        <f t="shared" si="2"/>
        <v>0</v>
      </c>
      <c r="G24" s="109">
        <f t="shared" si="2"/>
        <v>0</v>
      </c>
    </row>
    <row r="25" spans="1:10" ht="32.1" customHeight="1" x14ac:dyDescent="0.3">
      <c r="A25" s="105" t="s">
        <v>365</v>
      </c>
      <c r="B25" s="111">
        <v>0</v>
      </c>
      <c r="C25" s="111">
        <v>0</v>
      </c>
      <c r="D25" s="111">
        <f>+B25+C25</f>
        <v>0</v>
      </c>
      <c r="E25" s="111">
        <v>0</v>
      </c>
      <c r="F25" s="111">
        <v>0</v>
      </c>
      <c r="G25" s="111">
        <f>+D25-E25</f>
        <v>0</v>
      </c>
    </row>
    <row r="26" spans="1:10" ht="32.1" customHeight="1" x14ac:dyDescent="0.3">
      <c r="A26" s="105" t="s">
        <v>366</v>
      </c>
      <c r="B26" s="111">
        <v>0</v>
      </c>
      <c r="C26" s="111">
        <v>0</v>
      </c>
      <c r="D26" s="111">
        <f>+B26+C26</f>
        <v>0</v>
      </c>
      <c r="E26" s="111">
        <v>0</v>
      </c>
      <c r="F26" s="111">
        <v>0</v>
      </c>
      <c r="G26" s="111">
        <f>+D26-E26</f>
        <v>0</v>
      </c>
    </row>
    <row r="27" spans="1:10" ht="32.1" customHeight="1" x14ac:dyDescent="0.3">
      <c r="A27" s="105" t="s">
        <v>347</v>
      </c>
      <c r="B27" s="109">
        <v>0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</row>
    <row r="28" spans="1:10" ht="49.5" customHeight="1" x14ac:dyDescent="0.3">
      <c r="A28" s="105" t="s">
        <v>348</v>
      </c>
      <c r="B28" s="109">
        <f t="shared" ref="B28:G28" si="3">+B29+B30</f>
        <v>0</v>
      </c>
      <c r="C28" s="109">
        <f t="shared" si="3"/>
        <v>0</v>
      </c>
      <c r="D28" s="109">
        <f t="shared" si="3"/>
        <v>0</v>
      </c>
      <c r="E28" s="109">
        <f t="shared" si="3"/>
        <v>0</v>
      </c>
      <c r="F28" s="109">
        <f t="shared" si="3"/>
        <v>0</v>
      </c>
      <c r="G28" s="109">
        <f t="shared" si="3"/>
        <v>0</v>
      </c>
    </row>
    <row r="29" spans="1:10" ht="32.1" customHeight="1" x14ac:dyDescent="0.3">
      <c r="A29" s="106" t="s">
        <v>367</v>
      </c>
      <c r="B29" s="111">
        <v>0</v>
      </c>
      <c r="C29" s="111">
        <v>0</v>
      </c>
      <c r="D29" s="111">
        <f>+B29+C29</f>
        <v>0</v>
      </c>
      <c r="E29" s="111">
        <v>0</v>
      </c>
      <c r="F29" s="111">
        <v>0</v>
      </c>
      <c r="G29" s="111">
        <f>+D29-E29</f>
        <v>0</v>
      </c>
    </row>
    <row r="30" spans="1:10" ht="32.1" customHeight="1" x14ac:dyDescent="0.3">
      <c r="A30" s="106" t="s">
        <v>368</v>
      </c>
      <c r="B30" s="111">
        <v>0</v>
      </c>
      <c r="C30" s="111">
        <v>0</v>
      </c>
      <c r="D30" s="111">
        <f>+B30+C30</f>
        <v>0</v>
      </c>
      <c r="E30" s="111">
        <v>0</v>
      </c>
      <c r="F30" s="111">
        <v>0</v>
      </c>
      <c r="G30" s="111">
        <f>+D30-E30</f>
        <v>0</v>
      </c>
    </row>
    <row r="31" spans="1:10" ht="32.1" customHeight="1" x14ac:dyDescent="0.3">
      <c r="A31" s="105" t="s">
        <v>349</v>
      </c>
      <c r="B31" s="109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</row>
    <row r="32" spans="1:10" s="116" customFormat="1" ht="36" customHeight="1" x14ac:dyDescent="0.25">
      <c r="A32" s="104" t="s">
        <v>351</v>
      </c>
      <c r="B32" s="109">
        <f t="shared" ref="B32:G32" si="4">+B9+B21</f>
        <v>67080509</v>
      </c>
      <c r="C32" s="109">
        <f t="shared" si="4"/>
        <v>9637872</v>
      </c>
      <c r="D32" s="109">
        <f t="shared" si="4"/>
        <v>76718381</v>
      </c>
      <c r="E32" s="109">
        <f t="shared" si="4"/>
        <v>75545453.450000003</v>
      </c>
      <c r="F32" s="109">
        <f t="shared" si="4"/>
        <v>75545453.450000003</v>
      </c>
      <c r="G32" s="109">
        <f t="shared" si="4"/>
        <v>1172927.549999997</v>
      </c>
      <c r="H32" s="139"/>
      <c r="J32" s="140"/>
    </row>
    <row r="33" spans="1:7" ht="19.5" thickBot="1" x14ac:dyDescent="0.35">
      <c r="A33" s="107"/>
      <c r="B33" s="112"/>
      <c r="C33" s="113"/>
      <c r="D33" s="113"/>
      <c r="E33" s="113"/>
      <c r="F33" s="113"/>
      <c r="G33" s="113"/>
    </row>
    <row r="39" spans="1:7" x14ac:dyDescent="0.3">
      <c r="A39" s="245" t="s">
        <v>375</v>
      </c>
      <c r="B39" s="245"/>
      <c r="C39" s="245"/>
      <c r="D39" s="256" t="s">
        <v>377</v>
      </c>
      <c r="E39" s="256"/>
      <c r="F39" s="256"/>
      <c r="G39" s="256"/>
    </row>
    <row r="40" spans="1:7" x14ac:dyDescent="0.3">
      <c r="A40" s="245" t="s">
        <v>369</v>
      </c>
      <c r="B40" s="245"/>
      <c r="C40" s="245"/>
      <c r="D40" s="256" t="s">
        <v>373</v>
      </c>
      <c r="E40" s="256"/>
      <c r="F40" s="256"/>
      <c r="G40" s="256"/>
    </row>
    <row r="48" spans="1:7" x14ac:dyDescent="0.3">
      <c r="B48" s="120"/>
      <c r="C48" s="120"/>
      <c r="D48" s="120"/>
      <c r="E48" s="120"/>
      <c r="F48" s="120"/>
      <c r="G48" s="120"/>
    </row>
  </sheetData>
  <mergeCells count="12">
    <mergeCell ref="A39:C39"/>
    <mergeCell ref="D39:G39"/>
    <mergeCell ref="A40:C40"/>
    <mergeCell ref="D40:G40"/>
    <mergeCell ref="A2:G2"/>
    <mergeCell ref="A3:G3"/>
    <mergeCell ref="A4:G4"/>
    <mergeCell ref="A5:G5"/>
    <mergeCell ref="A6:G6"/>
    <mergeCell ref="A7:A8"/>
    <mergeCell ref="B7:F7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2026-01-07T19:26:07Z</cp:lastPrinted>
  <dcterms:created xsi:type="dcterms:W3CDTF">2016-11-15T23:13:57Z</dcterms:created>
  <dcterms:modified xsi:type="dcterms:W3CDTF">2026-01-20T19:37:48Z</dcterms:modified>
</cp:coreProperties>
</file>