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ITIFE\"/>
    </mc:Choice>
  </mc:AlternateContent>
  <xr:revisionPtr revIDLastSave="0" documentId="13_ncr:1_{5C47C489-92D7-40E9-97C6-3B4934B5311F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9" l="1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F23" i="9"/>
  <c r="E23" i="9"/>
  <c r="D23" i="9"/>
  <c r="G23" i="9" s="1"/>
  <c r="C23" i="9"/>
  <c r="B23" i="9"/>
  <c r="D22" i="9"/>
  <c r="D21" i="9"/>
  <c r="G21" i="9" s="1"/>
  <c r="F20" i="9"/>
  <c r="E20" i="9"/>
  <c r="C20" i="9"/>
  <c r="B20" i="9"/>
  <c r="G18" i="9"/>
  <c r="D18" i="9"/>
  <c r="D17" i="9"/>
  <c r="D15" i="9" s="1"/>
  <c r="G15" i="9" s="1"/>
  <c r="G16" i="9"/>
  <c r="D16" i="9"/>
  <c r="F15" i="9"/>
  <c r="E15" i="9"/>
  <c r="C15" i="9"/>
  <c r="B15" i="9"/>
  <c r="G14" i="9"/>
  <c r="D14" i="9"/>
  <c r="D13" i="9"/>
  <c r="D11" i="9" s="1"/>
  <c r="G11" i="9" s="1"/>
  <c r="D12" i="9"/>
  <c r="G12" i="9" s="1"/>
  <c r="F11" i="9"/>
  <c r="F8" i="9" s="1"/>
  <c r="F31" i="9" s="1"/>
  <c r="E11" i="9"/>
  <c r="C11" i="9"/>
  <c r="B11" i="9"/>
  <c r="B8" i="9" s="1"/>
  <c r="B31" i="9" s="1"/>
  <c r="D10" i="9"/>
  <c r="G10" i="9" s="1"/>
  <c r="D9" i="9"/>
  <c r="G9" i="9" s="1"/>
  <c r="E8" i="9"/>
  <c r="E31" i="9" s="1"/>
  <c r="C8" i="9"/>
  <c r="C31" i="9" s="1"/>
  <c r="D8" i="9" l="1"/>
  <c r="D27" i="9"/>
  <c r="G27" i="9" s="1"/>
  <c r="G13" i="9"/>
  <c r="G17" i="9"/>
  <c r="G22" i="9"/>
  <c r="G8" i="9" l="1"/>
  <c r="D20" i="9"/>
  <c r="G20" i="9" s="1"/>
  <c r="D31" i="9" l="1"/>
  <c r="G31" i="9"/>
  <c r="D83" i="8" l="1"/>
  <c r="G83" i="8" s="1"/>
  <c r="G82" i="8"/>
  <c r="D82" i="8"/>
  <c r="D81" i="8"/>
  <c r="D79" i="8" s="1"/>
  <c r="G79" i="8" s="1"/>
  <c r="D80" i="8"/>
  <c r="G80" i="8" s="1"/>
  <c r="F79" i="8"/>
  <c r="E79" i="8"/>
  <c r="C79" i="8"/>
  <c r="B79" i="8"/>
  <c r="D77" i="8"/>
  <c r="G77" i="8" s="1"/>
  <c r="D76" i="8"/>
  <c r="G76" i="8" s="1"/>
  <c r="G75" i="8"/>
  <c r="D75" i="8"/>
  <c r="D74" i="8"/>
  <c r="G74" i="8" s="1"/>
  <c r="D73" i="8"/>
  <c r="G73" i="8" s="1"/>
  <c r="D72" i="8"/>
  <c r="G72" i="8" s="1"/>
  <c r="G71" i="8"/>
  <c r="D71" i="8"/>
  <c r="D70" i="8"/>
  <c r="D68" i="8" s="1"/>
  <c r="D69" i="8"/>
  <c r="G69" i="8" s="1"/>
  <c r="F68" i="8"/>
  <c r="E68" i="8"/>
  <c r="E48" i="8" s="1"/>
  <c r="C68" i="8"/>
  <c r="B68" i="8"/>
  <c r="D66" i="8"/>
  <c r="G66" i="8" s="1"/>
  <c r="D65" i="8"/>
  <c r="G65" i="8" s="1"/>
  <c r="G64" i="8"/>
  <c r="D64" i="8"/>
  <c r="D63" i="8"/>
  <c r="G63" i="8" s="1"/>
  <c r="D62" i="8"/>
  <c r="G62" i="8" s="1"/>
  <c r="D61" i="8"/>
  <c r="G60" i="8"/>
  <c r="D60" i="8"/>
  <c r="F59" i="8"/>
  <c r="E59" i="8"/>
  <c r="C59" i="8"/>
  <c r="B59" i="8"/>
  <c r="G57" i="8"/>
  <c r="D57" i="8"/>
  <c r="D56" i="8"/>
  <c r="G56" i="8" s="1"/>
  <c r="D55" i="8"/>
  <c r="G55" i="8" s="1"/>
  <c r="D54" i="8"/>
  <c r="G54" i="8" s="1"/>
  <c r="G53" i="8"/>
  <c r="D53" i="8"/>
  <c r="D52" i="8"/>
  <c r="G52" i="8" s="1"/>
  <c r="D51" i="8"/>
  <c r="G51" i="8" s="1"/>
  <c r="D50" i="8"/>
  <c r="F49" i="8"/>
  <c r="E49" i="8"/>
  <c r="C49" i="8"/>
  <c r="C48" i="8" s="1"/>
  <c r="B49" i="8"/>
  <c r="F48" i="8"/>
  <c r="B48" i="8"/>
  <c r="D46" i="8"/>
  <c r="G46" i="8" s="1"/>
  <c r="D45" i="8"/>
  <c r="G45" i="8" s="1"/>
  <c r="G44" i="8"/>
  <c r="D44" i="8"/>
  <c r="D43" i="8"/>
  <c r="G43" i="8" s="1"/>
  <c r="F42" i="8"/>
  <c r="E42" i="8"/>
  <c r="C42" i="8"/>
  <c r="B42" i="8"/>
  <c r="D40" i="8"/>
  <c r="G40" i="8" s="1"/>
  <c r="D39" i="8"/>
  <c r="G39" i="8" s="1"/>
  <c r="D38" i="8"/>
  <c r="G38" i="8" s="1"/>
  <c r="G37" i="8"/>
  <c r="D37" i="8"/>
  <c r="D36" i="8"/>
  <c r="G36" i="8" s="1"/>
  <c r="D35" i="8"/>
  <c r="G35" i="8" s="1"/>
  <c r="D34" i="8"/>
  <c r="G34" i="8" s="1"/>
  <c r="G33" i="8"/>
  <c r="D33" i="8"/>
  <c r="D32" i="8"/>
  <c r="G32" i="8" s="1"/>
  <c r="F31" i="8"/>
  <c r="E31" i="8"/>
  <c r="C31" i="8"/>
  <c r="B31" i="8"/>
  <c r="D29" i="8"/>
  <c r="G29" i="8" s="1"/>
  <c r="D28" i="8"/>
  <c r="G28" i="8" s="1"/>
  <c r="D27" i="8"/>
  <c r="G27" i="8" s="1"/>
  <c r="G26" i="8"/>
  <c r="D26" i="8"/>
  <c r="D25" i="8"/>
  <c r="G25" i="8" s="1"/>
  <c r="D24" i="8"/>
  <c r="G24" i="8" s="1"/>
  <c r="D23" i="8"/>
  <c r="F22" i="8"/>
  <c r="E22" i="8"/>
  <c r="C22" i="8"/>
  <c r="B22" i="8"/>
  <c r="D20" i="8"/>
  <c r="G20" i="8" s="1"/>
  <c r="D19" i="8"/>
  <c r="G19" i="8" s="1"/>
  <c r="D18" i="8"/>
  <c r="G18" i="8" s="1"/>
  <c r="G17" i="8"/>
  <c r="D17" i="8"/>
  <c r="D16" i="8"/>
  <c r="G16" i="8" s="1"/>
  <c r="D15" i="8"/>
  <c r="G15" i="8" s="1"/>
  <c r="D14" i="8"/>
  <c r="G13" i="8"/>
  <c r="D13" i="8"/>
  <c r="F12" i="8"/>
  <c r="F11" i="8" s="1"/>
  <c r="F85" i="8" s="1"/>
  <c r="E12" i="8"/>
  <c r="C12" i="8"/>
  <c r="B12" i="8"/>
  <c r="B11" i="8" s="1"/>
  <c r="C11" i="8"/>
  <c r="C85" i="8" s="1"/>
  <c r="H28" i="7"/>
  <c r="H27" i="7"/>
  <c r="H26" i="7"/>
  <c r="H25" i="7"/>
  <c r="H24" i="7"/>
  <c r="H23" i="7"/>
  <c r="E22" i="7"/>
  <c r="H22" i="7" s="1"/>
  <c r="E21" i="7"/>
  <c r="E19" i="7" s="1"/>
  <c r="E20" i="7"/>
  <c r="H20" i="7" s="1"/>
  <c r="G19" i="7"/>
  <c r="F19" i="7"/>
  <c r="D19" i="7"/>
  <c r="C19" i="7"/>
  <c r="H17" i="7"/>
  <c r="H16" i="7"/>
  <c r="H15" i="7"/>
  <c r="H14" i="7"/>
  <c r="H13" i="7"/>
  <c r="E12" i="7"/>
  <c r="H12" i="7" s="1"/>
  <c r="H11" i="7"/>
  <c r="E11" i="7"/>
  <c r="E10" i="7"/>
  <c r="H10" i="7" s="1"/>
  <c r="G9" i="7"/>
  <c r="F9" i="7"/>
  <c r="F29" i="7" s="1"/>
  <c r="D9" i="7"/>
  <c r="C9" i="7"/>
  <c r="C29" i="7" s="1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H151" i="6"/>
  <c r="G151" i="6"/>
  <c r="E151" i="6"/>
  <c r="D151" i="6"/>
  <c r="F150" i="6"/>
  <c r="I150" i="6" s="1"/>
  <c r="F149" i="6"/>
  <c r="I149" i="6" s="1"/>
  <c r="F148" i="6"/>
  <c r="H147" i="6"/>
  <c r="G147" i="6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F139" i="6"/>
  <c r="I139" i="6" s="1"/>
  <c r="H138" i="6"/>
  <c r="G138" i="6"/>
  <c r="E138" i="6"/>
  <c r="D138" i="6"/>
  <c r="F137" i="6"/>
  <c r="I137" i="6" s="1"/>
  <c r="F136" i="6"/>
  <c r="F135" i="6"/>
  <c r="I135" i="6" s="1"/>
  <c r="H134" i="6"/>
  <c r="G134" i="6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F125" i="6"/>
  <c r="I125" i="6" s="1"/>
  <c r="H124" i="6"/>
  <c r="G124" i="6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F115" i="6"/>
  <c r="I115" i="6" s="1"/>
  <c r="H114" i="6"/>
  <c r="G114" i="6"/>
  <c r="E114" i="6"/>
  <c r="D114" i="6"/>
  <c r="F113" i="6"/>
  <c r="I113" i="6" s="1"/>
  <c r="F112" i="6"/>
  <c r="I112" i="6" s="1"/>
  <c r="F111" i="6"/>
  <c r="I111" i="6" s="1"/>
  <c r="F110" i="6"/>
  <c r="I110" i="6" s="1"/>
  <c r="F109" i="6"/>
  <c r="I109" i="6" s="1"/>
  <c r="F108" i="6"/>
  <c r="I108" i="6" s="1"/>
  <c r="F107" i="6"/>
  <c r="I107" i="6" s="1"/>
  <c r="F106" i="6"/>
  <c r="F105" i="6"/>
  <c r="I105" i="6" s="1"/>
  <c r="H104" i="6"/>
  <c r="G104" i="6"/>
  <c r="E104" i="6"/>
  <c r="D104" i="6"/>
  <c r="F103" i="6"/>
  <c r="I103" i="6" s="1"/>
  <c r="F102" i="6"/>
  <c r="I102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F95" i="6"/>
  <c r="I95" i="6" s="1"/>
  <c r="H94" i="6"/>
  <c r="G94" i="6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F88" i="6"/>
  <c r="F87" i="6"/>
  <c r="I87" i="6" s="1"/>
  <c r="H86" i="6"/>
  <c r="G86" i="6"/>
  <c r="E86" i="6"/>
  <c r="D86" i="6"/>
  <c r="F83" i="6"/>
  <c r="I83" i="6" s="1"/>
  <c r="F82" i="6"/>
  <c r="I82" i="6" s="1"/>
  <c r="F81" i="6"/>
  <c r="I81" i="6" s="1"/>
  <c r="F80" i="6"/>
  <c r="I80" i="6" s="1"/>
  <c r="F79" i="6"/>
  <c r="I79" i="6" s="1"/>
  <c r="F78" i="6"/>
  <c r="I78" i="6" s="1"/>
  <c r="F77" i="6"/>
  <c r="I77" i="6" s="1"/>
  <c r="H76" i="6"/>
  <c r="G76" i="6"/>
  <c r="E76" i="6"/>
  <c r="D76" i="6"/>
  <c r="F75" i="6"/>
  <c r="I75" i="6" s="1"/>
  <c r="F74" i="6"/>
  <c r="I74" i="6" s="1"/>
  <c r="F73" i="6"/>
  <c r="I73" i="6" s="1"/>
  <c r="H72" i="6"/>
  <c r="G72" i="6"/>
  <c r="E72" i="6"/>
  <c r="D72" i="6"/>
  <c r="F71" i="6"/>
  <c r="I71" i="6" s="1"/>
  <c r="F70" i="6"/>
  <c r="I70" i="6" s="1"/>
  <c r="F69" i="6"/>
  <c r="I69" i="6" s="1"/>
  <c r="F68" i="6"/>
  <c r="I68" i="6" s="1"/>
  <c r="F67" i="6"/>
  <c r="I67" i="6" s="1"/>
  <c r="F66" i="6"/>
  <c r="I66" i="6" s="1"/>
  <c r="F65" i="6"/>
  <c r="F64" i="6"/>
  <c r="I64" i="6" s="1"/>
  <c r="H63" i="6"/>
  <c r="G63" i="6"/>
  <c r="E63" i="6"/>
  <c r="D63" i="6"/>
  <c r="F62" i="6"/>
  <c r="I62" i="6" s="1"/>
  <c r="F61" i="6"/>
  <c r="F60" i="6"/>
  <c r="I60" i="6" s="1"/>
  <c r="H59" i="6"/>
  <c r="G59" i="6"/>
  <c r="E59" i="6"/>
  <c r="D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F50" i="6"/>
  <c r="I50" i="6" s="1"/>
  <c r="H49" i="6"/>
  <c r="G49" i="6"/>
  <c r="E49" i="6"/>
  <c r="D49" i="6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F41" i="6"/>
  <c r="F40" i="6"/>
  <c r="I40" i="6" s="1"/>
  <c r="H39" i="6"/>
  <c r="G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F30" i="6"/>
  <c r="I30" i="6" s="1"/>
  <c r="H29" i="6"/>
  <c r="G29" i="6"/>
  <c r="E29" i="6"/>
  <c r="D29" i="6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F21" i="6"/>
  <c r="F20" i="6"/>
  <c r="I20" i="6" s="1"/>
  <c r="H19" i="6"/>
  <c r="G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F12" i="6"/>
  <c r="I12" i="6" s="1"/>
  <c r="H11" i="6"/>
  <c r="G11" i="6"/>
  <c r="E11" i="6"/>
  <c r="D11" i="6"/>
  <c r="G77" i="5"/>
  <c r="F77" i="5"/>
  <c r="D77" i="5"/>
  <c r="C77" i="5"/>
  <c r="H76" i="5"/>
  <c r="E76" i="5"/>
  <c r="E77" i="5" s="1"/>
  <c r="H75" i="5"/>
  <c r="H77" i="5" s="1"/>
  <c r="E75" i="5"/>
  <c r="H70" i="5"/>
  <c r="E70" i="5"/>
  <c r="H69" i="5"/>
  <c r="G69" i="5"/>
  <c r="F69" i="5"/>
  <c r="E69" i="5"/>
  <c r="D69" i="5"/>
  <c r="C69" i="5"/>
  <c r="H65" i="5"/>
  <c r="E65" i="5"/>
  <c r="H64" i="5"/>
  <c r="E64" i="5"/>
  <c r="H63" i="5"/>
  <c r="E63" i="5"/>
  <c r="E61" i="5" s="1"/>
  <c r="H62" i="5"/>
  <c r="H61" i="5" s="1"/>
  <c r="E62" i="5"/>
  <c r="G61" i="5"/>
  <c r="F61" i="5"/>
  <c r="D61" i="5"/>
  <c r="C61" i="5"/>
  <c r="H60" i="5"/>
  <c r="E60" i="5"/>
  <c r="H59" i="5"/>
  <c r="E59" i="5"/>
  <c r="H58" i="5"/>
  <c r="E58" i="5"/>
  <c r="E56" i="5" s="1"/>
  <c r="H57" i="5"/>
  <c r="E57" i="5"/>
  <c r="H56" i="5"/>
  <c r="G56" i="5"/>
  <c r="F56" i="5"/>
  <c r="D56" i="5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H48" i="5"/>
  <c r="H47" i="5" s="1"/>
  <c r="H67" i="5" s="1"/>
  <c r="E48" i="5"/>
  <c r="G47" i="5"/>
  <c r="F47" i="5"/>
  <c r="D47" i="5"/>
  <c r="D67" i="5" s="1"/>
  <c r="C47" i="5"/>
  <c r="H40" i="5"/>
  <c r="E40" i="5"/>
  <c r="E38" i="5" s="1"/>
  <c r="H39" i="5"/>
  <c r="H38" i="5" s="1"/>
  <c r="E39" i="5"/>
  <c r="G38" i="5"/>
  <c r="F38" i="5"/>
  <c r="D38" i="5"/>
  <c r="C38" i="5"/>
  <c r="H37" i="5"/>
  <c r="H36" i="5" s="1"/>
  <c r="E37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E30" i="5"/>
  <c r="G29" i="5"/>
  <c r="F29" i="5"/>
  <c r="E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E17" i="5" s="1"/>
  <c r="G17" i="5"/>
  <c r="F17" i="5"/>
  <c r="F42" i="5" s="1"/>
  <c r="D17" i="5"/>
  <c r="D42" i="5" s="1"/>
  <c r="C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E80" i="4"/>
  <c r="D80" i="4"/>
  <c r="E78" i="4"/>
  <c r="D78" i="4"/>
  <c r="C78" i="4"/>
  <c r="E76" i="4"/>
  <c r="D76" i="4"/>
  <c r="C76" i="4"/>
  <c r="E75" i="4"/>
  <c r="E74" i="4" s="1"/>
  <c r="D75" i="4"/>
  <c r="C75" i="4"/>
  <c r="C74" i="4" s="1"/>
  <c r="E72" i="4"/>
  <c r="D72" i="4"/>
  <c r="C72" i="4"/>
  <c r="E62" i="4"/>
  <c r="D62" i="4"/>
  <c r="E60" i="4"/>
  <c r="D60" i="4"/>
  <c r="C60" i="4"/>
  <c r="E58" i="4"/>
  <c r="D58" i="4"/>
  <c r="C58" i="4"/>
  <c r="E57" i="4"/>
  <c r="D57" i="4"/>
  <c r="C57" i="4"/>
  <c r="E56" i="4"/>
  <c r="D56" i="4"/>
  <c r="C56" i="4"/>
  <c r="E54" i="4"/>
  <c r="E64" i="4" s="1"/>
  <c r="E66" i="4" s="1"/>
  <c r="D54" i="4"/>
  <c r="D64" i="4" s="1"/>
  <c r="D66" i="4" s="1"/>
  <c r="C54" i="4"/>
  <c r="C64" i="4" s="1"/>
  <c r="C66" i="4" s="1"/>
  <c r="D48" i="4"/>
  <c r="D12" i="4" s="1"/>
  <c r="D9" i="4" s="1"/>
  <c r="D22" i="4" s="1"/>
  <c r="D24" i="4" s="1"/>
  <c r="D26" i="4" s="1"/>
  <c r="D35" i="4" s="1"/>
  <c r="E44" i="4"/>
  <c r="D44" i="4"/>
  <c r="C44" i="4"/>
  <c r="E41" i="4"/>
  <c r="E48" i="4" s="1"/>
  <c r="E12" i="4" s="1"/>
  <c r="E9" i="4" s="1"/>
  <c r="E22" i="4" s="1"/>
  <c r="E24" i="4" s="1"/>
  <c r="E26" i="4" s="1"/>
  <c r="E35" i="4" s="1"/>
  <c r="D41" i="4"/>
  <c r="C41" i="4"/>
  <c r="C48" i="4" s="1"/>
  <c r="C12" i="4" s="1"/>
  <c r="C9" i="4" s="1"/>
  <c r="E31" i="4"/>
  <c r="D31" i="4"/>
  <c r="C31" i="4"/>
  <c r="E18" i="4"/>
  <c r="D18" i="4"/>
  <c r="C18" i="4"/>
  <c r="E14" i="4"/>
  <c r="D14" i="4"/>
  <c r="C14" i="4"/>
  <c r="J21" i="3"/>
  <c r="F21" i="3"/>
  <c r="L20" i="3"/>
  <c r="L19" i="3"/>
  <c r="L18" i="3"/>
  <c r="L17" i="3"/>
  <c r="L16" i="3"/>
  <c r="L15" i="3" s="1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K9" i="3"/>
  <c r="K21" i="3" s="1"/>
  <c r="J9" i="3"/>
  <c r="I9" i="3"/>
  <c r="I21" i="3" s="1"/>
  <c r="H9" i="3"/>
  <c r="H21" i="3" s="1"/>
  <c r="G9" i="3"/>
  <c r="G21" i="3" s="1"/>
  <c r="F9" i="3"/>
  <c r="E9" i="3"/>
  <c r="E21" i="3" s="1"/>
  <c r="D9" i="3"/>
  <c r="D21" i="3" s="1"/>
  <c r="C9" i="3"/>
  <c r="C21" i="3" s="1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1" i="2" s="1"/>
  <c r="G22" i="2"/>
  <c r="I21" i="2"/>
  <c r="H21" i="2"/>
  <c r="F21" i="2"/>
  <c r="E21" i="2"/>
  <c r="D21" i="2"/>
  <c r="C21" i="2"/>
  <c r="I13" i="2"/>
  <c r="H13" i="2"/>
  <c r="G13" i="2"/>
  <c r="F13" i="2"/>
  <c r="F8" i="2" s="1"/>
  <c r="F19" i="2" s="1"/>
  <c r="E13" i="2"/>
  <c r="D13" i="2"/>
  <c r="C13" i="2"/>
  <c r="I9" i="2"/>
  <c r="I8" i="2" s="1"/>
  <c r="I19" i="2" s="1"/>
  <c r="H9" i="2"/>
  <c r="G9" i="2"/>
  <c r="G8" i="2" s="1"/>
  <c r="G19" i="2" s="1"/>
  <c r="F9" i="2"/>
  <c r="E9" i="2"/>
  <c r="E8" i="2" s="1"/>
  <c r="E19" i="2" s="1"/>
  <c r="D9" i="2"/>
  <c r="C9" i="2"/>
  <c r="C8" i="2"/>
  <c r="C19" i="2" s="1"/>
  <c r="C38" i="1"/>
  <c r="G75" i="1"/>
  <c r="F75" i="1"/>
  <c r="G68" i="1"/>
  <c r="G79" i="1" s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G47" i="1" s="1"/>
  <c r="G59" i="1" s="1"/>
  <c r="G81" i="1" s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C47" i="1" s="1"/>
  <c r="C62" i="1" s="1"/>
  <c r="F79" i="1"/>
  <c r="F47" i="1"/>
  <c r="F59" i="1"/>
  <c r="F81" i="1" s="1"/>
  <c r="D47" i="1"/>
  <c r="D62" i="1" s="1"/>
  <c r="G85" i="6" l="1"/>
  <c r="E10" i="6"/>
  <c r="G10" i="6"/>
  <c r="G160" i="6" s="1"/>
  <c r="H10" i="6"/>
  <c r="F49" i="6"/>
  <c r="F63" i="6"/>
  <c r="I63" i="6" s="1"/>
  <c r="H85" i="6"/>
  <c r="F124" i="6"/>
  <c r="I124" i="6" s="1"/>
  <c r="F138" i="6"/>
  <c r="I138" i="6" s="1"/>
  <c r="E85" i="6"/>
  <c r="E160" i="6" s="1"/>
  <c r="C22" i="4"/>
  <c r="C24" i="4" s="1"/>
  <c r="C26" i="4" s="1"/>
  <c r="C35" i="4" s="1"/>
  <c r="E82" i="4"/>
  <c r="E84" i="4" s="1"/>
  <c r="D72" i="5"/>
  <c r="H29" i="5"/>
  <c r="H42" i="5" s="1"/>
  <c r="G67" i="5"/>
  <c r="E47" i="5"/>
  <c r="F11" i="6"/>
  <c r="F29" i="6"/>
  <c r="F86" i="6"/>
  <c r="F104" i="6"/>
  <c r="I104" i="6" s="1"/>
  <c r="F151" i="6"/>
  <c r="I151" i="6" s="1"/>
  <c r="D29" i="7"/>
  <c r="D8" i="2"/>
  <c r="D19" i="2" s="1"/>
  <c r="H8" i="2"/>
  <c r="H19" i="2" s="1"/>
  <c r="L9" i="3"/>
  <c r="L21" i="3" s="1"/>
  <c r="E42" i="5"/>
  <c r="H17" i="5"/>
  <c r="C67" i="5"/>
  <c r="F39" i="6"/>
  <c r="F114" i="6"/>
  <c r="I114" i="6" s="1"/>
  <c r="F147" i="6"/>
  <c r="I147" i="6" s="1"/>
  <c r="E9" i="7"/>
  <c r="E29" i="7" s="1"/>
  <c r="E11" i="8"/>
  <c r="E85" i="8" s="1"/>
  <c r="D12" i="8"/>
  <c r="D11" i="8" s="1"/>
  <c r="D42" i="8"/>
  <c r="G42" i="8" s="1"/>
  <c r="D49" i="8"/>
  <c r="C82" i="4"/>
  <c r="C84" i="4" s="1"/>
  <c r="F72" i="5"/>
  <c r="G68" i="8"/>
  <c r="D74" i="4"/>
  <c r="D82" i="4" s="1"/>
  <c r="D84" i="4" s="1"/>
  <c r="C42" i="5"/>
  <c r="G42" i="5"/>
  <c r="G72" i="5" s="1"/>
  <c r="F67" i="5"/>
  <c r="D10" i="6"/>
  <c r="F19" i="6"/>
  <c r="F59" i="6"/>
  <c r="I59" i="6" s="1"/>
  <c r="F72" i="6"/>
  <c r="I72" i="6" s="1"/>
  <c r="F76" i="6"/>
  <c r="I76" i="6" s="1"/>
  <c r="D85" i="6"/>
  <c r="F94" i="6"/>
  <c r="I94" i="6" s="1"/>
  <c r="F134" i="6"/>
  <c r="I134" i="6" s="1"/>
  <c r="G29" i="7"/>
  <c r="B85" i="8"/>
  <c r="D22" i="8"/>
  <c r="G22" i="8" s="1"/>
  <c r="D31" i="8"/>
  <c r="G31" i="8" s="1"/>
  <c r="D59" i="8"/>
  <c r="G59" i="8" s="1"/>
  <c r="G49" i="8"/>
  <c r="D48" i="8"/>
  <c r="G48" i="8" s="1"/>
  <c r="G14" i="8"/>
  <c r="G23" i="8"/>
  <c r="G50" i="8"/>
  <c r="G61" i="8"/>
  <c r="G70" i="8"/>
  <c r="G81" i="8"/>
  <c r="H9" i="7"/>
  <c r="H21" i="7"/>
  <c r="H19" i="7" s="1"/>
  <c r="I86" i="6"/>
  <c r="I13" i="6"/>
  <c r="I11" i="6" s="1"/>
  <c r="I21" i="6"/>
  <c r="I19" i="6" s="1"/>
  <c r="I31" i="6"/>
  <c r="I29" i="6" s="1"/>
  <c r="I41" i="6"/>
  <c r="I39" i="6" s="1"/>
  <c r="I51" i="6"/>
  <c r="I49" i="6" s="1"/>
  <c r="I61" i="6"/>
  <c r="I65" i="6"/>
  <c r="I88" i="6"/>
  <c r="I96" i="6"/>
  <c r="I106" i="6"/>
  <c r="I116" i="6"/>
  <c r="I126" i="6"/>
  <c r="I136" i="6"/>
  <c r="I140" i="6"/>
  <c r="I148" i="6"/>
  <c r="I152" i="6"/>
  <c r="C72" i="5"/>
  <c r="E67" i="5"/>
  <c r="F10" i="6" l="1"/>
  <c r="D160" i="6"/>
  <c r="H160" i="6"/>
  <c r="I85" i="6"/>
  <c r="G12" i="8"/>
  <c r="G11" i="8" s="1"/>
  <c r="G85" i="8" s="1"/>
  <c r="E72" i="5"/>
  <c r="F85" i="6"/>
  <c r="F160" i="6" s="1"/>
  <c r="D85" i="8"/>
  <c r="H29" i="7"/>
  <c r="I10" i="6"/>
  <c r="H44" i="5"/>
  <c r="H72" i="5"/>
  <c r="I160" i="6" l="1"/>
</calcChain>
</file>

<file path=xl/sharedStrings.xml><?xml version="1.0" encoding="utf-8"?>
<sst xmlns="http://schemas.openxmlformats.org/spreadsheetml/2006/main" count="662" uniqueCount="452">
  <si>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</si>
  <si>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</si>
  <si>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</si>
  <si>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</si>
  <si>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</si>
  <si>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</si>
  <si>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</si>
  <si>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</si>
  <si>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</si>
  <si>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</si>
  <si>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</si>
  <si>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</si>
  <si>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</si>
  <si>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</si>
  <si>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</si>
  <si>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</si>
  <si>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</si>
  <si>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</si>
  <si>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</si>
  <si>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</si>
  <si>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</si>
  <si>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</si>
  <si>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</si>
  <si>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</si>
  <si>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</si>
  <si>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</si>
  <si>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</si>
  <si>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</si>
  <si>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</si>
  <si>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</si>
  <si>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</si>
  <si>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</si>
  <si>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</si>
  <si>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</si>
  <si>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</si>
  <si>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</si>
  <si>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</si>
  <si>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</si>
  <si>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</si>
  <si>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</si>
  <si>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</si>
  <si>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</si>
  <si>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</si>
  <si>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</si>
  <si>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</si>
  <si>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</si>
  <si>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</si>
  <si>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</si>
  <si>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</si>
  <si>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</si>
  <si>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</si>
  <si>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</si>
  <si>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</si>
  <si>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</si>
  <si>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</si>
  <si>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</si>
  <si>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</si>
  <si>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</si>
  <si>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</si>
  <si>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</si>
  <si>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</si>
  <si>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</si>
  <si>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</si>
  <si>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</si>
  <si>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</si>
  <si>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</si>
  <si>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</si>
  <si>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</si>
  <si>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</si>
  <si>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</si>
  <si>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</si>
  <si>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</si>
  <si>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</si>
  <si>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</si>
  <si>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</si>
  <si>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</si>
  <si>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</si>
  <si>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</si>
  <si>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</si>
  <si>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</si>
  <si>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</si>
  <si>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</si>
  <si>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</si>
  <si>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</si>
  <si>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</si>
  <si>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</si>
  <si>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</si>
  <si>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</si>
  <si>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</si>
  <si>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</si>
  <si>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</si>
  <si>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</si>
  <si>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</si>
  <si>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</si>
  <si>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</si>
  <si>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</si>
  <si>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</si>
  <si>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</si>
  <si>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</si>
  <si>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</si>
  <si>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</si>
  <si>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</si>
  <si>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</si>
  <si>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</si>
  <si>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</si>
  <si>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</si>
  <si>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</si>
  <si>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</si>
  <si>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</si>
  <si>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</si>
  <si>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</si>
  <si>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</si>
  <si>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</si>
  <si>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</si>
  <si>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</si>
  <si>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</si>
  <si>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</si>
  <si>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</si>
  <si>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</si>
  <si>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</si>
  <si>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Instituto Tlaxcalteca de la Infraestructura Fisica Educativa (a)</t>
  </si>
  <si>
    <t>Al 31 de diciembre de 2024 y al 31 de Diciembre de 2025 (b)</t>
  </si>
  <si>
    <t>2025 (d)</t>
  </si>
  <si>
    <t>31 de diciembre de 2024 (e)</t>
  </si>
  <si>
    <t>Informe Analítico de la Deuda Pública y Otros Pasivos - LDF</t>
  </si>
  <si>
    <t>Del 1 de Enero al 31 de Diciembre de 2025 (b)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</si>
  <si>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</si>
  <si>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</si>
  <si>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</si>
  <si>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</si>
  <si>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</si>
  <si>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</si>
  <si>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</si>
  <si>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</si>
  <si>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</si>
  <si>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</si>
  <si>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</si>
  <si>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</si>
  <si>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</si>
  <si>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</si>
  <si>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</si>
  <si>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</si>
  <si>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</si>
  <si>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</si>
  <si>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</si>
  <si>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</si>
  <si>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</si>
  <si>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</si>
  <si>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</si>
  <si>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</si>
  <si>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</si>
  <si>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</si>
  <si>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</si>
  <si>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</si>
  <si>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</si>
  <si>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</si>
  <si>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</si>
  <si>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</si>
  <si>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</si>
  <si>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</si>
  <si>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</si>
  <si>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</si>
  <si>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</si>
  <si>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</si>
  <si>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</si>
  <si>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</si>
  <si>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</si>
  <si>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</si>
  <si>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</si>
  <si>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</si>
  <si>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</si>
  <si>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</si>
  <si>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</si>
  <si>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</si>
  <si>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</si>
  <si>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</si>
  <si>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</si>
  <si>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</si>
  <si>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</si>
  <si>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</si>
  <si>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</si>
  <si>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</si>
  <si>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</si>
  <si>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</si>
  <si>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</si>
  <si>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</si>
  <si>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</si>
  <si>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</si>
  <si>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</si>
  <si>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</si>
  <si>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</si>
  <si>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</si>
  <si>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</si>
  <si>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</si>
  <si>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</si>
  <si>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</si>
  <si>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</si>
  <si>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</si>
  <si>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</si>
  <si>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</si>
  <si>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</si>
  <si>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</si>
  <si>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</si>
  <si>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</si>
  <si>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</si>
  <si>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</si>
  <si>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</si>
  <si>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</si>
  <si>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</si>
  <si>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</si>
  <si>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</si>
  <si>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</si>
  <si>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</si>
  <si>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</si>
  <si>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</si>
  <si>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</si>
  <si>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</si>
  <si>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</si>
  <si>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</si>
  <si>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</si>
  <si>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</si>
  <si>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</si>
  <si>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</si>
  <si>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</si>
  <si>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</si>
  <si>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</si>
  <si>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</si>
  <si>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</si>
  <si>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</si>
  <si>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</si>
  <si>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</si>
  <si>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</si>
  <si>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</si>
  <si>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</si>
  <si>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</si>
  <si>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</si>
  <si>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</si>
  <si>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</si>
  <si>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</si>
  <si>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</si>
  <si>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</si>
  <si>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</si>
  <si>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</si>
  <si>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</si>
  <si>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</si>
  <si>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</si>
  <si>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</si>
  <si>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</si>
  <si>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</si>
  <si>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</si>
  <si>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</si>
  <si>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</si>
  <si>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</si>
  <si>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</si>
  <si>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</si>
  <si>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</si>
  <si>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</si>
  <si>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</si>
  <si>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</si>
  <si>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</si>
  <si>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</si>
  <si>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</si>
  <si>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</si>
  <si>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</si>
  <si>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</si>
  <si>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</si>
  <si>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</si>
  <si>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</si>
  <si>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</si>
  <si>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</si>
  <si>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</si>
  <si>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</si>
  <si>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</si>
  <si>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</si>
  <si>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</si>
  <si>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</si>
  <si>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</si>
  <si>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</si>
  <si>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</si>
  <si>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</si>
  <si>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</si>
  <si>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</si>
  <si>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</si>
  <si>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</si>
  <si>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</si>
  <si>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</si>
  <si>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</si>
  <si>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</si>
  <si>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</si>
  <si>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</si>
  <si>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</si>
  <si>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</si>
  <si>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</si>
  <si>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</si>
  <si>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</si>
  <si>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</si>
  <si>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</si>
  <si>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</si>
  <si>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</si>
  <si>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</si>
  <si>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</si>
  <si>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</si>
  <si>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</si>
  <si>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</si>
  <si>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</si>
  <si>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</si>
  <si>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</si>
  <si>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</si>
  <si>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</si>
  <si>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</si>
  <si>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</si>
  <si>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</si>
  <si>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</si>
  <si>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</si>
  <si>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</si>
  <si>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</si>
  <si>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</si>
  <si>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</si>
  <si>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</si>
  <si>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</si>
  <si>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</si>
  <si>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</si>
  <si>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</si>
  <si>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</si>
  <si>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</si>
  <si>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</si>
  <si>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</si>
  <si>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</si>
  <si>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</si>
  <si>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</si>
  <si>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</si>
  <si>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</si>
  <si>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</si>
  <si>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</si>
  <si>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</si>
  <si>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</si>
  <si>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</si>
  <si>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</si>
  <si>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</si>
  <si>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</si>
  <si>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</si>
  <si>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</si>
  <si>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</si>
  <si>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</si>
  <si>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</si>
  <si>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</si>
  <si>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</si>
  <si>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</si>
  <si>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</si>
  <si>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</si>
  <si>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</si>
  <si>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</si>
  <si>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</si>
  <si>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</si>
  <si>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</si>
  <si>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</si>
  <si>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</si>
  <si>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</si>
  <si>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</si>
  <si>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</si>
  <si>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</si>
  <si>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</si>
  <si>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</si>
  <si>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</si>
  <si>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</si>
  <si>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</si>
  <si>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</si>
  <si>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</si>
  <si>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</si>
  <si>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</si>
  <si>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</si>
  <si>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</si>
  <si>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</si>
  <si>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</si>
  <si>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</si>
  <si>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</si>
  <si>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</si>
  <si>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</si>
  <si>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</si>
  <si>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</si>
  <si>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</si>
  <si>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</si>
  <si>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</si>
  <si>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</si>
  <si>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</si>
  <si>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</si>
  <si>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</si>
  <si>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</si>
  <si>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</si>
  <si>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</si>
  <si>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</si>
  <si>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</si>
  <si>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</si>
  <si>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</si>
  <si>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</si>
  <si>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</si>
  <si>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</si>
  <si>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UNIDAD GENERAL</t>
  </si>
  <si>
    <t>UNIDAD ADMINISTRATIVA</t>
  </si>
  <si>
    <t>UNIDAD TÉCNICA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</si>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</sst>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left" vertical="center" wrapText="1" indent="2"/>
    </xf>
    <xf numFmtId="164" fontId="5" fillId="0" borderId="4" xfId="0" applyNumberFormat="1" applyFont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justify" vertical="center"/>
    </xf>
    <xf numFmtId="164" fontId="7" fillId="0" borderId="3" xfId="0" applyNumberFormat="1" applyFont="1" applyBorder="1" applyAlignment="1">
      <alignment horizontal="justify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left" vertical="center" wrapText="1" indent="5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2" fillId="0" borderId="0" xfId="0" applyNumberFormat="1" applyFont="1"/>
    <xf numFmtId="164" fontId="3" fillId="2" borderId="7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left" vertical="center" indent="5"/>
    </xf>
    <xf numFmtId="164" fontId="2" fillId="0" borderId="3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justify" vertical="center"/>
    </xf>
    <xf numFmtId="164" fontId="2" fillId="0" borderId="3" xfId="0" applyNumberFormat="1" applyFont="1" applyBorder="1" applyAlignment="1">
      <alignment horizontal="left" vertical="center" indent="1"/>
    </xf>
    <xf numFmtId="164" fontId="2" fillId="3" borderId="4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left" vertical="center" indent="3"/>
    </xf>
    <xf numFmtId="164" fontId="2" fillId="0" borderId="3" xfId="0" applyNumberFormat="1" applyFont="1" applyBorder="1" applyAlignment="1">
      <alignment horizontal="left" vertical="center" wrapText="1" indent="3"/>
    </xf>
    <xf numFmtId="164" fontId="2" fillId="0" borderId="3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justify"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17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indent="3"/>
    </xf>
    <xf numFmtId="0" fontId="2" fillId="0" borderId="4" xfId="0" applyFont="1" applyBorder="1"/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164" fontId="3" fillId="0" borderId="2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indent="2"/>
    </xf>
    <xf numFmtId="164" fontId="2" fillId="0" borderId="17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64" fontId="12" fillId="0" borderId="3" xfId="1" applyNumberFormat="1" applyFont="1" applyFill="1" applyBorder="1" applyAlignment="1">
      <alignment horizontal="right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 2" xfId="1" xr:uid="{1F1D1BF2-AD20-4DC1-909C-A75DF4E5EE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1514475</xdr:colOff>
      <xdr:row>88</xdr:row>
      <xdr:rowOff>95250</xdr:rowOff>
    </xdr:from>
    <xdr:to>
      <xdr:col>4</xdr:col>
      <xdr:colOff>3886894</xdr:colOff>
      <xdr:row>92</xdr:row>
      <xdr:rowOff>47625</xdr:rowOff>
    </xdr:to>
    <xdr:grpSp>
      <xdr:nvGrpSpPr>
        <xdr:cNvPr id="3" name="Grupo 4">
          <a:extLst>
            <a:ext uri="{FF2B5EF4-FFF2-40B4-BE49-F238E27FC236}">
              <a16:creationId xmlns:a16="http://schemas.microsoft.com/office/drawing/2014/main" id="{D55057A9-B240-4726-A767-7303D5BFFF58}"/>
            </a:ext>
          </a:extLst>
        </xdr:cNvPr>
        <xdr:cNvGrpSpPr>
          <a:grpSpLocks/>
        </xdr:cNvGrpSpPr>
      </xdr:nvGrpSpPr>
      <xdr:grpSpPr bwMode="auto">
        <a:xfrm>
          <a:off x="1600200" y="16163925"/>
          <a:ext cx="8115994" cy="600075"/>
          <a:chOff x="-50391" y="7286629"/>
          <a:chExt cx="8996648" cy="952496"/>
        </a:xfrm>
      </xdr:grpSpPr>
      <xdr:grpSp>
        <xdr:nvGrpSpPr>
          <xdr:cNvPr id="4" name="Grupo 1">
            <a:extLst>
              <a:ext uri="{FF2B5EF4-FFF2-40B4-BE49-F238E27FC236}">
                <a16:creationId xmlns:a16="http://schemas.microsoft.com/office/drawing/2014/main" id="{FF2793AE-9B2B-4254-8022-F49C377927C9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F891E02-3C2C-4A04-8930-AD794AFF8AF2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4357362-7927-4E8E-8420-74161E101B38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41C1A9-CDE8-40B7-ADC5-E037F535CCBA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508EA3F-236E-4973-9CA9-B8819B61170E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44</xdr:row>
      <xdr:rowOff>0</xdr:rowOff>
    </xdr:from>
    <xdr:to>
      <xdr:col>8</xdr:col>
      <xdr:colOff>324544</xdr:colOff>
      <xdr:row>47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ABD177CE-1515-4081-BF2F-7BBF61EAD273}"/>
            </a:ext>
          </a:extLst>
        </xdr:cNvPr>
        <xdr:cNvGrpSpPr>
          <a:grpSpLocks/>
        </xdr:cNvGrpSpPr>
      </xdr:nvGrpSpPr>
      <xdr:grpSpPr bwMode="auto">
        <a:xfrm>
          <a:off x="1085850" y="86201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73CF4CB9-1176-429F-9705-BA39F6915D8A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1079B15-41C4-4AF5-95B2-E9E17A8E9485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8ED3EF8-8604-4814-9E5D-2D1ACDA63FA3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C811E518-5312-4683-84A1-62FCB52E986F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5B197F1-002C-414A-8320-13C2BC719206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27</xdr:row>
      <xdr:rowOff>152400</xdr:rowOff>
    </xdr:from>
    <xdr:to>
      <xdr:col>9</xdr:col>
      <xdr:colOff>76894</xdr:colOff>
      <xdr:row>30</xdr:row>
      <xdr:rowOff>180975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D86A59B2-877F-41BD-AE9D-F7ED63661781}"/>
            </a:ext>
          </a:extLst>
        </xdr:cNvPr>
        <xdr:cNvGrpSpPr>
          <a:grpSpLocks/>
        </xdr:cNvGrpSpPr>
      </xdr:nvGrpSpPr>
      <xdr:grpSpPr bwMode="auto">
        <a:xfrm>
          <a:off x="1400175" y="689610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5ED24A7-353C-4A08-9A9B-9523E05E7DB2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53E9F7F-7239-4008-8DD2-3171FBE9E2D8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961C16B-5C9E-436D-AD4C-56BFEAD89F50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8297C8FE-6ED1-4FD5-840B-D859764E069C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D7517C5-DADE-45AF-9059-1B0D580EC971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89</xdr:row>
      <xdr:rowOff>123825</xdr:rowOff>
    </xdr:from>
    <xdr:to>
      <xdr:col>4</xdr:col>
      <xdr:colOff>1086544</xdr:colOff>
      <xdr:row>93</xdr:row>
      <xdr:rowOff>76200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9EB6E42D-85D7-4C82-91FB-3CE630694D00}"/>
            </a:ext>
          </a:extLst>
        </xdr:cNvPr>
        <xdr:cNvGrpSpPr>
          <a:grpSpLocks/>
        </xdr:cNvGrpSpPr>
      </xdr:nvGrpSpPr>
      <xdr:grpSpPr bwMode="auto">
        <a:xfrm>
          <a:off x="323850" y="164401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93556740-9FE2-4E93-9CA6-202567586FD6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75AD9B8C-8197-45AD-B805-283369D09A7C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97749ED-D79C-4343-A18C-2EE71387BC76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CF387D24-7F9C-4161-9B80-0189A2B59F98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CEFB3CCF-AA4A-403C-A994-15E5E754C9CE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84</xdr:row>
      <xdr:rowOff>0</xdr:rowOff>
    </xdr:from>
    <xdr:to>
      <xdr:col>7</xdr:col>
      <xdr:colOff>781744</xdr:colOff>
      <xdr:row>87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F4F4FBDB-A8D0-4587-814C-E25C808516B7}"/>
            </a:ext>
          </a:extLst>
        </xdr:cNvPr>
        <xdr:cNvGrpSpPr>
          <a:grpSpLocks/>
        </xdr:cNvGrpSpPr>
      </xdr:nvGrpSpPr>
      <xdr:grpSpPr bwMode="auto">
        <a:xfrm>
          <a:off x="695325" y="17535525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DA708520-5555-44C2-A68E-CBAEF670BC12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C615E43-65EC-4E34-AFF3-5BF3E90077F2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FF081AE-9221-4DFD-B584-6B09FBBA1C7E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9E6D6CE2-28CB-421F-A021-8D4CC138A87A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8E7743D-C4D8-4934-AF65-1107FF659D79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163</xdr:row>
      <xdr:rowOff>123825</xdr:rowOff>
    </xdr:from>
    <xdr:to>
      <xdr:col>8</xdr:col>
      <xdr:colOff>343594</xdr:colOff>
      <xdr:row>167</xdr:row>
      <xdr:rowOff>76200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C06849E-B5C4-41CB-91EF-496FE289729F}"/>
            </a:ext>
          </a:extLst>
        </xdr:cNvPr>
        <xdr:cNvGrpSpPr>
          <a:grpSpLocks/>
        </xdr:cNvGrpSpPr>
      </xdr:nvGrpSpPr>
      <xdr:grpSpPr bwMode="auto">
        <a:xfrm>
          <a:off x="1400175" y="271081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770B0B25-A0B7-472F-8B36-8942EB0C62DD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818CC2D-F11D-46D6-BD83-BFF37980F274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BEF1F0-FFD4-4D02-8621-839239BEB509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85706FD3-4EB3-47C4-9566-893B1782268E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BBFEDE1-FCDF-476B-BF0B-8DB181E8CB8D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35</xdr:row>
      <xdr:rowOff>66675</xdr:rowOff>
    </xdr:from>
    <xdr:to>
      <xdr:col>7</xdr:col>
      <xdr:colOff>857250</xdr:colOff>
      <xdr:row>39</xdr:row>
      <xdr:rowOff>19050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1F14F223-17B9-4F25-B441-668CF2436541}"/>
            </a:ext>
          </a:extLst>
        </xdr:cNvPr>
        <xdr:cNvGrpSpPr>
          <a:grpSpLocks/>
        </xdr:cNvGrpSpPr>
      </xdr:nvGrpSpPr>
      <xdr:grpSpPr bwMode="auto">
        <a:xfrm>
          <a:off x="381000" y="5943600"/>
          <a:ext cx="7867650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F0ACA1D1-D23F-43BA-A35A-9853798A0603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194594C-C7B5-4E92-8B94-5E872271A689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908A399-4567-49BE-92B7-4585D646A42B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3A42EF1B-4F66-4346-A016-FB616EE4428F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6566AAF-AF65-4785-B4F7-13FDA3CBAC45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91</xdr:row>
      <xdr:rowOff>0</xdr:rowOff>
    </xdr:from>
    <xdr:to>
      <xdr:col>6</xdr:col>
      <xdr:colOff>495994</xdr:colOff>
      <xdr:row>94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B3C8ED50-1425-48B7-A9F3-3261B0775239}"/>
            </a:ext>
          </a:extLst>
        </xdr:cNvPr>
        <xdr:cNvGrpSpPr>
          <a:grpSpLocks/>
        </xdr:cNvGrpSpPr>
      </xdr:nvGrpSpPr>
      <xdr:grpSpPr bwMode="auto">
        <a:xfrm>
          <a:off x="361950" y="15335250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3EAEF9D6-17E5-497D-B20A-A5E4E8C37AA4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7739A7B-AC3F-4620-AA4B-3F4FF1690EFA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8872BBB-BBD2-448C-B292-21B5F4AA774D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4CA2774A-C69D-48CE-A603-DF31D04F42CB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BD58FBA-9065-4F64-9CC0-7F1CF23D49CF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237539</xdr:colOff>
      <xdr:row>36</xdr:row>
      <xdr:rowOff>109480</xdr:rowOff>
    </xdr:from>
    <xdr:to>
      <xdr:col>6</xdr:col>
      <xdr:colOff>755430</xdr:colOff>
      <xdr:row>39</xdr:row>
      <xdr:rowOff>151193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FB3E9390-7FE6-4851-BB45-297894B452B8}"/>
            </a:ext>
          </a:extLst>
        </xdr:cNvPr>
        <xdr:cNvGrpSpPr>
          <a:grpSpLocks/>
        </xdr:cNvGrpSpPr>
      </xdr:nvGrpSpPr>
      <xdr:grpSpPr bwMode="auto">
        <a:xfrm>
          <a:off x="237539" y="6984997"/>
          <a:ext cx="8115994" cy="600075"/>
          <a:chOff x="-50391" y="7286629"/>
          <a:chExt cx="8996648" cy="952496"/>
        </a:xfrm>
      </xdr:grpSpPr>
      <xdr:grpSp>
        <xdr:nvGrpSpPr>
          <xdr:cNvPr id="3" name="Grupo 1">
            <a:extLst>
              <a:ext uri="{FF2B5EF4-FFF2-40B4-BE49-F238E27FC236}">
                <a16:creationId xmlns:a16="http://schemas.microsoft.com/office/drawing/2014/main" id="{0B28B054-8163-49AB-ABFE-35E5018E2F37}"/>
              </a:ext>
            </a:extLst>
          </xdr:cNvPr>
          <xdr:cNvGrpSpPr>
            <a:grpSpLocks/>
          </xdr:cNvGrpSpPr>
        </xdr:nvGrpSpPr>
        <xdr:grpSpPr bwMode="auto">
          <a:xfrm>
            <a:off x="-50391" y="7286629"/>
            <a:ext cx="8996648" cy="952496"/>
            <a:chOff x="236387" y="15821857"/>
            <a:chExt cx="11128420" cy="94628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FEDBBD6-675A-4688-A93E-D5CD2A4666B0}"/>
                </a:ext>
              </a:extLst>
            </xdr:cNvPr>
            <xdr:cNvSpPr txBox="1"/>
          </xdr:nvSpPr>
          <xdr:spPr>
            <a:xfrm>
              <a:off x="6530973" y="15821857"/>
              <a:ext cx="4833834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 u="none">
                  <a:latin typeface="Arial Narrow" panose="020B0606020202030204" pitchFamily="34" charset="0"/>
                </a:rPr>
                <a:t>Lic.</a:t>
              </a:r>
              <a:r>
                <a:rPr lang="es-MX" sz="1200" u="none" baseline="0">
                  <a:latin typeface="Arial Narrow" panose="020B0606020202030204" pitchFamily="34" charset="0"/>
                </a:rPr>
                <a:t> Eulalio Nava Briones</a:t>
              </a:r>
              <a:endParaRPr lang="es-MX" sz="1200" u="none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Jefe del Departamento de Administración</a:t>
              </a:r>
              <a:r>
                <a:rPr lang="es-MX" sz="1200" baseline="0">
                  <a:latin typeface="Arial Narrow" panose="020B0606020202030204" pitchFamily="34" charset="0"/>
                </a:rPr>
                <a:t> del ITIFE</a:t>
              </a:r>
              <a:endParaRPr lang="es-MX" sz="1200"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BB0EB5B-4047-4D8A-878C-0A3DCC7A5458}"/>
                </a:ext>
              </a:extLst>
            </xdr:cNvPr>
            <xdr:cNvSpPr txBox="1"/>
          </xdr:nvSpPr>
          <xdr:spPr>
            <a:xfrm>
              <a:off x="236387" y="15836877"/>
              <a:ext cx="4012753" cy="9312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MX" sz="1200">
                  <a:latin typeface="Arial Narrow" panose="020B0606020202030204" pitchFamily="34" charset="0"/>
                </a:rPr>
                <a:t>Arq.</a:t>
              </a:r>
              <a:r>
                <a:rPr lang="es-MX" sz="1200" baseline="0">
                  <a:latin typeface="Arial Narrow" panose="020B0606020202030204" pitchFamily="34" charset="0"/>
                </a:rPr>
                <a:t> Mateo Sergio Sánchez Ramírez</a:t>
              </a:r>
              <a:endParaRPr lang="es-MX" sz="1200">
                <a:latin typeface="Arial Narrow" panose="020B0606020202030204" pitchFamily="34" charset="0"/>
              </a:endParaRPr>
            </a:p>
            <a:p>
              <a:pPr algn="ctr"/>
              <a:r>
                <a:rPr lang="es-MX" sz="1200">
                  <a:latin typeface="Arial Narrow" panose="020B0606020202030204" pitchFamily="34" charset="0"/>
                </a:rPr>
                <a:t>Director General del ITIFE</a:t>
              </a: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41B926C1-AC7F-482E-9C8D-BCDE836634AA}"/>
              </a:ext>
            </a:extLst>
          </xdr:cNvPr>
          <xdr:cNvCxnSpPr/>
        </xdr:nvCxnSpPr>
        <xdr:spPr>
          <a:xfrm>
            <a:off x="267796" y="7649485"/>
            <a:ext cx="2513723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9EB10464-742F-462E-976D-C3487FF6C5D4}"/>
              </a:ext>
            </a:extLst>
          </xdr:cNvPr>
          <xdr:cNvCxnSpPr/>
        </xdr:nvCxnSpPr>
        <xdr:spPr>
          <a:xfrm>
            <a:off x="5864609" y="7649485"/>
            <a:ext cx="241977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zoomScaleNormal="100" workbookViewId="0">
      <pane ySplit="6" topLeftCell="A7" activePane="bottomLeft" state="frozen"/>
      <selection pane="bottomLeft" activeCell="B104" sqref="B10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53" t="s">
        <v>120</v>
      </c>
      <c r="C2" s="154"/>
      <c r="D2" s="154"/>
      <c r="E2" s="154"/>
      <c r="F2" s="154"/>
      <c r="G2" s="155"/>
    </row>
    <row r="3" spans="2:7" x14ac:dyDescent="0.2">
      <c r="B3" s="156" t="s">
        <v>0</v>
      </c>
      <c r="C3" s="157"/>
      <c r="D3" s="157"/>
      <c r="E3" s="157"/>
      <c r="F3" s="157"/>
      <c r="G3" s="158"/>
    </row>
    <row r="4" spans="2:7" x14ac:dyDescent="0.2">
      <c r="B4" s="156" t="s">
        <v>121</v>
      </c>
      <c r="C4" s="157"/>
      <c r="D4" s="157"/>
      <c r="E4" s="157"/>
      <c r="F4" s="157"/>
      <c r="G4" s="158"/>
    </row>
    <row r="5" spans="2:7" ht="13.5" thickBot="1" x14ac:dyDescent="0.25">
      <c r="B5" s="159" t="s">
        <v>1</v>
      </c>
      <c r="C5" s="160"/>
      <c r="D5" s="160"/>
      <c r="E5" s="160"/>
      <c r="F5" s="160"/>
      <c r="G5" s="161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249488560.18000001</v>
      </c>
      <c r="D9" s="9">
        <f>SUM(D10:D16)</f>
        <v>194239322.28999999</v>
      </c>
      <c r="E9" s="11" t="s">
        <v>8</v>
      </c>
      <c r="F9" s="9">
        <f>SUM(F10:F18)</f>
        <v>178123234.81</v>
      </c>
      <c r="G9" s="9">
        <f>SUM(G10:G18)</f>
        <v>137307935.21000001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82827.11</v>
      </c>
      <c r="G10" s="9">
        <v>187763.52</v>
      </c>
    </row>
    <row r="11" spans="2:7" x14ac:dyDescent="0.2">
      <c r="B11" s="12" t="s">
        <v>11</v>
      </c>
      <c r="C11" s="9">
        <v>246316688.28</v>
      </c>
      <c r="D11" s="9">
        <v>191825844.63999999</v>
      </c>
      <c r="E11" s="13" t="s">
        <v>12</v>
      </c>
      <c r="F11" s="9">
        <v>110301.42</v>
      </c>
      <c r="G11" s="9">
        <v>56358.13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176526524.31</v>
      </c>
      <c r="G12" s="9">
        <v>135733883.59999999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3.33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3171871.9</v>
      </c>
      <c r="D15" s="9">
        <v>2413474.3199999998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1403581.97</v>
      </c>
      <c r="G16" s="9">
        <v>1329929.96</v>
      </c>
    </row>
    <row r="17" spans="2:7" x14ac:dyDescent="0.2">
      <c r="B17" s="10" t="s">
        <v>23</v>
      </c>
      <c r="C17" s="9">
        <f>SUM(C18:C24)</f>
        <v>24330883.620000001</v>
      </c>
      <c r="D17" s="9">
        <f>SUM(D18:D24)</f>
        <v>24346366.75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4442.95</v>
      </c>
      <c r="D20" s="9">
        <v>19926.080000000002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24326440.670000002</v>
      </c>
      <c r="D24" s="9">
        <v>24326440.670000002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29606045.780000001</v>
      </c>
      <c r="D25" s="9">
        <f>SUM(D26:D30)</f>
        <v>31696147.52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-0.01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-0.01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29606045.780000001</v>
      </c>
      <c r="D29" s="9">
        <v>31696147.539999999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6525675.5300000003</v>
      </c>
      <c r="G31" s="9">
        <f>SUM(G32:G37)</f>
        <v>10150681.359999999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6525675.5300000003</v>
      </c>
      <c r="G33" s="9">
        <v>10150681.359999999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-0.02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2964737.95</v>
      </c>
      <c r="D41" s="9">
        <f>SUM(D42:D45)</f>
        <v>7633640.5099999998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2964737.95</v>
      </c>
      <c r="D45" s="9">
        <v>7633640.5099999998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306390227.53000003</v>
      </c>
      <c r="D47" s="9">
        <f>D9+D17+D25+D31+D37+D38+D41</f>
        <v>257915477.04999998</v>
      </c>
      <c r="E47" s="8" t="s">
        <v>82</v>
      </c>
      <c r="F47" s="9">
        <f>F9+F19+F23+F26+F27+F31+F38+F42</f>
        <v>184648910.34</v>
      </c>
      <c r="G47" s="9">
        <f>G9+G19+G23+G26+G27+G31+G38+G42</f>
        <v>147458616.56999999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329977197.55000001</v>
      </c>
      <c r="D52" s="9">
        <v>161683705.21000001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5706376.5800000001</v>
      </c>
      <c r="D53" s="9">
        <v>5601547.5700000003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168564.24</v>
      </c>
      <c r="D54" s="9">
        <v>174944.24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184648910.34</v>
      </c>
      <c r="G59" s="9">
        <f>G47+G57</f>
        <v>147458616.56999999</v>
      </c>
    </row>
    <row r="60" spans="2:7" ht="25.5" x14ac:dyDescent="0.2">
      <c r="B60" s="6" t="s">
        <v>102</v>
      </c>
      <c r="C60" s="9">
        <f>SUM(C50:C58)</f>
        <v>335852138.37</v>
      </c>
      <c r="D60" s="9">
        <f>SUM(D50:D58)</f>
        <v>167460197.02000001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642242365.9000001</v>
      </c>
      <c r="D62" s="9">
        <f>D47+D60</f>
        <v>425375674.06999999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457593455.56000006</v>
      </c>
      <c r="G68" s="9">
        <f>SUM(G69:G73)</f>
        <v>277917057.50000006</v>
      </c>
    </row>
    <row r="69" spans="2:7" x14ac:dyDescent="0.2">
      <c r="B69" s="10"/>
      <c r="C69" s="9"/>
      <c r="D69" s="9"/>
      <c r="E69" s="11" t="s">
        <v>119</v>
      </c>
      <c r="F69" s="9">
        <v>361542414.79000002</v>
      </c>
      <c r="G69" s="9">
        <v>198799150.97</v>
      </c>
    </row>
    <row r="70" spans="2:7" x14ac:dyDescent="0.2">
      <c r="B70" s="10"/>
      <c r="C70" s="9"/>
      <c r="D70" s="9"/>
      <c r="E70" s="11" t="s">
        <v>110</v>
      </c>
      <c r="F70" s="9">
        <v>88219888.079999998</v>
      </c>
      <c r="G70" s="9">
        <v>74083024</v>
      </c>
    </row>
    <row r="71" spans="2:7" x14ac:dyDescent="0.2">
      <c r="B71" s="10"/>
      <c r="C71" s="9"/>
      <c r="D71" s="9"/>
      <c r="E71" s="11" t="s">
        <v>111</v>
      </c>
      <c r="F71" s="9">
        <v>241591.43</v>
      </c>
      <c r="G71" s="9">
        <v>241591.43</v>
      </c>
    </row>
    <row r="72" spans="2:7" x14ac:dyDescent="0.2">
      <c r="B72" s="10"/>
      <c r="C72" s="9"/>
      <c r="D72" s="9"/>
      <c r="E72" s="11" t="s">
        <v>112</v>
      </c>
      <c r="F72" s="9">
        <v>2796270.16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4793291.0999999996</v>
      </c>
      <c r="G73" s="9">
        <v>4793291.0999999996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457593455.56000006</v>
      </c>
      <c r="G79" s="9">
        <f>G63+G68+G75</f>
        <v>277917057.50000006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642242365.9000001</v>
      </c>
      <c r="G81" s="9">
        <f>G59+G79</f>
        <v>425375674.07000005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59" sqref="B59"/>
    </sheetView>
  </sheetViews>
  <sheetFormatPr baseColWidth="10" defaultRowHeight="12.75" x14ac:dyDescent="0.2"/>
  <cols>
    <col min="1" max="1" width="5" style="23" customWidth="1"/>
    <col min="2" max="2" width="43" style="23" customWidth="1"/>
    <col min="3" max="3" width="12.85546875" style="23" customWidth="1"/>
    <col min="4" max="4" width="13.28515625" style="23" customWidth="1"/>
    <col min="5" max="5" width="15" style="23" customWidth="1"/>
    <col min="6" max="6" width="16.5703125" style="23" customWidth="1"/>
    <col min="7" max="7" width="13.42578125" style="23" customWidth="1"/>
    <col min="8" max="8" width="14" style="23" customWidth="1"/>
    <col min="9" max="9" width="15" style="23" customWidth="1"/>
    <col min="10" max="16384" width="11.42578125" style="23"/>
  </cols>
  <sheetData>
    <row r="1" spans="2:9" ht="13.5" thickBot="1" x14ac:dyDescent="0.25"/>
    <row r="2" spans="2:9" ht="13.5" thickBot="1" x14ac:dyDescent="0.25">
      <c r="B2" s="164" t="s">
        <v>120</v>
      </c>
      <c r="C2" s="165"/>
      <c r="D2" s="165"/>
      <c r="E2" s="165"/>
      <c r="F2" s="165"/>
      <c r="G2" s="165"/>
      <c r="H2" s="165"/>
      <c r="I2" s="166"/>
    </row>
    <row r="3" spans="2:9" ht="13.5" thickBot="1" x14ac:dyDescent="0.25">
      <c r="B3" s="167" t="s">
        <v>124</v>
      </c>
      <c r="C3" s="168"/>
      <c r="D3" s="168"/>
      <c r="E3" s="168"/>
      <c r="F3" s="168"/>
      <c r="G3" s="168"/>
      <c r="H3" s="168"/>
      <c r="I3" s="169"/>
    </row>
    <row r="4" spans="2:9" ht="13.5" thickBot="1" x14ac:dyDescent="0.25">
      <c r="B4" s="167" t="s">
        <v>125</v>
      </c>
      <c r="C4" s="168"/>
      <c r="D4" s="168"/>
      <c r="E4" s="168"/>
      <c r="F4" s="168"/>
      <c r="G4" s="168"/>
      <c r="H4" s="168"/>
      <c r="I4" s="169"/>
    </row>
    <row r="5" spans="2:9" ht="13.5" thickBot="1" x14ac:dyDescent="0.25">
      <c r="B5" s="167" t="s">
        <v>1</v>
      </c>
      <c r="C5" s="168"/>
      <c r="D5" s="168"/>
      <c r="E5" s="168"/>
      <c r="F5" s="168"/>
      <c r="G5" s="168"/>
      <c r="H5" s="168"/>
      <c r="I5" s="169"/>
    </row>
    <row r="6" spans="2:9" ht="76.5" x14ac:dyDescent="0.2">
      <c r="B6" s="24" t="s">
        <v>126</v>
      </c>
      <c r="C6" s="24" t="s">
        <v>127</v>
      </c>
      <c r="D6" s="24" t="s">
        <v>128</v>
      </c>
      <c r="E6" s="24" t="s">
        <v>129</v>
      </c>
      <c r="F6" s="24" t="s">
        <v>130</v>
      </c>
      <c r="G6" s="24" t="s">
        <v>131</v>
      </c>
      <c r="H6" s="24" t="s">
        <v>132</v>
      </c>
      <c r="I6" s="24" t="s">
        <v>133</v>
      </c>
    </row>
    <row r="7" spans="2:9" ht="13.5" thickBot="1" x14ac:dyDescent="0.25">
      <c r="B7" s="25" t="s">
        <v>134</v>
      </c>
      <c r="C7" s="25" t="s">
        <v>135</v>
      </c>
      <c r="D7" s="25" t="s">
        <v>136</v>
      </c>
      <c r="E7" s="25" t="s">
        <v>137</v>
      </c>
      <c r="F7" s="25" t="s">
        <v>138</v>
      </c>
      <c r="G7" s="25" t="s">
        <v>139</v>
      </c>
      <c r="H7" s="25" t="s">
        <v>140</v>
      </c>
      <c r="I7" s="25" t="s">
        <v>141</v>
      </c>
    </row>
    <row r="8" spans="2:9" ht="12.75" customHeight="1" x14ac:dyDescent="0.2">
      <c r="B8" s="26" t="s">
        <v>142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6" t="s">
        <v>143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28" t="s">
        <v>144</v>
      </c>
      <c r="C10" s="27">
        <v>0</v>
      </c>
      <c r="D10" s="27">
        <v>0</v>
      </c>
      <c r="E10" s="27">
        <v>0</v>
      </c>
      <c r="F10" s="27"/>
      <c r="G10" s="29">
        <v>0</v>
      </c>
      <c r="H10" s="27">
        <v>0</v>
      </c>
      <c r="I10" s="27">
        <v>0</v>
      </c>
    </row>
    <row r="11" spans="2:9" x14ac:dyDescent="0.2">
      <c r="B11" s="28" t="s">
        <v>145</v>
      </c>
      <c r="C11" s="29">
        <v>0</v>
      </c>
      <c r="D11" s="29">
        <v>0</v>
      </c>
      <c r="E11" s="29">
        <v>0</v>
      </c>
      <c r="F11" s="29"/>
      <c r="G11" s="29">
        <v>0</v>
      </c>
      <c r="H11" s="29">
        <v>0</v>
      </c>
      <c r="I11" s="29">
        <v>0</v>
      </c>
    </row>
    <row r="12" spans="2:9" x14ac:dyDescent="0.2">
      <c r="B12" s="28" t="s">
        <v>146</v>
      </c>
      <c r="C12" s="29">
        <v>0</v>
      </c>
      <c r="D12" s="29">
        <v>0</v>
      </c>
      <c r="E12" s="29">
        <v>0</v>
      </c>
      <c r="F12" s="29"/>
      <c r="G12" s="29">
        <v>0</v>
      </c>
      <c r="H12" s="29">
        <v>0</v>
      </c>
      <c r="I12" s="29">
        <v>0</v>
      </c>
    </row>
    <row r="13" spans="2:9" ht="12.75" customHeight="1" x14ac:dyDescent="0.2">
      <c r="B13" s="26" t="s">
        <v>147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28" t="s">
        <v>148</v>
      </c>
      <c r="C14" s="27">
        <v>0</v>
      </c>
      <c r="D14" s="27">
        <v>0</v>
      </c>
      <c r="E14" s="27">
        <v>0</v>
      </c>
      <c r="F14" s="27"/>
      <c r="G14" s="29">
        <v>0</v>
      </c>
      <c r="H14" s="27">
        <v>0</v>
      </c>
      <c r="I14" s="27">
        <v>0</v>
      </c>
    </row>
    <row r="15" spans="2:9" x14ac:dyDescent="0.2">
      <c r="B15" s="28" t="s">
        <v>149</v>
      </c>
      <c r="C15" s="29">
        <v>0</v>
      </c>
      <c r="D15" s="29">
        <v>0</v>
      </c>
      <c r="E15" s="29">
        <v>0</v>
      </c>
      <c r="F15" s="29"/>
      <c r="G15" s="29">
        <v>0</v>
      </c>
      <c r="H15" s="29">
        <v>0</v>
      </c>
      <c r="I15" s="29">
        <v>0</v>
      </c>
    </row>
    <row r="16" spans="2:9" x14ac:dyDescent="0.2">
      <c r="B16" s="28" t="s">
        <v>150</v>
      </c>
      <c r="C16" s="29">
        <v>0</v>
      </c>
      <c r="D16" s="29">
        <v>0</v>
      </c>
      <c r="E16" s="29">
        <v>0</v>
      </c>
      <c r="F16" s="29"/>
      <c r="G16" s="29">
        <v>0</v>
      </c>
      <c r="H16" s="29">
        <v>0</v>
      </c>
      <c r="I16" s="29">
        <v>0</v>
      </c>
    </row>
    <row r="17" spans="2:9" x14ac:dyDescent="0.2">
      <c r="B17" s="26" t="s">
        <v>151</v>
      </c>
      <c r="C17" s="27">
        <v>147458616.56999999</v>
      </c>
      <c r="D17" s="30"/>
      <c r="E17" s="30"/>
      <c r="F17" s="30"/>
      <c r="G17" s="29">
        <v>184648910.34</v>
      </c>
      <c r="H17" s="30"/>
      <c r="I17" s="30"/>
    </row>
    <row r="18" spans="2:9" x14ac:dyDescent="0.2">
      <c r="B18" s="31"/>
      <c r="C18" s="29"/>
      <c r="D18" s="29"/>
      <c r="E18" s="29"/>
      <c r="F18" s="29"/>
      <c r="G18" s="29"/>
      <c r="H18" s="29"/>
      <c r="I18" s="29"/>
    </row>
    <row r="19" spans="2:9" ht="12.75" customHeight="1" x14ac:dyDescent="0.2">
      <c r="B19" s="32" t="s">
        <v>152</v>
      </c>
      <c r="C19" s="27">
        <f>C8+C17</f>
        <v>147458616.56999999</v>
      </c>
      <c r="D19" s="27">
        <f t="shared" ref="D19:I19" si="3">D8+D17</f>
        <v>0</v>
      </c>
      <c r="E19" s="27">
        <f t="shared" si="3"/>
        <v>0</v>
      </c>
      <c r="F19" s="27">
        <f t="shared" si="3"/>
        <v>0</v>
      </c>
      <c r="G19" s="27">
        <f t="shared" si="3"/>
        <v>184648910.34</v>
      </c>
      <c r="H19" s="27">
        <f t="shared" si="3"/>
        <v>0</v>
      </c>
      <c r="I19" s="27">
        <f t="shared" si="3"/>
        <v>0</v>
      </c>
    </row>
    <row r="20" spans="2:9" x14ac:dyDescent="0.2">
      <c r="B20" s="26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6" t="s">
        <v>153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31" t="s">
        <v>154</v>
      </c>
      <c r="C22" s="29"/>
      <c r="D22" s="29"/>
      <c r="E22" s="29"/>
      <c r="F22" s="29"/>
      <c r="G22" s="29">
        <f>C22+D22-E22+F22</f>
        <v>0</v>
      </c>
      <c r="H22" s="29"/>
      <c r="I22" s="29"/>
    </row>
    <row r="23" spans="2:9" ht="12.75" customHeight="1" x14ac:dyDescent="0.2">
      <c r="B23" s="31" t="s">
        <v>155</v>
      </c>
      <c r="C23" s="29"/>
      <c r="D23" s="29"/>
      <c r="E23" s="29"/>
      <c r="F23" s="29"/>
      <c r="G23" s="29">
        <f>C23+D23-E23+F23</f>
        <v>0</v>
      </c>
      <c r="H23" s="29"/>
      <c r="I23" s="29"/>
    </row>
    <row r="24" spans="2:9" ht="12.75" customHeight="1" x14ac:dyDescent="0.2">
      <c r="B24" s="31" t="s">
        <v>156</v>
      </c>
      <c r="C24" s="29"/>
      <c r="D24" s="29"/>
      <c r="E24" s="29"/>
      <c r="F24" s="29"/>
      <c r="G24" s="29">
        <f>C24+D24-E24+F24</f>
        <v>0</v>
      </c>
      <c r="H24" s="29"/>
      <c r="I24" s="29"/>
    </row>
    <row r="25" spans="2:9" x14ac:dyDescent="0.2">
      <c r="B25" s="33"/>
      <c r="C25" s="34"/>
      <c r="D25" s="34"/>
      <c r="E25" s="34"/>
      <c r="F25" s="34"/>
      <c r="G25" s="34"/>
      <c r="H25" s="34"/>
      <c r="I25" s="34"/>
    </row>
    <row r="26" spans="2:9" ht="25.5" x14ac:dyDescent="0.2">
      <c r="B26" s="32" t="s">
        <v>157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31" t="s">
        <v>158</v>
      </c>
      <c r="C27" s="29"/>
      <c r="D27" s="29"/>
      <c r="E27" s="29"/>
      <c r="F27" s="29"/>
      <c r="G27" s="29">
        <f>C27+D27-E27+F27</f>
        <v>0</v>
      </c>
      <c r="H27" s="29"/>
      <c r="I27" s="29"/>
    </row>
    <row r="28" spans="2:9" ht="12.75" customHeight="1" x14ac:dyDescent="0.2">
      <c r="B28" s="31" t="s">
        <v>159</v>
      </c>
      <c r="C28" s="29"/>
      <c r="D28" s="29"/>
      <c r="E28" s="29"/>
      <c r="F28" s="29"/>
      <c r="G28" s="29">
        <f>C28+D28-E28+F28</f>
        <v>0</v>
      </c>
      <c r="H28" s="29"/>
      <c r="I28" s="29"/>
    </row>
    <row r="29" spans="2:9" ht="12.75" customHeight="1" x14ac:dyDescent="0.2">
      <c r="B29" s="31" t="s">
        <v>160</v>
      </c>
      <c r="C29" s="29"/>
      <c r="D29" s="29"/>
      <c r="E29" s="29"/>
      <c r="F29" s="29"/>
      <c r="G29" s="29">
        <f>C29+D29-E29+F29</f>
        <v>0</v>
      </c>
      <c r="H29" s="29"/>
      <c r="I29" s="29"/>
    </row>
    <row r="30" spans="2:9" ht="13.5" thickBot="1" x14ac:dyDescent="0.25">
      <c r="B30" s="35"/>
      <c r="C30" s="36"/>
      <c r="D30" s="36"/>
      <c r="E30" s="36"/>
      <c r="F30" s="36"/>
      <c r="G30" s="36"/>
      <c r="H30" s="36"/>
      <c r="I30" s="36"/>
    </row>
    <row r="31" spans="2:9" ht="18.75" customHeight="1" x14ac:dyDescent="0.2">
      <c r="B31" s="170" t="s">
        <v>161</v>
      </c>
      <c r="C31" s="170"/>
      <c r="D31" s="170"/>
      <c r="E31" s="170"/>
      <c r="F31" s="170"/>
      <c r="G31" s="170"/>
      <c r="H31" s="170"/>
      <c r="I31" s="170"/>
    </row>
    <row r="32" spans="2:9" x14ac:dyDescent="0.2">
      <c r="B32" s="37" t="s">
        <v>162</v>
      </c>
      <c r="C32" s="38"/>
      <c r="D32" s="39"/>
      <c r="E32" s="39"/>
      <c r="F32" s="39"/>
      <c r="G32" s="39"/>
      <c r="H32" s="39"/>
      <c r="I32" s="39"/>
    </row>
    <row r="33" spans="2:9" ht="13.5" thickBot="1" x14ac:dyDescent="0.25">
      <c r="B33" s="40"/>
      <c r="C33" s="38"/>
      <c r="D33" s="38"/>
      <c r="E33" s="38"/>
      <c r="F33" s="38"/>
      <c r="G33" s="38"/>
      <c r="H33" s="38"/>
      <c r="I33" s="38"/>
    </row>
    <row r="34" spans="2:9" ht="38.25" customHeight="1" x14ac:dyDescent="0.2">
      <c r="B34" s="162" t="s">
        <v>163</v>
      </c>
      <c r="C34" s="162" t="s">
        <v>164</v>
      </c>
      <c r="D34" s="162" t="s">
        <v>165</v>
      </c>
      <c r="E34" s="41" t="s">
        <v>166</v>
      </c>
      <c r="F34" s="162" t="s">
        <v>167</v>
      </c>
      <c r="G34" s="41" t="s">
        <v>168</v>
      </c>
      <c r="H34" s="38"/>
      <c r="I34" s="38"/>
    </row>
    <row r="35" spans="2:9" ht="15.75" customHeight="1" thickBot="1" x14ac:dyDescent="0.25">
      <c r="B35" s="163"/>
      <c r="C35" s="163"/>
      <c r="D35" s="163"/>
      <c r="E35" s="42" t="s">
        <v>169</v>
      </c>
      <c r="F35" s="163"/>
      <c r="G35" s="42" t="s">
        <v>170</v>
      </c>
      <c r="H35" s="38"/>
      <c r="I35" s="38"/>
    </row>
    <row r="36" spans="2:9" x14ac:dyDescent="0.2">
      <c r="B36" s="43" t="s">
        <v>171</v>
      </c>
      <c r="C36" s="27">
        <f>SUM(C37:C39)</f>
        <v>0</v>
      </c>
      <c r="D36" s="27">
        <f>SUM(D37:D39)</f>
        <v>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38"/>
      <c r="I36" s="38"/>
    </row>
    <row r="37" spans="2:9" x14ac:dyDescent="0.2">
      <c r="B37" s="31" t="s">
        <v>172</v>
      </c>
      <c r="C37" s="29"/>
      <c r="D37" s="29"/>
      <c r="E37" s="29"/>
      <c r="F37" s="29"/>
      <c r="G37" s="29"/>
      <c r="H37" s="38"/>
      <c r="I37" s="38"/>
    </row>
    <row r="38" spans="2:9" x14ac:dyDescent="0.2">
      <c r="B38" s="31" t="s">
        <v>173</v>
      </c>
      <c r="C38" s="29"/>
      <c r="D38" s="29"/>
      <c r="E38" s="29"/>
      <c r="F38" s="29"/>
      <c r="G38" s="29"/>
      <c r="H38" s="38"/>
      <c r="I38" s="38"/>
    </row>
    <row r="39" spans="2:9" ht="13.5" thickBot="1" x14ac:dyDescent="0.25">
      <c r="B39" s="44" t="s">
        <v>174</v>
      </c>
      <c r="C39" s="45"/>
      <c r="D39" s="45"/>
      <c r="E39" s="45"/>
      <c r="F39" s="45"/>
      <c r="G39" s="45"/>
      <c r="H39" s="38"/>
      <c r="I39" s="38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workbookViewId="0">
      <selection activeCell="B16" sqref="B1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64" t="s">
        <v>120</v>
      </c>
      <c r="C2" s="165"/>
      <c r="D2" s="165"/>
      <c r="E2" s="165"/>
      <c r="F2" s="165"/>
      <c r="G2" s="165"/>
      <c r="H2" s="165"/>
      <c r="I2" s="165"/>
      <c r="J2" s="165"/>
      <c r="K2" s="165"/>
      <c r="L2" s="166"/>
    </row>
    <row r="3" spans="2:12" ht="15.75" thickBot="1" x14ac:dyDescent="0.3">
      <c r="B3" s="167" t="s">
        <v>175</v>
      </c>
      <c r="C3" s="168"/>
      <c r="D3" s="168"/>
      <c r="E3" s="168"/>
      <c r="F3" s="168"/>
      <c r="G3" s="168"/>
      <c r="H3" s="168"/>
      <c r="I3" s="168"/>
      <c r="J3" s="168"/>
      <c r="K3" s="168"/>
      <c r="L3" s="169"/>
    </row>
    <row r="4" spans="2:12" ht="15.75" thickBot="1" x14ac:dyDescent="0.3">
      <c r="B4" s="167" t="s">
        <v>125</v>
      </c>
      <c r="C4" s="168"/>
      <c r="D4" s="168"/>
      <c r="E4" s="168"/>
      <c r="F4" s="168"/>
      <c r="G4" s="168"/>
      <c r="H4" s="168"/>
      <c r="I4" s="168"/>
      <c r="J4" s="168"/>
      <c r="K4" s="168"/>
      <c r="L4" s="169"/>
    </row>
    <row r="5" spans="2:12" ht="15.75" thickBot="1" x14ac:dyDescent="0.3">
      <c r="B5" s="167" t="s">
        <v>1</v>
      </c>
      <c r="C5" s="168"/>
      <c r="D5" s="168"/>
      <c r="E5" s="168"/>
      <c r="F5" s="168"/>
      <c r="G5" s="168"/>
      <c r="H5" s="168"/>
      <c r="I5" s="168"/>
      <c r="J5" s="168"/>
      <c r="K5" s="168"/>
      <c r="L5" s="169"/>
    </row>
    <row r="6" spans="2:12" ht="102" x14ac:dyDescent="0.25">
      <c r="B6" s="46" t="s">
        <v>176</v>
      </c>
      <c r="C6" s="47" t="s">
        <v>177</v>
      </c>
      <c r="D6" s="47" t="s">
        <v>178</v>
      </c>
      <c r="E6" s="47" t="s">
        <v>179</v>
      </c>
      <c r="F6" s="47" t="s">
        <v>180</v>
      </c>
      <c r="G6" s="47" t="s">
        <v>181</v>
      </c>
      <c r="H6" s="47" t="s">
        <v>182</v>
      </c>
      <c r="I6" s="47" t="s">
        <v>183</v>
      </c>
      <c r="J6" s="47" t="s">
        <v>184</v>
      </c>
      <c r="K6" s="47" t="s">
        <v>185</v>
      </c>
      <c r="L6" s="47" t="s">
        <v>186</v>
      </c>
    </row>
    <row r="7" spans="2:12" ht="15.75" thickBot="1" x14ac:dyDescent="0.3">
      <c r="B7" s="25" t="s">
        <v>134</v>
      </c>
      <c r="C7" s="25" t="s">
        <v>135</v>
      </c>
      <c r="D7" s="25" t="s">
        <v>136</v>
      </c>
      <c r="E7" s="25" t="s">
        <v>137</v>
      </c>
      <c r="F7" s="25" t="s">
        <v>138</v>
      </c>
      <c r="G7" s="25" t="s">
        <v>187</v>
      </c>
      <c r="H7" s="25" t="s">
        <v>140</v>
      </c>
      <c r="I7" s="25" t="s">
        <v>141</v>
      </c>
      <c r="J7" s="25" t="s">
        <v>188</v>
      </c>
      <c r="K7" s="25" t="s">
        <v>189</v>
      </c>
      <c r="L7" s="25" t="s">
        <v>190</v>
      </c>
    </row>
    <row r="8" spans="2:12" x14ac:dyDescent="0.2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25.5" x14ac:dyDescent="0.25">
      <c r="B9" s="50" t="s">
        <v>191</v>
      </c>
      <c r="C9" s="27">
        <f>SUM(C10:C13)</f>
        <v>0</v>
      </c>
      <c r="D9" s="27">
        <f t="shared" ref="D9:L9" si="0">SUM(D10:D13)</f>
        <v>0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0</v>
      </c>
      <c r="L9" s="27">
        <f t="shared" si="0"/>
        <v>0</v>
      </c>
    </row>
    <row r="10" spans="2:12" x14ac:dyDescent="0.25">
      <c r="B10" s="51" t="s">
        <v>192</v>
      </c>
      <c r="C10" s="29"/>
      <c r="D10" s="29"/>
      <c r="E10" s="29"/>
      <c r="F10" s="29"/>
      <c r="G10" s="29"/>
      <c r="H10" s="29"/>
      <c r="I10" s="29"/>
      <c r="J10" s="29"/>
      <c r="K10" s="29"/>
      <c r="L10" s="29">
        <f>F10-K10</f>
        <v>0</v>
      </c>
    </row>
    <row r="11" spans="2:12" x14ac:dyDescent="0.25">
      <c r="B11" s="51" t="s">
        <v>193</v>
      </c>
      <c r="C11" s="29"/>
      <c r="D11" s="29"/>
      <c r="E11" s="29"/>
      <c r="F11" s="29"/>
      <c r="G11" s="29"/>
      <c r="H11" s="29"/>
      <c r="I11" s="29"/>
      <c r="J11" s="29"/>
      <c r="K11" s="29"/>
      <c r="L11" s="29">
        <f t="shared" ref="L11:L20" si="1">F11-K11</f>
        <v>0</v>
      </c>
    </row>
    <row r="12" spans="2:12" x14ac:dyDescent="0.25">
      <c r="B12" s="51" t="s">
        <v>194</v>
      </c>
      <c r="C12" s="29"/>
      <c r="D12" s="29"/>
      <c r="E12" s="29"/>
      <c r="F12" s="29"/>
      <c r="G12" s="29"/>
      <c r="H12" s="29"/>
      <c r="I12" s="29"/>
      <c r="J12" s="29"/>
      <c r="K12" s="29"/>
      <c r="L12" s="29">
        <f t="shared" si="1"/>
        <v>0</v>
      </c>
    </row>
    <row r="13" spans="2:12" x14ac:dyDescent="0.25">
      <c r="B13" s="51" t="s">
        <v>195</v>
      </c>
      <c r="C13" s="29"/>
      <c r="D13" s="29"/>
      <c r="E13" s="29"/>
      <c r="F13" s="29"/>
      <c r="G13" s="29"/>
      <c r="H13" s="29"/>
      <c r="I13" s="29"/>
      <c r="J13" s="29"/>
      <c r="K13" s="29"/>
      <c r="L13" s="29">
        <f t="shared" si="1"/>
        <v>0</v>
      </c>
    </row>
    <row r="14" spans="2:12" x14ac:dyDescent="0.25">
      <c r="B14" s="52"/>
      <c r="C14" s="29"/>
      <c r="D14" s="29"/>
      <c r="E14" s="29"/>
      <c r="F14" s="29"/>
      <c r="G14" s="29"/>
      <c r="H14" s="29"/>
      <c r="I14" s="29"/>
      <c r="J14" s="29"/>
      <c r="K14" s="29"/>
      <c r="L14" s="29">
        <f t="shared" si="1"/>
        <v>0</v>
      </c>
    </row>
    <row r="15" spans="2:12" x14ac:dyDescent="0.25">
      <c r="B15" s="50" t="s">
        <v>196</v>
      </c>
      <c r="C15" s="27">
        <f>SUM(C16:C19)</f>
        <v>0</v>
      </c>
      <c r="D15" s="27">
        <f t="shared" ref="D15:L15" si="2">SUM(D16:D19)</f>
        <v>0</v>
      </c>
      <c r="E15" s="27">
        <f t="shared" si="2"/>
        <v>0</v>
      </c>
      <c r="F15" s="27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</row>
    <row r="16" spans="2:12" x14ac:dyDescent="0.25">
      <c r="B16" s="51" t="s">
        <v>197</v>
      </c>
      <c r="C16" s="29"/>
      <c r="D16" s="29"/>
      <c r="E16" s="29"/>
      <c r="F16" s="29"/>
      <c r="G16" s="29"/>
      <c r="H16" s="29"/>
      <c r="I16" s="29"/>
      <c r="J16" s="29"/>
      <c r="K16" s="29"/>
      <c r="L16" s="29">
        <f t="shared" si="1"/>
        <v>0</v>
      </c>
    </row>
    <row r="17" spans="2:12" x14ac:dyDescent="0.25">
      <c r="B17" s="51" t="s">
        <v>198</v>
      </c>
      <c r="C17" s="29"/>
      <c r="D17" s="29"/>
      <c r="E17" s="29"/>
      <c r="F17" s="29"/>
      <c r="G17" s="29"/>
      <c r="H17" s="29"/>
      <c r="I17" s="29"/>
      <c r="J17" s="29"/>
      <c r="K17" s="29"/>
      <c r="L17" s="29">
        <f t="shared" si="1"/>
        <v>0</v>
      </c>
    </row>
    <row r="18" spans="2:12" x14ac:dyDescent="0.25">
      <c r="B18" s="51" t="s">
        <v>199</v>
      </c>
      <c r="C18" s="29"/>
      <c r="D18" s="29"/>
      <c r="E18" s="29"/>
      <c r="F18" s="29"/>
      <c r="G18" s="29"/>
      <c r="H18" s="29"/>
      <c r="I18" s="29"/>
      <c r="J18" s="29"/>
      <c r="K18" s="29"/>
      <c r="L18" s="29">
        <f t="shared" si="1"/>
        <v>0</v>
      </c>
    </row>
    <row r="19" spans="2:12" x14ac:dyDescent="0.25">
      <c r="B19" s="51" t="s">
        <v>200</v>
      </c>
      <c r="C19" s="29"/>
      <c r="D19" s="29"/>
      <c r="E19" s="29"/>
      <c r="F19" s="29"/>
      <c r="G19" s="29"/>
      <c r="H19" s="29"/>
      <c r="I19" s="29"/>
      <c r="J19" s="29"/>
      <c r="K19" s="29"/>
      <c r="L19" s="29">
        <f t="shared" si="1"/>
        <v>0</v>
      </c>
    </row>
    <row r="20" spans="2:12" x14ac:dyDescent="0.25">
      <c r="B20" s="52"/>
      <c r="C20" s="29"/>
      <c r="D20" s="29"/>
      <c r="E20" s="29"/>
      <c r="F20" s="29"/>
      <c r="G20" s="29"/>
      <c r="H20" s="29"/>
      <c r="I20" s="29"/>
      <c r="J20" s="29"/>
      <c r="K20" s="29"/>
      <c r="L20" s="29">
        <f t="shared" si="1"/>
        <v>0</v>
      </c>
    </row>
    <row r="21" spans="2:12" ht="38.25" x14ac:dyDescent="0.25">
      <c r="B21" s="50" t="s">
        <v>201</v>
      </c>
      <c r="C21" s="27">
        <f>C9+C15</f>
        <v>0</v>
      </c>
      <c r="D21" s="27">
        <f t="shared" ref="D21:L21" si="3">D9+D15</f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7">
        <f t="shared" si="3"/>
        <v>0</v>
      </c>
      <c r="J21" s="27">
        <f t="shared" si="3"/>
        <v>0</v>
      </c>
      <c r="K21" s="27">
        <f t="shared" si="3"/>
        <v>0</v>
      </c>
      <c r="L21" s="27">
        <f t="shared" si="3"/>
        <v>0</v>
      </c>
    </row>
    <row r="22" spans="2:12" ht="15.75" thickBot="1" x14ac:dyDescent="0.3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85"/>
  <sheetViews>
    <sheetView workbookViewId="0">
      <pane ySplit="8" topLeftCell="A9" activePane="bottomLeft" state="frozen"/>
      <selection pane="bottomLeft" activeCell="B99" sqref="B99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153" t="s">
        <v>120</v>
      </c>
      <c r="C2" s="154"/>
      <c r="D2" s="154"/>
      <c r="E2" s="155"/>
    </row>
    <row r="3" spans="2:5" x14ac:dyDescent="0.2">
      <c r="B3" s="178" t="s">
        <v>202</v>
      </c>
      <c r="C3" s="179"/>
      <c r="D3" s="179"/>
      <c r="E3" s="180"/>
    </row>
    <row r="4" spans="2:5" x14ac:dyDescent="0.2">
      <c r="B4" s="178" t="s">
        <v>125</v>
      </c>
      <c r="C4" s="179"/>
      <c r="D4" s="179"/>
      <c r="E4" s="180"/>
    </row>
    <row r="5" spans="2:5" ht="13.5" thickBot="1" x14ac:dyDescent="0.25">
      <c r="B5" s="181" t="s">
        <v>1</v>
      </c>
      <c r="C5" s="182"/>
      <c r="D5" s="182"/>
      <c r="E5" s="183"/>
    </row>
    <row r="6" spans="2:5" ht="13.5" thickBot="1" x14ac:dyDescent="0.25">
      <c r="B6" s="55"/>
      <c r="C6" s="55"/>
      <c r="D6" s="55"/>
      <c r="E6" s="55"/>
    </row>
    <row r="7" spans="2:5" x14ac:dyDescent="0.2">
      <c r="B7" s="184" t="s">
        <v>2</v>
      </c>
      <c r="C7" s="21" t="s">
        <v>203</v>
      </c>
      <c r="D7" s="186" t="s">
        <v>204</v>
      </c>
      <c r="E7" s="21" t="s">
        <v>205</v>
      </c>
    </row>
    <row r="8" spans="2:5" ht="13.5" thickBot="1" x14ac:dyDescent="0.25">
      <c r="B8" s="185"/>
      <c r="C8" s="22" t="s">
        <v>206</v>
      </c>
      <c r="D8" s="187"/>
      <c r="E8" s="22" t="s">
        <v>207</v>
      </c>
    </row>
    <row r="9" spans="2:5" x14ac:dyDescent="0.2">
      <c r="B9" s="56" t="s">
        <v>208</v>
      </c>
      <c r="C9" s="57">
        <f>SUM(C10:C12)</f>
        <v>391541668</v>
      </c>
      <c r="D9" s="57">
        <f>SUM(D10:D12)</f>
        <v>465649871.55000001</v>
      </c>
      <c r="E9" s="57">
        <f>SUM(E10:E12)</f>
        <v>465649871.55000001</v>
      </c>
    </row>
    <row r="10" spans="2:5" x14ac:dyDescent="0.2">
      <c r="B10" s="58" t="s">
        <v>209</v>
      </c>
      <c r="C10" s="59">
        <v>12753492</v>
      </c>
      <c r="D10" s="59">
        <v>17273527.309999999</v>
      </c>
      <c r="E10" s="59">
        <v>17273527.309999999</v>
      </c>
    </row>
    <row r="11" spans="2:5" x14ac:dyDescent="0.2">
      <c r="B11" s="58" t="s">
        <v>210</v>
      </c>
      <c r="C11" s="59">
        <v>378788176</v>
      </c>
      <c r="D11" s="59">
        <v>448376344.24000001</v>
      </c>
      <c r="E11" s="59">
        <v>448376344.24000001</v>
      </c>
    </row>
    <row r="12" spans="2:5" x14ac:dyDescent="0.2">
      <c r="B12" s="58" t="s">
        <v>211</v>
      </c>
      <c r="C12" s="59">
        <f>C48</f>
        <v>0</v>
      </c>
      <c r="D12" s="59">
        <f>D48</f>
        <v>0</v>
      </c>
      <c r="E12" s="59">
        <f>E48</f>
        <v>0</v>
      </c>
    </row>
    <row r="13" spans="2:5" x14ac:dyDescent="0.2">
      <c r="B13" s="56"/>
      <c r="C13" s="59"/>
      <c r="D13" s="59"/>
      <c r="E13" s="59"/>
    </row>
    <row r="14" spans="2:5" ht="15" x14ac:dyDescent="0.2">
      <c r="B14" s="56" t="s">
        <v>212</v>
      </c>
      <c r="C14" s="57">
        <f>SUM(C15:C16)</f>
        <v>391541668</v>
      </c>
      <c r="D14" s="57">
        <f>SUM(D15:D16)</f>
        <v>357883392.94999999</v>
      </c>
      <c r="E14" s="57">
        <f>SUM(E15:E16)</f>
        <v>245343633.35000002</v>
      </c>
    </row>
    <row r="15" spans="2:5" x14ac:dyDescent="0.2">
      <c r="B15" s="58" t="s">
        <v>213</v>
      </c>
      <c r="C15" s="59">
        <v>12753492</v>
      </c>
      <c r="D15" s="59">
        <v>31956873.079999998</v>
      </c>
      <c r="E15" s="59">
        <v>15740471.609999999</v>
      </c>
    </row>
    <row r="16" spans="2:5" x14ac:dyDescent="0.2">
      <c r="B16" s="58" t="s">
        <v>214</v>
      </c>
      <c r="C16" s="59">
        <v>378788176</v>
      </c>
      <c r="D16" s="59">
        <v>325926519.87</v>
      </c>
      <c r="E16" s="59">
        <v>229603161.74000001</v>
      </c>
    </row>
    <row r="17" spans="2:5" x14ac:dyDescent="0.2">
      <c r="B17" s="60"/>
      <c r="C17" s="59"/>
      <c r="D17" s="59"/>
      <c r="E17" s="59"/>
    </row>
    <row r="18" spans="2:5" x14ac:dyDescent="0.2">
      <c r="B18" s="56" t="s">
        <v>215</v>
      </c>
      <c r="C18" s="57">
        <f>SUM(C19:C20)</f>
        <v>0</v>
      </c>
      <c r="D18" s="57">
        <f>SUM(D19:D20)</f>
        <v>0</v>
      </c>
      <c r="E18" s="57">
        <f>SUM(E19:E20)</f>
        <v>0</v>
      </c>
    </row>
    <row r="19" spans="2:5" x14ac:dyDescent="0.2">
      <c r="B19" s="58" t="s">
        <v>216</v>
      </c>
      <c r="C19" s="61"/>
      <c r="D19" s="59"/>
      <c r="E19" s="59"/>
    </row>
    <row r="20" spans="2:5" x14ac:dyDescent="0.2">
      <c r="B20" s="58" t="s">
        <v>217</v>
      </c>
      <c r="C20" s="61"/>
      <c r="D20" s="59"/>
      <c r="E20" s="59"/>
    </row>
    <row r="21" spans="2:5" x14ac:dyDescent="0.2">
      <c r="B21" s="60"/>
      <c r="C21" s="59"/>
      <c r="D21" s="59"/>
      <c r="E21" s="59"/>
    </row>
    <row r="22" spans="2:5" x14ac:dyDescent="0.2">
      <c r="B22" s="56" t="s">
        <v>218</v>
      </c>
      <c r="C22" s="57">
        <f>C9-C14+C18</f>
        <v>0</v>
      </c>
      <c r="D22" s="56">
        <f>D9-D14+D18</f>
        <v>107766478.60000002</v>
      </c>
      <c r="E22" s="56">
        <f>E9-E14+E18</f>
        <v>220306238.19999999</v>
      </c>
    </row>
    <row r="23" spans="2:5" x14ac:dyDescent="0.2">
      <c r="B23" s="56"/>
      <c r="C23" s="59"/>
      <c r="D23" s="60"/>
      <c r="E23" s="60"/>
    </row>
    <row r="24" spans="2:5" x14ac:dyDescent="0.2">
      <c r="B24" s="56" t="s">
        <v>219</v>
      </c>
      <c r="C24" s="57">
        <f>C22-C12</f>
        <v>0</v>
      </c>
      <c r="D24" s="56">
        <f>D22-D12</f>
        <v>107766478.60000002</v>
      </c>
      <c r="E24" s="56">
        <f>E22-E12</f>
        <v>220306238.19999999</v>
      </c>
    </row>
    <row r="25" spans="2:5" x14ac:dyDescent="0.2">
      <c r="B25" s="56"/>
      <c r="C25" s="59"/>
      <c r="D25" s="60"/>
      <c r="E25" s="60"/>
    </row>
    <row r="26" spans="2:5" ht="25.5" x14ac:dyDescent="0.2">
      <c r="B26" s="56" t="s">
        <v>220</v>
      </c>
      <c r="C26" s="57">
        <f>C24-C18</f>
        <v>0</v>
      </c>
      <c r="D26" s="57">
        <f>D24-D18</f>
        <v>107766478.60000002</v>
      </c>
      <c r="E26" s="57">
        <f>E24-E18</f>
        <v>220306238.19999999</v>
      </c>
    </row>
    <row r="27" spans="2:5" ht="13.5" thickBot="1" x14ac:dyDescent="0.25">
      <c r="B27" s="62"/>
      <c r="C27" s="63"/>
      <c r="D27" s="63"/>
      <c r="E27" s="63"/>
    </row>
    <row r="28" spans="2:5" ht="35.1" customHeight="1" thickBot="1" x14ac:dyDescent="0.25">
      <c r="B28" s="177"/>
      <c r="C28" s="177"/>
      <c r="D28" s="177"/>
      <c r="E28" s="177"/>
    </row>
    <row r="29" spans="2:5" ht="13.5" thickBot="1" x14ac:dyDescent="0.25">
      <c r="B29" s="64" t="s">
        <v>221</v>
      </c>
      <c r="C29" s="65" t="s">
        <v>222</v>
      </c>
      <c r="D29" s="65" t="s">
        <v>204</v>
      </c>
      <c r="E29" s="65" t="s">
        <v>223</v>
      </c>
    </row>
    <row r="30" spans="2:5" x14ac:dyDescent="0.2">
      <c r="B30" s="66"/>
      <c r="C30" s="59"/>
      <c r="D30" s="59"/>
      <c r="E30" s="59"/>
    </row>
    <row r="31" spans="2:5" x14ac:dyDescent="0.2">
      <c r="B31" s="56" t="s">
        <v>224</v>
      </c>
      <c r="C31" s="57">
        <f>SUM(C32:C33)</f>
        <v>0</v>
      </c>
      <c r="D31" s="56">
        <f>SUM(D32:D33)</f>
        <v>0</v>
      </c>
      <c r="E31" s="56">
        <f>SUM(E32:E33)</f>
        <v>0</v>
      </c>
    </row>
    <row r="32" spans="2:5" x14ac:dyDescent="0.2">
      <c r="B32" s="58" t="s">
        <v>225</v>
      </c>
      <c r="C32" s="59"/>
      <c r="D32" s="60"/>
      <c r="E32" s="60"/>
    </row>
    <row r="33" spans="2:5" x14ac:dyDescent="0.2">
      <c r="B33" s="58" t="s">
        <v>226</v>
      </c>
      <c r="C33" s="59"/>
      <c r="D33" s="60"/>
      <c r="E33" s="60"/>
    </row>
    <row r="34" spans="2:5" x14ac:dyDescent="0.2">
      <c r="B34" s="56"/>
      <c r="C34" s="59"/>
      <c r="D34" s="59"/>
      <c r="E34" s="59"/>
    </row>
    <row r="35" spans="2:5" x14ac:dyDescent="0.2">
      <c r="B35" s="56" t="s">
        <v>227</v>
      </c>
      <c r="C35" s="57">
        <f>C26+C31</f>
        <v>0</v>
      </c>
      <c r="D35" s="57">
        <f>D26+D31</f>
        <v>107766478.60000002</v>
      </c>
      <c r="E35" s="57">
        <f>E26+E31</f>
        <v>220306238.19999999</v>
      </c>
    </row>
    <row r="36" spans="2:5" ht="13.5" thickBot="1" x14ac:dyDescent="0.25">
      <c r="B36" s="67"/>
      <c r="C36" s="68"/>
      <c r="D36" s="68"/>
      <c r="E36" s="68"/>
    </row>
    <row r="37" spans="2:5" ht="35.1" customHeight="1" thickBot="1" x14ac:dyDescent="0.25">
      <c r="B37" s="69"/>
      <c r="C37" s="69"/>
      <c r="D37" s="69"/>
      <c r="E37" s="69"/>
    </row>
    <row r="38" spans="2:5" x14ac:dyDescent="0.2">
      <c r="B38" s="171" t="s">
        <v>221</v>
      </c>
      <c r="C38" s="173" t="s">
        <v>228</v>
      </c>
      <c r="D38" s="175" t="s">
        <v>204</v>
      </c>
      <c r="E38" s="70" t="s">
        <v>205</v>
      </c>
    </row>
    <row r="39" spans="2:5" ht="13.5" thickBot="1" x14ac:dyDescent="0.25">
      <c r="B39" s="172"/>
      <c r="C39" s="174"/>
      <c r="D39" s="176"/>
      <c r="E39" s="71" t="s">
        <v>223</v>
      </c>
    </row>
    <row r="40" spans="2:5" x14ac:dyDescent="0.2">
      <c r="B40" s="72"/>
      <c r="C40" s="73"/>
      <c r="D40" s="73"/>
      <c r="E40" s="73"/>
    </row>
    <row r="41" spans="2:5" x14ac:dyDescent="0.2">
      <c r="B41" s="74" t="s">
        <v>229</v>
      </c>
      <c r="C41" s="75">
        <f>SUM(C42:C43)</f>
        <v>0</v>
      </c>
      <c r="D41" s="75">
        <f>SUM(D42:D43)</f>
        <v>0</v>
      </c>
      <c r="E41" s="75">
        <f>SUM(E42:E43)</f>
        <v>0</v>
      </c>
    </row>
    <row r="42" spans="2:5" x14ac:dyDescent="0.2">
      <c r="B42" s="76" t="s">
        <v>230</v>
      </c>
      <c r="C42" s="73"/>
      <c r="D42" s="77"/>
      <c r="E42" s="77"/>
    </row>
    <row r="43" spans="2:5" x14ac:dyDescent="0.2">
      <c r="B43" s="76" t="s">
        <v>231</v>
      </c>
      <c r="C43" s="73"/>
      <c r="D43" s="77"/>
      <c r="E43" s="77"/>
    </row>
    <row r="44" spans="2:5" x14ac:dyDescent="0.2">
      <c r="B44" s="74" t="s">
        <v>232</v>
      </c>
      <c r="C44" s="75">
        <f>SUM(C45:C46)</f>
        <v>0</v>
      </c>
      <c r="D44" s="75">
        <f>SUM(D45:D46)</f>
        <v>0</v>
      </c>
      <c r="E44" s="75">
        <f>SUM(E45:E46)</f>
        <v>0</v>
      </c>
    </row>
    <row r="45" spans="2:5" x14ac:dyDescent="0.2">
      <c r="B45" s="76" t="s">
        <v>233</v>
      </c>
      <c r="C45" s="73"/>
      <c r="D45" s="77"/>
      <c r="E45" s="77"/>
    </row>
    <row r="46" spans="2:5" x14ac:dyDescent="0.2">
      <c r="B46" s="76" t="s">
        <v>234</v>
      </c>
      <c r="C46" s="73"/>
      <c r="D46" s="77"/>
      <c r="E46" s="77"/>
    </row>
    <row r="47" spans="2:5" x14ac:dyDescent="0.2">
      <c r="B47" s="74"/>
      <c r="C47" s="73"/>
      <c r="D47" s="73"/>
      <c r="E47" s="73"/>
    </row>
    <row r="48" spans="2:5" x14ac:dyDescent="0.2">
      <c r="B48" s="74" t="s">
        <v>235</v>
      </c>
      <c r="C48" s="75">
        <f>C41-C44</f>
        <v>0</v>
      </c>
      <c r="D48" s="74">
        <f>D41-D44</f>
        <v>0</v>
      </c>
      <c r="E48" s="74">
        <f>E41-E44</f>
        <v>0</v>
      </c>
    </row>
    <row r="49" spans="2:5" ht="13.5" thickBot="1" x14ac:dyDescent="0.25">
      <c r="B49" s="78"/>
      <c r="C49" s="79"/>
      <c r="D49" s="78"/>
      <c r="E49" s="78"/>
    </row>
    <row r="50" spans="2:5" ht="35.1" customHeight="1" thickBot="1" x14ac:dyDescent="0.25">
      <c r="B50" s="69"/>
      <c r="C50" s="69"/>
      <c r="D50" s="69"/>
      <c r="E50" s="69"/>
    </row>
    <row r="51" spans="2:5" x14ac:dyDescent="0.2">
      <c r="B51" s="171" t="s">
        <v>221</v>
      </c>
      <c r="C51" s="70" t="s">
        <v>203</v>
      </c>
      <c r="D51" s="175" t="s">
        <v>204</v>
      </c>
      <c r="E51" s="70" t="s">
        <v>205</v>
      </c>
    </row>
    <row r="52" spans="2:5" ht="13.5" thickBot="1" x14ac:dyDescent="0.25">
      <c r="B52" s="172"/>
      <c r="C52" s="71" t="s">
        <v>222</v>
      </c>
      <c r="D52" s="176"/>
      <c r="E52" s="71" t="s">
        <v>223</v>
      </c>
    </row>
    <row r="53" spans="2:5" x14ac:dyDescent="0.2">
      <c r="B53" s="72"/>
      <c r="C53" s="73"/>
      <c r="D53" s="73"/>
      <c r="E53" s="73"/>
    </row>
    <row r="54" spans="2:5" x14ac:dyDescent="0.2">
      <c r="B54" s="77" t="s">
        <v>236</v>
      </c>
      <c r="C54" s="73">
        <f>C10</f>
        <v>12753492</v>
      </c>
      <c r="D54" s="77">
        <f>D10</f>
        <v>17273527.309999999</v>
      </c>
      <c r="E54" s="77">
        <f>E10</f>
        <v>17273527.309999999</v>
      </c>
    </row>
    <row r="55" spans="2:5" x14ac:dyDescent="0.2">
      <c r="B55" s="77"/>
      <c r="C55" s="73"/>
      <c r="D55" s="77"/>
      <c r="E55" s="77"/>
    </row>
    <row r="56" spans="2:5" x14ac:dyDescent="0.2">
      <c r="B56" s="80" t="s">
        <v>237</v>
      </c>
      <c r="C56" s="73">
        <f>C42-C45</f>
        <v>0</v>
      </c>
      <c r="D56" s="77">
        <f>D42-D45</f>
        <v>0</v>
      </c>
      <c r="E56" s="77">
        <f>E42-E45</f>
        <v>0</v>
      </c>
    </row>
    <row r="57" spans="2:5" x14ac:dyDescent="0.2">
      <c r="B57" s="76" t="s">
        <v>230</v>
      </c>
      <c r="C57" s="73">
        <f>C42</f>
        <v>0</v>
      </c>
      <c r="D57" s="77">
        <f>D42</f>
        <v>0</v>
      </c>
      <c r="E57" s="77">
        <f>E42</f>
        <v>0</v>
      </c>
    </row>
    <row r="58" spans="2:5" x14ac:dyDescent="0.2">
      <c r="B58" s="76" t="s">
        <v>233</v>
      </c>
      <c r="C58" s="73">
        <f>C45</f>
        <v>0</v>
      </c>
      <c r="D58" s="77">
        <f>D45</f>
        <v>0</v>
      </c>
      <c r="E58" s="77">
        <f>E45</f>
        <v>0</v>
      </c>
    </row>
    <row r="59" spans="2:5" x14ac:dyDescent="0.2">
      <c r="B59" s="81"/>
      <c r="C59" s="73"/>
      <c r="D59" s="77"/>
      <c r="E59" s="77"/>
    </row>
    <row r="60" spans="2:5" x14ac:dyDescent="0.2">
      <c r="B60" s="81" t="s">
        <v>213</v>
      </c>
      <c r="C60" s="73">
        <f>C15</f>
        <v>12753492</v>
      </c>
      <c r="D60" s="73">
        <f>D15</f>
        <v>31956873.079999998</v>
      </c>
      <c r="E60" s="73">
        <f>E15</f>
        <v>15740471.609999999</v>
      </c>
    </row>
    <row r="61" spans="2:5" x14ac:dyDescent="0.2">
      <c r="B61" s="81"/>
      <c r="C61" s="73"/>
      <c r="D61" s="73"/>
      <c r="E61" s="73"/>
    </row>
    <row r="62" spans="2:5" x14ac:dyDescent="0.2">
      <c r="B62" s="81" t="s">
        <v>216</v>
      </c>
      <c r="C62" s="82"/>
      <c r="D62" s="73">
        <f>D19</f>
        <v>0</v>
      </c>
      <c r="E62" s="73">
        <f>E19</f>
        <v>0</v>
      </c>
    </row>
    <row r="63" spans="2:5" x14ac:dyDescent="0.2">
      <c r="B63" s="81"/>
      <c r="C63" s="73"/>
      <c r="D63" s="73"/>
      <c r="E63" s="73"/>
    </row>
    <row r="64" spans="2:5" x14ac:dyDescent="0.2">
      <c r="B64" s="83" t="s">
        <v>238</v>
      </c>
      <c r="C64" s="75">
        <f>C54+C56-C60+C62</f>
        <v>0</v>
      </c>
      <c r="D64" s="74">
        <f>D54+D56-D60+D62</f>
        <v>-14683345.77</v>
      </c>
      <c r="E64" s="74">
        <f>E54+E56-E60+E62</f>
        <v>1533055.6999999993</v>
      </c>
    </row>
    <row r="65" spans="2:5" x14ac:dyDescent="0.2">
      <c r="B65" s="83"/>
      <c r="C65" s="75"/>
      <c r="D65" s="74"/>
      <c r="E65" s="74"/>
    </row>
    <row r="66" spans="2:5" ht="25.5" x14ac:dyDescent="0.2">
      <c r="B66" s="84" t="s">
        <v>239</v>
      </c>
      <c r="C66" s="75">
        <f>C64-C56</f>
        <v>0</v>
      </c>
      <c r="D66" s="74">
        <f>D64-D56</f>
        <v>-14683345.77</v>
      </c>
      <c r="E66" s="74">
        <f>E64-E56</f>
        <v>1533055.6999999993</v>
      </c>
    </row>
    <row r="67" spans="2:5" ht="13.5" thickBot="1" x14ac:dyDescent="0.25">
      <c r="B67" s="78"/>
      <c r="C67" s="79"/>
      <c r="D67" s="78"/>
      <c r="E67" s="78"/>
    </row>
    <row r="68" spans="2:5" ht="35.1" customHeight="1" thickBot="1" x14ac:dyDescent="0.25">
      <c r="B68" s="69"/>
      <c r="C68" s="69"/>
      <c r="D68" s="69"/>
      <c r="E68" s="69"/>
    </row>
    <row r="69" spans="2:5" x14ac:dyDescent="0.2">
      <c r="B69" s="171" t="s">
        <v>221</v>
      </c>
      <c r="C69" s="173" t="s">
        <v>228</v>
      </c>
      <c r="D69" s="175" t="s">
        <v>204</v>
      </c>
      <c r="E69" s="70" t="s">
        <v>205</v>
      </c>
    </row>
    <row r="70" spans="2:5" ht="13.5" thickBot="1" x14ac:dyDescent="0.25">
      <c r="B70" s="172"/>
      <c r="C70" s="174"/>
      <c r="D70" s="176"/>
      <c r="E70" s="71" t="s">
        <v>223</v>
      </c>
    </row>
    <row r="71" spans="2:5" x14ac:dyDescent="0.2">
      <c r="B71" s="72"/>
      <c r="C71" s="73"/>
      <c r="D71" s="73"/>
      <c r="E71" s="73"/>
    </row>
    <row r="72" spans="2:5" x14ac:dyDescent="0.2">
      <c r="B72" s="77" t="s">
        <v>210</v>
      </c>
      <c r="C72" s="73">
        <f>C11</f>
        <v>378788176</v>
      </c>
      <c r="D72" s="77">
        <f>D11</f>
        <v>448376344.24000001</v>
      </c>
      <c r="E72" s="77">
        <f>E11</f>
        <v>448376344.24000001</v>
      </c>
    </row>
    <row r="73" spans="2:5" x14ac:dyDescent="0.2">
      <c r="B73" s="77"/>
      <c r="C73" s="73"/>
      <c r="D73" s="77"/>
      <c r="E73" s="77"/>
    </row>
    <row r="74" spans="2:5" ht="25.5" x14ac:dyDescent="0.2">
      <c r="B74" s="85" t="s">
        <v>240</v>
      </c>
      <c r="C74" s="73">
        <f>C75-C76</f>
        <v>0</v>
      </c>
      <c r="D74" s="77">
        <f>D75-D76</f>
        <v>0</v>
      </c>
      <c r="E74" s="77">
        <f>E75-E76</f>
        <v>0</v>
      </c>
    </row>
    <row r="75" spans="2:5" x14ac:dyDescent="0.2">
      <c r="B75" s="76" t="s">
        <v>231</v>
      </c>
      <c r="C75" s="73">
        <f>C43</f>
        <v>0</v>
      </c>
      <c r="D75" s="77">
        <f>D43</f>
        <v>0</v>
      </c>
      <c r="E75" s="77">
        <f>E43</f>
        <v>0</v>
      </c>
    </row>
    <row r="76" spans="2:5" x14ac:dyDescent="0.2">
      <c r="B76" s="76" t="s">
        <v>234</v>
      </c>
      <c r="C76" s="73">
        <f>C46</f>
        <v>0</v>
      </c>
      <c r="D76" s="77">
        <f>D46</f>
        <v>0</v>
      </c>
      <c r="E76" s="77">
        <f>E46</f>
        <v>0</v>
      </c>
    </row>
    <row r="77" spans="2:5" x14ac:dyDescent="0.2">
      <c r="B77" s="81"/>
      <c r="C77" s="73"/>
      <c r="D77" s="77"/>
      <c r="E77" s="77"/>
    </row>
    <row r="78" spans="2:5" x14ac:dyDescent="0.2">
      <c r="B78" s="81" t="s">
        <v>241</v>
      </c>
      <c r="C78" s="73">
        <f>C16</f>
        <v>378788176</v>
      </c>
      <c r="D78" s="73">
        <f>D16</f>
        <v>325926519.87</v>
      </c>
      <c r="E78" s="73">
        <f>E16</f>
        <v>229603161.74000001</v>
      </c>
    </row>
    <row r="79" spans="2:5" x14ac:dyDescent="0.2">
      <c r="B79" s="81"/>
      <c r="C79" s="73"/>
      <c r="D79" s="73"/>
      <c r="E79" s="73"/>
    </row>
    <row r="80" spans="2:5" x14ac:dyDescent="0.2">
      <c r="B80" s="81" t="s">
        <v>217</v>
      </c>
      <c r="C80" s="82"/>
      <c r="D80" s="73">
        <f>D20</f>
        <v>0</v>
      </c>
      <c r="E80" s="73">
        <f>E20</f>
        <v>0</v>
      </c>
    </row>
    <row r="81" spans="2:5" x14ac:dyDescent="0.2">
      <c r="B81" s="81"/>
      <c r="C81" s="73"/>
      <c r="D81" s="73"/>
      <c r="E81" s="73"/>
    </row>
    <row r="82" spans="2:5" x14ac:dyDescent="0.2">
      <c r="B82" s="83" t="s">
        <v>242</v>
      </c>
      <c r="C82" s="75">
        <f>C72+C74-C78+C80</f>
        <v>0</v>
      </c>
      <c r="D82" s="74">
        <f>D72+D74-D78+D80</f>
        <v>122449824.37</v>
      </c>
      <c r="E82" s="74">
        <f>E72+E74-E78+E80</f>
        <v>218773182.5</v>
      </c>
    </row>
    <row r="83" spans="2:5" x14ac:dyDescent="0.2">
      <c r="B83" s="83"/>
      <c r="C83" s="75"/>
      <c r="D83" s="74"/>
      <c r="E83" s="74"/>
    </row>
    <row r="84" spans="2:5" ht="25.5" x14ac:dyDescent="0.2">
      <c r="B84" s="84" t="s">
        <v>243</v>
      </c>
      <c r="C84" s="75">
        <f>C82-C74</f>
        <v>0</v>
      </c>
      <c r="D84" s="74">
        <f>D82-D74</f>
        <v>122449824.37</v>
      </c>
      <c r="E84" s="74">
        <f>E82-E74</f>
        <v>218773182.5</v>
      </c>
    </row>
    <row r="85" spans="2:5" ht="13.5" thickBot="1" x14ac:dyDescent="0.25">
      <c r="B85" s="78"/>
      <c r="C85" s="79"/>
      <c r="D85" s="78"/>
      <c r="E85" s="78"/>
    </row>
  </sheetData>
  <mergeCells count="15">
    <mergeCell ref="B2:E2"/>
    <mergeCell ref="B3:E3"/>
    <mergeCell ref="B4:E4"/>
    <mergeCell ref="B5:E5"/>
    <mergeCell ref="B7:B8"/>
    <mergeCell ref="D7:D8"/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78"/>
  <sheetViews>
    <sheetView workbookViewId="0">
      <pane ySplit="8" topLeftCell="A9" activePane="bottomLeft" state="frozen"/>
      <selection pane="bottomLeft" activeCell="E91" sqref="E91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86" customWidth="1"/>
    <col min="4" max="4" width="18" style="1" customWidth="1"/>
    <col min="5" max="5" width="14.7109375" style="86" customWidth="1"/>
    <col min="6" max="6" width="13.85546875" style="1" customWidth="1"/>
    <col min="7" max="7" width="14.85546875" style="1" customWidth="1"/>
    <col min="8" max="8" width="13.7109375" style="86" customWidth="1"/>
    <col min="9" max="16384" width="11" style="1"/>
  </cols>
  <sheetData>
    <row r="1" spans="2:8" ht="13.5" thickBot="1" x14ac:dyDescent="0.25"/>
    <row r="2" spans="2:8" x14ac:dyDescent="0.2">
      <c r="B2" s="153" t="s">
        <v>120</v>
      </c>
      <c r="C2" s="154"/>
      <c r="D2" s="154"/>
      <c r="E2" s="154"/>
      <c r="F2" s="154"/>
      <c r="G2" s="154"/>
      <c r="H2" s="155"/>
    </row>
    <row r="3" spans="2:8" x14ac:dyDescent="0.2">
      <c r="B3" s="178" t="s">
        <v>244</v>
      </c>
      <c r="C3" s="179"/>
      <c r="D3" s="179"/>
      <c r="E3" s="179"/>
      <c r="F3" s="179"/>
      <c r="G3" s="179"/>
      <c r="H3" s="180"/>
    </row>
    <row r="4" spans="2:8" x14ac:dyDescent="0.2">
      <c r="B4" s="178" t="s">
        <v>125</v>
      </c>
      <c r="C4" s="179"/>
      <c r="D4" s="179"/>
      <c r="E4" s="179"/>
      <c r="F4" s="179"/>
      <c r="G4" s="179"/>
      <c r="H4" s="180"/>
    </row>
    <row r="5" spans="2:8" ht="13.5" thickBot="1" x14ac:dyDescent="0.25">
      <c r="B5" s="181" t="s">
        <v>1</v>
      </c>
      <c r="C5" s="182"/>
      <c r="D5" s="182"/>
      <c r="E5" s="182"/>
      <c r="F5" s="182"/>
      <c r="G5" s="182"/>
      <c r="H5" s="183"/>
    </row>
    <row r="6" spans="2:8" ht="13.5" thickBot="1" x14ac:dyDescent="0.25">
      <c r="B6" s="20"/>
      <c r="C6" s="190" t="s">
        <v>245</v>
      </c>
      <c r="D6" s="191"/>
      <c r="E6" s="191"/>
      <c r="F6" s="191"/>
      <c r="G6" s="192"/>
      <c r="H6" s="188" t="s">
        <v>246</v>
      </c>
    </row>
    <row r="7" spans="2:8" x14ac:dyDescent="0.2">
      <c r="B7" s="87" t="s">
        <v>221</v>
      </c>
      <c r="C7" s="188" t="s">
        <v>247</v>
      </c>
      <c r="D7" s="186" t="s">
        <v>248</v>
      </c>
      <c r="E7" s="188" t="s">
        <v>249</v>
      </c>
      <c r="F7" s="188" t="s">
        <v>204</v>
      </c>
      <c r="G7" s="188" t="s">
        <v>250</v>
      </c>
      <c r="H7" s="193"/>
    </row>
    <row r="8" spans="2:8" ht="13.5" thickBot="1" x14ac:dyDescent="0.25">
      <c r="B8" s="88" t="s">
        <v>134</v>
      </c>
      <c r="C8" s="189"/>
      <c r="D8" s="187"/>
      <c r="E8" s="189"/>
      <c r="F8" s="189"/>
      <c r="G8" s="189"/>
      <c r="H8" s="189"/>
    </row>
    <row r="9" spans="2:8" x14ac:dyDescent="0.2">
      <c r="B9" s="74" t="s">
        <v>251</v>
      </c>
      <c r="C9" s="89"/>
      <c r="D9" s="90"/>
      <c r="E9" s="89"/>
      <c r="F9" s="90"/>
      <c r="G9" s="90"/>
      <c r="H9" s="89"/>
    </row>
    <row r="10" spans="2:8" x14ac:dyDescent="0.2">
      <c r="B10" s="81" t="s">
        <v>252</v>
      </c>
      <c r="C10" s="89"/>
      <c r="D10" s="90"/>
      <c r="E10" s="89">
        <f>C10+D10</f>
        <v>0</v>
      </c>
      <c r="F10" s="90"/>
      <c r="G10" s="90"/>
      <c r="H10" s="89">
        <f>G10-C10</f>
        <v>0</v>
      </c>
    </row>
    <row r="11" spans="2:8" x14ac:dyDescent="0.2">
      <c r="B11" s="81" t="s">
        <v>253</v>
      </c>
      <c r="C11" s="89"/>
      <c r="D11" s="90"/>
      <c r="E11" s="89">
        <f t="shared" ref="E11:E40" si="0">C11+D11</f>
        <v>0</v>
      </c>
      <c r="F11" s="90"/>
      <c r="G11" s="90"/>
      <c r="H11" s="89">
        <f t="shared" ref="H11:H16" si="1">G11-C11</f>
        <v>0</v>
      </c>
    </row>
    <row r="12" spans="2:8" x14ac:dyDescent="0.2">
      <c r="B12" s="81" t="s">
        <v>254</v>
      </c>
      <c r="C12" s="89"/>
      <c r="D12" s="90"/>
      <c r="E12" s="89">
        <f t="shared" si="0"/>
        <v>0</v>
      </c>
      <c r="F12" s="90"/>
      <c r="G12" s="90"/>
      <c r="H12" s="89">
        <f t="shared" si="1"/>
        <v>0</v>
      </c>
    </row>
    <row r="13" spans="2:8" x14ac:dyDescent="0.2">
      <c r="B13" s="81" t="s">
        <v>255</v>
      </c>
      <c r="C13" s="89"/>
      <c r="D13" s="90"/>
      <c r="E13" s="89">
        <f t="shared" si="0"/>
        <v>0</v>
      </c>
      <c r="F13" s="90"/>
      <c r="G13" s="90"/>
      <c r="H13" s="89">
        <f t="shared" si="1"/>
        <v>0</v>
      </c>
    </row>
    <row r="14" spans="2:8" x14ac:dyDescent="0.2">
      <c r="B14" s="81" t="s">
        <v>256</v>
      </c>
      <c r="C14" s="89">
        <v>0</v>
      </c>
      <c r="D14" s="90">
        <v>579043.98</v>
      </c>
      <c r="E14" s="89">
        <f t="shared" si="0"/>
        <v>579043.98</v>
      </c>
      <c r="F14" s="90">
        <v>579052.39</v>
      </c>
      <c r="G14" s="90">
        <v>579052.39</v>
      </c>
      <c r="H14" s="89">
        <f t="shared" si="1"/>
        <v>579052.39</v>
      </c>
    </row>
    <row r="15" spans="2:8" x14ac:dyDescent="0.2">
      <c r="B15" s="81" t="s">
        <v>257</v>
      </c>
      <c r="C15" s="89"/>
      <c r="D15" s="90"/>
      <c r="E15" s="89">
        <f t="shared" si="0"/>
        <v>0</v>
      </c>
      <c r="F15" s="90"/>
      <c r="G15" s="90"/>
      <c r="H15" s="89">
        <f t="shared" si="1"/>
        <v>0</v>
      </c>
    </row>
    <row r="16" spans="2:8" x14ac:dyDescent="0.2">
      <c r="B16" s="81" t="s">
        <v>258</v>
      </c>
      <c r="C16" s="89"/>
      <c r="D16" s="90"/>
      <c r="E16" s="89">
        <f t="shared" si="0"/>
        <v>0</v>
      </c>
      <c r="F16" s="90"/>
      <c r="G16" s="90"/>
      <c r="H16" s="89">
        <f t="shared" si="1"/>
        <v>0</v>
      </c>
    </row>
    <row r="17" spans="2:8" ht="25.5" x14ac:dyDescent="0.2">
      <c r="B17" s="85" t="s">
        <v>259</v>
      </c>
      <c r="C17" s="89">
        <f t="shared" ref="C17:H17" si="2">SUM(C18:C28)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91">
        <f t="shared" si="2"/>
        <v>0</v>
      </c>
    </row>
    <row r="18" spans="2:8" x14ac:dyDescent="0.2">
      <c r="B18" s="92" t="s">
        <v>260</v>
      </c>
      <c r="C18" s="89"/>
      <c r="D18" s="90"/>
      <c r="E18" s="89">
        <f t="shared" si="0"/>
        <v>0</v>
      </c>
      <c r="F18" s="90"/>
      <c r="G18" s="90"/>
      <c r="H18" s="89">
        <f>G18-C18</f>
        <v>0</v>
      </c>
    </row>
    <row r="19" spans="2:8" x14ac:dyDescent="0.2">
      <c r="B19" s="92" t="s">
        <v>261</v>
      </c>
      <c r="C19" s="89"/>
      <c r="D19" s="90"/>
      <c r="E19" s="89">
        <f t="shared" si="0"/>
        <v>0</v>
      </c>
      <c r="F19" s="90"/>
      <c r="G19" s="90"/>
      <c r="H19" s="89">
        <f t="shared" ref="H19:H40" si="3">G19-C19</f>
        <v>0</v>
      </c>
    </row>
    <row r="20" spans="2:8" x14ac:dyDescent="0.2">
      <c r="B20" s="92" t="s">
        <v>262</v>
      </c>
      <c r="C20" s="89"/>
      <c r="D20" s="90"/>
      <c r="E20" s="89">
        <f t="shared" si="0"/>
        <v>0</v>
      </c>
      <c r="F20" s="90"/>
      <c r="G20" s="90"/>
      <c r="H20" s="89">
        <f t="shared" si="3"/>
        <v>0</v>
      </c>
    </row>
    <row r="21" spans="2:8" x14ac:dyDescent="0.2">
      <c r="B21" s="92" t="s">
        <v>263</v>
      </c>
      <c r="C21" s="89"/>
      <c r="D21" s="90"/>
      <c r="E21" s="89">
        <f t="shared" si="0"/>
        <v>0</v>
      </c>
      <c r="F21" s="90"/>
      <c r="G21" s="90"/>
      <c r="H21" s="89">
        <f t="shared" si="3"/>
        <v>0</v>
      </c>
    </row>
    <row r="22" spans="2:8" x14ac:dyDescent="0.2">
      <c r="B22" s="92" t="s">
        <v>264</v>
      </c>
      <c r="C22" s="89"/>
      <c r="D22" s="90"/>
      <c r="E22" s="89">
        <f t="shared" si="0"/>
        <v>0</v>
      </c>
      <c r="F22" s="90"/>
      <c r="G22" s="90"/>
      <c r="H22" s="89">
        <f t="shared" si="3"/>
        <v>0</v>
      </c>
    </row>
    <row r="23" spans="2:8" ht="25.5" x14ac:dyDescent="0.2">
      <c r="B23" s="93" t="s">
        <v>265</v>
      </c>
      <c r="C23" s="89"/>
      <c r="D23" s="90"/>
      <c r="E23" s="89">
        <f t="shared" si="0"/>
        <v>0</v>
      </c>
      <c r="F23" s="90"/>
      <c r="G23" s="90"/>
      <c r="H23" s="89">
        <f t="shared" si="3"/>
        <v>0</v>
      </c>
    </row>
    <row r="24" spans="2:8" ht="25.5" x14ac:dyDescent="0.2">
      <c r="B24" s="93" t="s">
        <v>266</v>
      </c>
      <c r="C24" s="89"/>
      <c r="D24" s="90"/>
      <c r="E24" s="89">
        <f t="shared" si="0"/>
        <v>0</v>
      </c>
      <c r="F24" s="90"/>
      <c r="G24" s="90"/>
      <c r="H24" s="89">
        <f t="shared" si="3"/>
        <v>0</v>
      </c>
    </row>
    <row r="25" spans="2:8" x14ac:dyDescent="0.2">
      <c r="B25" s="92" t="s">
        <v>267</v>
      </c>
      <c r="C25" s="89"/>
      <c r="D25" s="90"/>
      <c r="E25" s="89">
        <f t="shared" si="0"/>
        <v>0</v>
      </c>
      <c r="F25" s="90"/>
      <c r="G25" s="90"/>
      <c r="H25" s="89">
        <f t="shared" si="3"/>
        <v>0</v>
      </c>
    </row>
    <row r="26" spans="2:8" x14ac:dyDescent="0.2">
      <c r="B26" s="92" t="s">
        <v>268</v>
      </c>
      <c r="C26" s="89"/>
      <c r="D26" s="90"/>
      <c r="E26" s="89">
        <f t="shared" si="0"/>
        <v>0</v>
      </c>
      <c r="F26" s="90"/>
      <c r="G26" s="90"/>
      <c r="H26" s="89">
        <f t="shared" si="3"/>
        <v>0</v>
      </c>
    </row>
    <row r="27" spans="2:8" x14ac:dyDescent="0.2">
      <c r="B27" s="92" t="s">
        <v>269</v>
      </c>
      <c r="C27" s="89"/>
      <c r="D27" s="90"/>
      <c r="E27" s="89">
        <f t="shared" si="0"/>
        <v>0</v>
      </c>
      <c r="F27" s="90"/>
      <c r="G27" s="90"/>
      <c r="H27" s="89">
        <f t="shared" si="3"/>
        <v>0</v>
      </c>
    </row>
    <row r="28" spans="2:8" ht="25.5" x14ac:dyDescent="0.2">
      <c r="B28" s="93" t="s">
        <v>270</v>
      </c>
      <c r="C28" s="89"/>
      <c r="D28" s="90"/>
      <c r="E28" s="89">
        <f t="shared" si="0"/>
        <v>0</v>
      </c>
      <c r="F28" s="90"/>
      <c r="G28" s="90"/>
      <c r="H28" s="89">
        <f t="shared" si="3"/>
        <v>0</v>
      </c>
    </row>
    <row r="29" spans="2:8" ht="25.5" x14ac:dyDescent="0.2">
      <c r="B29" s="85" t="s">
        <v>271</v>
      </c>
      <c r="C29" s="89">
        <f t="shared" ref="C29:H29" si="4">SUM(C30:C34)</f>
        <v>0</v>
      </c>
      <c r="D29" s="89">
        <f t="shared" si="4"/>
        <v>0</v>
      </c>
      <c r="E29" s="89">
        <f t="shared" si="4"/>
        <v>0</v>
      </c>
      <c r="F29" s="89">
        <f t="shared" si="4"/>
        <v>0</v>
      </c>
      <c r="G29" s="89">
        <f t="shared" si="4"/>
        <v>0</v>
      </c>
      <c r="H29" s="89">
        <f t="shared" si="4"/>
        <v>0</v>
      </c>
    </row>
    <row r="30" spans="2:8" x14ac:dyDescent="0.2">
      <c r="B30" s="92" t="s">
        <v>272</v>
      </c>
      <c r="C30" s="89"/>
      <c r="D30" s="90"/>
      <c r="E30" s="89">
        <f t="shared" si="0"/>
        <v>0</v>
      </c>
      <c r="F30" s="90"/>
      <c r="G30" s="90"/>
      <c r="H30" s="89">
        <f t="shared" si="3"/>
        <v>0</v>
      </c>
    </row>
    <row r="31" spans="2:8" x14ac:dyDescent="0.2">
      <c r="B31" s="92" t="s">
        <v>273</v>
      </c>
      <c r="C31" s="89"/>
      <c r="D31" s="90"/>
      <c r="E31" s="89">
        <f t="shared" si="0"/>
        <v>0</v>
      </c>
      <c r="F31" s="90"/>
      <c r="G31" s="90"/>
      <c r="H31" s="89">
        <f t="shared" si="3"/>
        <v>0</v>
      </c>
    </row>
    <row r="32" spans="2:8" x14ac:dyDescent="0.2">
      <c r="B32" s="92" t="s">
        <v>274</v>
      </c>
      <c r="C32" s="89"/>
      <c r="D32" s="90"/>
      <c r="E32" s="89">
        <f t="shared" si="0"/>
        <v>0</v>
      </c>
      <c r="F32" s="90"/>
      <c r="G32" s="90"/>
      <c r="H32" s="89">
        <f t="shared" si="3"/>
        <v>0</v>
      </c>
    </row>
    <row r="33" spans="2:8" ht="25.5" x14ac:dyDescent="0.2">
      <c r="B33" s="93" t="s">
        <v>275</v>
      </c>
      <c r="C33" s="89"/>
      <c r="D33" s="90"/>
      <c r="E33" s="89">
        <f t="shared" si="0"/>
        <v>0</v>
      </c>
      <c r="F33" s="90"/>
      <c r="G33" s="90"/>
      <c r="H33" s="89">
        <f t="shared" si="3"/>
        <v>0</v>
      </c>
    </row>
    <row r="34" spans="2:8" x14ac:dyDescent="0.2">
      <c r="B34" s="92" t="s">
        <v>276</v>
      </c>
      <c r="C34" s="89"/>
      <c r="D34" s="90"/>
      <c r="E34" s="89">
        <f t="shared" si="0"/>
        <v>0</v>
      </c>
      <c r="F34" s="90"/>
      <c r="G34" s="90"/>
      <c r="H34" s="89">
        <f t="shared" si="3"/>
        <v>0</v>
      </c>
    </row>
    <row r="35" spans="2:8" x14ac:dyDescent="0.2">
      <c r="B35" s="81" t="s">
        <v>277</v>
      </c>
      <c r="C35" s="89">
        <v>12753492</v>
      </c>
      <c r="D35" s="90">
        <v>3093373.55</v>
      </c>
      <c r="E35" s="89">
        <f t="shared" si="0"/>
        <v>15846865.550000001</v>
      </c>
      <c r="F35" s="90">
        <v>15846865.550000001</v>
      </c>
      <c r="G35" s="90">
        <v>15846865.550000001</v>
      </c>
      <c r="H35" s="89">
        <f t="shared" si="3"/>
        <v>3093373.5500000007</v>
      </c>
    </row>
    <row r="36" spans="2:8" x14ac:dyDescent="0.2">
      <c r="B36" s="81" t="s">
        <v>278</v>
      </c>
      <c r="C36" s="89">
        <f t="shared" ref="C36:H36" si="5">C37</f>
        <v>0</v>
      </c>
      <c r="D36" s="89">
        <f t="shared" si="5"/>
        <v>735576.83</v>
      </c>
      <c r="E36" s="89">
        <f t="shared" si="5"/>
        <v>735576.83</v>
      </c>
      <c r="F36" s="89">
        <f t="shared" si="5"/>
        <v>735576.83</v>
      </c>
      <c r="G36" s="89">
        <f t="shared" si="5"/>
        <v>735576.83</v>
      </c>
      <c r="H36" s="89">
        <f t="shared" si="5"/>
        <v>735576.83</v>
      </c>
    </row>
    <row r="37" spans="2:8" x14ac:dyDescent="0.2">
      <c r="B37" s="92" t="s">
        <v>279</v>
      </c>
      <c r="C37" s="89">
        <v>0</v>
      </c>
      <c r="D37" s="90">
        <v>735576.83</v>
      </c>
      <c r="E37" s="89">
        <f t="shared" si="0"/>
        <v>735576.83</v>
      </c>
      <c r="F37" s="90">
        <v>735576.83</v>
      </c>
      <c r="G37" s="90">
        <v>735576.83</v>
      </c>
      <c r="H37" s="89">
        <f t="shared" si="3"/>
        <v>735576.83</v>
      </c>
    </row>
    <row r="38" spans="2:8" x14ac:dyDescent="0.2">
      <c r="B38" s="81" t="s">
        <v>280</v>
      </c>
      <c r="C38" s="89">
        <f t="shared" ref="C38:H38" si="6">C39+C40</f>
        <v>0</v>
      </c>
      <c r="D38" s="89">
        <f t="shared" si="6"/>
        <v>112032.54</v>
      </c>
      <c r="E38" s="89">
        <f t="shared" si="6"/>
        <v>112032.54</v>
      </c>
      <c r="F38" s="89">
        <f t="shared" si="6"/>
        <v>112032.54</v>
      </c>
      <c r="G38" s="89">
        <f t="shared" si="6"/>
        <v>112032.54</v>
      </c>
      <c r="H38" s="89">
        <f t="shared" si="6"/>
        <v>112032.54</v>
      </c>
    </row>
    <row r="39" spans="2:8" x14ac:dyDescent="0.2">
      <c r="B39" s="92" t="s">
        <v>281</v>
      </c>
      <c r="C39" s="89"/>
      <c r="D39" s="90"/>
      <c r="E39" s="89">
        <f t="shared" si="0"/>
        <v>0</v>
      </c>
      <c r="F39" s="90"/>
      <c r="G39" s="90"/>
      <c r="H39" s="89">
        <f t="shared" si="3"/>
        <v>0</v>
      </c>
    </row>
    <row r="40" spans="2:8" x14ac:dyDescent="0.2">
      <c r="B40" s="92" t="s">
        <v>282</v>
      </c>
      <c r="C40" s="89">
        <v>0</v>
      </c>
      <c r="D40" s="90">
        <v>112032.54</v>
      </c>
      <c r="E40" s="89">
        <f t="shared" si="0"/>
        <v>112032.54</v>
      </c>
      <c r="F40" s="90">
        <v>112032.54</v>
      </c>
      <c r="G40" s="90">
        <v>112032.54</v>
      </c>
      <c r="H40" s="89">
        <f t="shared" si="3"/>
        <v>112032.54</v>
      </c>
    </row>
    <row r="41" spans="2:8" x14ac:dyDescent="0.2">
      <c r="B41" s="94"/>
      <c r="C41" s="89"/>
      <c r="D41" s="90"/>
      <c r="E41" s="89"/>
      <c r="F41" s="90"/>
      <c r="G41" s="90"/>
      <c r="H41" s="89"/>
    </row>
    <row r="42" spans="2:8" ht="25.5" x14ac:dyDescent="0.2">
      <c r="B42" s="56" t="s">
        <v>283</v>
      </c>
      <c r="C42" s="95">
        <f t="shared" ref="C42:H42" si="7">C10+C11+C12+C13+C14+C15+C16+C17+C29+C35+C36+C38</f>
        <v>12753492</v>
      </c>
      <c r="D42" s="96">
        <f t="shared" si="7"/>
        <v>4520026.8999999994</v>
      </c>
      <c r="E42" s="96">
        <f t="shared" si="7"/>
        <v>17273518.899999999</v>
      </c>
      <c r="F42" s="96">
        <f t="shared" si="7"/>
        <v>17273527.309999999</v>
      </c>
      <c r="G42" s="96">
        <f t="shared" si="7"/>
        <v>17273527.309999999</v>
      </c>
      <c r="H42" s="96">
        <f t="shared" si="7"/>
        <v>4520035.3100000005</v>
      </c>
    </row>
    <row r="43" spans="2:8" x14ac:dyDescent="0.2">
      <c r="B43" s="77"/>
      <c r="C43" s="89"/>
      <c r="D43" s="77"/>
      <c r="E43" s="97"/>
      <c r="F43" s="77"/>
      <c r="G43" s="77"/>
      <c r="H43" s="97"/>
    </row>
    <row r="44" spans="2:8" ht="25.5" x14ac:dyDescent="0.2">
      <c r="B44" s="56" t="s">
        <v>284</v>
      </c>
      <c r="C44" s="98"/>
      <c r="D44" s="99"/>
      <c r="E44" s="98"/>
      <c r="F44" s="99"/>
      <c r="G44" s="99"/>
      <c r="H44" s="95">
        <f>IF(H42&lt;0,0,H42)</f>
        <v>4520035.3100000005</v>
      </c>
    </row>
    <row r="45" spans="2:8" x14ac:dyDescent="0.2">
      <c r="B45" s="94"/>
      <c r="C45" s="89"/>
      <c r="D45" s="100"/>
      <c r="E45" s="89"/>
      <c r="F45" s="100"/>
      <c r="G45" s="100"/>
      <c r="H45" s="89"/>
    </row>
    <row r="46" spans="2:8" x14ac:dyDescent="0.2">
      <c r="B46" s="74" t="s">
        <v>285</v>
      </c>
      <c r="C46" s="89"/>
      <c r="D46" s="90"/>
      <c r="E46" s="89"/>
      <c r="F46" s="90"/>
      <c r="G46" s="90"/>
      <c r="H46" s="89"/>
    </row>
    <row r="47" spans="2:8" x14ac:dyDescent="0.2">
      <c r="B47" s="81" t="s">
        <v>286</v>
      </c>
      <c r="C47" s="89">
        <f t="shared" ref="C47:H47" si="8">SUM(C48:C55)</f>
        <v>0</v>
      </c>
      <c r="D47" s="89">
        <f t="shared" si="8"/>
        <v>0</v>
      </c>
      <c r="E47" s="89">
        <f t="shared" si="8"/>
        <v>0</v>
      </c>
      <c r="F47" s="89">
        <f t="shared" si="8"/>
        <v>0</v>
      </c>
      <c r="G47" s="89">
        <f t="shared" si="8"/>
        <v>0</v>
      </c>
      <c r="H47" s="89">
        <f t="shared" si="8"/>
        <v>0</v>
      </c>
    </row>
    <row r="48" spans="2:8" ht="25.5" x14ac:dyDescent="0.2">
      <c r="B48" s="93" t="s">
        <v>287</v>
      </c>
      <c r="C48" s="89"/>
      <c r="D48" s="90"/>
      <c r="E48" s="89">
        <f t="shared" ref="E48:E65" si="9">C48+D48</f>
        <v>0</v>
      </c>
      <c r="F48" s="90"/>
      <c r="G48" s="90"/>
      <c r="H48" s="89">
        <f t="shared" ref="H48:H65" si="10">G48-C48</f>
        <v>0</v>
      </c>
    </row>
    <row r="49" spans="2:8" ht="25.5" x14ac:dyDescent="0.2">
      <c r="B49" s="93" t="s">
        <v>288</v>
      </c>
      <c r="C49" s="89"/>
      <c r="D49" s="90"/>
      <c r="E49" s="89">
        <f t="shared" si="9"/>
        <v>0</v>
      </c>
      <c r="F49" s="90"/>
      <c r="G49" s="90"/>
      <c r="H49" s="89">
        <f t="shared" si="10"/>
        <v>0</v>
      </c>
    </row>
    <row r="50" spans="2:8" ht="25.5" x14ac:dyDescent="0.2">
      <c r="B50" s="93" t="s">
        <v>289</v>
      </c>
      <c r="C50" s="89"/>
      <c r="D50" s="90"/>
      <c r="E50" s="89">
        <f t="shared" si="9"/>
        <v>0</v>
      </c>
      <c r="F50" s="90"/>
      <c r="G50" s="90"/>
      <c r="H50" s="89">
        <f t="shared" si="10"/>
        <v>0</v>
      </c>
    </row>
    <row r="51" spans="2:8" ht="38.25" x14ac:dyDescent="0.2">
      <c r="B51" s="93" t="s">
        <v>290</v>
      </c>
      <c r="C51" s="89"/>
      <c r="D51" s="90"/>
      <c r="E51" s="89">
        <f t="shared" si="9"/>
        <v>0</v>
      </c>
      <c r="F51" s="90"/>
      <c r="G51" s="90"/>
      <c r="H51" s="89">
        <f t="shared" si="10"/>
        <v>0</v>
      </c>
    </row>
    <row r="52" spans="2:8" x14ac:dyDescent="0.2">
      <c r="B52" s="93" t="s">
        <v>291</v>
      </c>
      <c r="C52" s="89"/>
      <c r="D52" s="90"/>
      <c r="E52" s="89">
        <f t="shared" si="9"/>
        <v>0</v>
      </c>
      <c r="F52" s="90"/>
      <c r="G52" s="90"/>
      <c r="H52" s="89">
        <f t="shared" si="10"/>
        <v>0</v>
      </c>
    </row>
    <row r="53" spans="2:8" ht="25.5" x14ac:dyDescent="0.2">
      <c r="B53" s="93" t="s">
        <v>292</v>
      </c>
      <c r="C53" s="89"/>
      <c r="D53" s="90"/>
      <c r="E53" s="89">
        <f t="shared" si="9"/>
        <v>0</v>
      </c>
      <c r="F53" s="90"/>
      <c r="G53" s="90"/>
      <c r="H53" s="89">
        <f t="shared" si="10"/>
        <v>0</v>
      </c>
    </row>
    <row r="54" spans="2:8" ht="25.5" x14ac:dyDescent="0.2">
      <c r="B54" s="93" t="s">
        <v>293</v>
      </c>
      <c r="C54" s="89"/>
      <c r="D54" s="90"/>
      <c r="E54" s="89">
        <f t="shared" si="9"/>
        <v>0</v>
      </c>
      <c r="F54" s="90"/>
      <c r="G54" s="90"/>
      <c r="H54" s="89">
        <f t="shared" si="10"/>
        <v>0</v>
      </c>
    </row>
    <row r="55" spans="2:8" ht="25.5" x14ac:dyDescent="0.2">
      <c r="B55" s="93" t="s">
        <v>294</v>
      </c>
      <c r="C55" s="89"/>
      <c r="D55" s="90"/>
      <c r="E55" s="89">
        <f t="shared" si="9"/>
        <v>0</v>
      </c>
      <c r="F55" s="90"/>
      <c r="G55" s="90"/>
      <c r="H55" s="89">
        <f t="shared" si="10"/>
        <v>0</v>
      </c>
    </row>
    <row r="56" spans="2:8" x14ac:dyDescent="0.2">
      <c r="B56" s="85" t="s">
        <v>295</v>
      </c>
      <c r="C56" s="89">
        <f t="shared" ref="C56:H56" si="11">SUM(C57:C60)</f>
        <v>0</v>
      </c>
      <c r="D56" s="89">
        <f t="shared" si="11"/>
        <v>0</v>
      </c>
      <c r="E56" s="89">
        <f t="shared" si="11"/>
        <v>0</v>
      </c>
      <c r="F56" s="89">
        <f t="shared" si="11"/>
        <v>0</v>
      </c>
      <c r="G56" s="89">
        <f t="shared" si="11"/>
        <v>0</v>
      </c>
      <c r="H56" s="89">
        <f t="shared" si="11"/>
        <v>0</v>
      </c>
    </row>
    <row r="57" spans="2:8" x14ac:dyDescent="0.2">
      <c r="B57" s="93" t="s">
        <v>296</v>
      </c>
      <c r="C57" s="89"/>
      <c r="D57" s="90"/>
      <c r="E57" s="89">
        <f t="shared" si="9"/>
        <v>0</v>
      </c>
      <c r="F57" s="90"/>
      <c r="G57" s="90"/>
      <c r="H57" s="89">
        <f t="shared" si="10"/>
        <v>0</v>
      </c>
    </row>
    <row r="58" spans="2:8" x14ac:dyDescent="0.2">
      <c r="B58" s="93" t="s">
        <v>297</v>
      </c>
      <c r="C58" s="89"/>
      <c r="D58" s="90"/>
      <c r="E58" s="89">
        <f t="shared" si="9"/>
        <v>0</v>
      </c>
      <c r="F58" s="90"/>
      <c r="G58" s="90"/>
      <c r="H58" s="89">
        <f t="shared" si="10"/>
        <v>0</v>
      </c>
    </row>
    <row r="59" spans="2:8" x14ac:dyDescent="0.2">
      <c r="B59" s="93" t="s">
        <v>298</v>
      </c>
      <c r="C59" s="89"/>
      <c r="D59" s="90"/>
      <c r="E59" s="89">
        <f t="shared" si="9"/>
        <v>0</v>
      </c>
      <c r="F59" s="90"/>
      <c r="G59" s="90"/>
      <c r="H59" s="89">
        <f t="shared" si="10"/>
        <v>0</v>
      </c>
    </row>
    <row r="60" spans="2:8" x14ac:dyDescent="0.2">
      <c r="B60" s="93" t="s">
        <v>299</v>
      </c>
      <c r="C60" s="89"/>
      <c r="D60" s="90"/>
      <c r="E60" s="89">
        <f t="shared" si="9"/>
        <v>0</v>
      </c>
      <c r="F60" s="90"/>
      <c r="G60" s="90"/>
      <c r="H60" s="89">
        <f t="shared" si="10"/>
        <v>0</v>
      </c>
    </row>
    <row r="61" spans="2:8" x14ac:dyDescent="0.2">
      <c r="B61" s="85" t="s">
        <v>300</v>
      </c>
      <c r="C61" s="89">
        <f t="shared" ref="C61:H61" si="12">C62+C63</f>
        <v>0</v>
      </c>
      <c r="D61" s="89">
        <f t="shared" si="12"/>
        <v>0</v>
      </c>
      <c r="E61" s="89">
        <f t="shared" si="12"/>
        <v>0</v>
      </c>
      <c r="F61" s="89">
        <f t="shared" si="12"/>
        <v>0</v>
      </c>
      <c r="G61" s="89">
        <f t="shared" si="12"/>
        <v>0</v>
      </c>
      <c r="H61" s="89">
        <f t="shared" si="12"/>
        <v>0</v>
      </c>
    </row>
    <row r="62" spans="2:8" ht="25.5" x14ac:dyDescent="0.2">
      <c r="B62" s="93" t="s">
        <v>301</v>
      </c>
      <c r="C62" s="89"/>
      <c r="D62" s="90"/>
      <c r="E62" s="89">
        <f t="shared" si="9"/>
        <v>0</v>
      </c>
      <c r="F62" s="90"/>
      <c r="G62" s="90"/>
      <c r="H62" s="89">
        <f t="shared" si="10"/>
        <v>0</v>
      </c>
    </row>
    <row r="63" spans="2:8" x14ac:dyDescent="0.2">
      <c r="B63" s="93" t="s">
        <v>302</v>
      </c>
      <c r="C63" s="89"/>
      <c r="D63" s="90"/>
      <c r="E63" s="89">
        <f t="shared" si="9"/>
        <v>0</v>
      </c>
      <c r="F63" s="90"/>
      <c r="G63" s="90"/>
      <c r="H63" s="89">
        <f t="shared" si="10"/>
        <v>0</v>
      </c>
    </row>
    <row r="64" spans="2:8" ht="38.25" x14ac:dyDescent="0.2">
      <c r="B64" s="85" t="s">
        <v>303</v>
      </c>
      <c r="C64" s="89">
        <v>378788176</v>
      </c>
      <c r="D64" s="90">
        <v>69588168.239999995</v>
      </c>
      <c r="E64" s="89">
        <f t="shared" si="9"/>
        <v>448376344.24000001</v>
      </c>
      <c r="F64" s="90">
        <v>448376344.24000001</v>
      </c>
      <c r="G64" s="90">
        <v>448376344.24000001</v>
      </c>
      <c r="H64" s="89">
        <f t="shared" si="10"/>
        <v>69588168.24000001</v>
      </c>
    </row>
    <row r="65" spans="2:8" x14ac:dyDescent="0.2">
      <c r="B65" s="101" t="s">
        <v>304</v>
      </c>
      <c r="C65" s="102"/>
      <c r="D65" s="103"/>
      <c r="E65" s="102">
        <f t="shared" si="9"/>
        <v>0</v>
      </c>
      <c r="F65" s="103"/>
      <c r="G65" s="103"/>
      <c r="H65" s="102">
        <f t="shared" si="10"/>
        <v>0</v>
      </c>
    </row>
    <row r="66" spans="2:8" x14ac:dyDescent="0.2">
      <c r="B66" s="94"/>
      <c r="C66" s="89"/>
      <c r="D66" s="100"/>
      <c r="E66" s="89"/>
      <c r="F66" s="100"/>
      <c r="G66" s="100"/>
      <c r="H66" s="89"/>
    </row>
    <row r="67" spans="2:8" ht="25.5" x14ac:dyDescent="0.2">
      <c r="B67" s="56" t="s">
        <v>305</v>
      </c>
      <c r="C67" s="95">
        <f t="shared" ref="C67:H67" si="13">C47+C56+C61+C64+C65</f>
        <v>378788176</v>
      </c>
      <c r="D67" s="95">
        <f t="shared" si="13"/>
        <v>69588168.239999995</v>
      </c>
      <c r="E67" s="95">
        <f t="shared" si="13"/>
        <v>448376344.24000001</v>
      </c>
      <c r="F67" s="95">
        <f t="shared" si="13"/>
        <v>448376344.24000001</v>
      </c>
      <c r="G67" s="95">
        <f t="shared" si="13"/>
        <v>448376344.24000001</v>
      </c>
      <c r="H67" s="95">
        <f t="shared" si="13"/>
        <v>69588168.24000001</v>
      </c>
    </row>
    <row r="68" spans="2:8" x14ac:dyDescent="0.2">
      <c r="B68" s="104"/>
      <c r="C68" s="89"/>
      <c r="D68" s="100"/>
      <c r="E68" s="89"/>
      <c r="F68" s="100"/>
      <c r="G68" s="100"/>
      <c r="H68" s="89"/>
    </row>
    <row r="69" spans="2:8" ht="25.5" x14ac:dyDescent="0.2">
      <c r="B69" s="56" t="s">
        <v>306</v>
      </c>
      <c r="C69" s="95">
        <f t="shared" ref="C69:H69" si="14">C70</f>
        <v>0</v>
      </c>
      <c r="D69" s="95">
        <f t="shared" si="14"/>
        <v>0</v>
      </c>
      <c r="E69" s="95">
        <f t="shared" si="14"/>
        <v>0</v>
      </c>
      <c r="F69" s="95">
        <f t="shared" si="14"/>
        <v>0</v>
      </c>
      <c r="G69" s="95">
        <f t="shared" si="14"/>
        <v>0</v>
      </c>
      <c r="H69" s="95">
        <f t="shared" si="14"/>
        <v>0</v>
      </c>
    </row>
    <row r="70" spans="2:8" x14ac:dyDescent="0.2">
      <c r="B70" s="104" t="s">
        <v>307</v>
      </c>
      <c r="C70" s="89"/>
      <c r="D70" s="90"/>
      <c r="E70" s="89">
        <f>C70+D70</f>
        <v>0</v>
      </c>
      <c r="F70" s="90"/>
      <c r="G70" s="90"/>
      <c r="H70" s="89">
        <f>G70-C70</f>
        <v>0</v>
      </c>
    </row>
    <row r="71" spans="2:8" x14ac:dyDescent="0.2">
      <c r="B71" s="104"/>
      <c r="C71" s="89"/>
      <c r="D71" s="90"/>
      <c r="E71" s="89"/>
      <c r="F71" s="90"/>
      <c r="G71" s="90"/>
      <c r="H71" s="89"/>
    </row>
    <row r="72" spans="2:8" x14ac:dyDescent="0.2">
      <c r="B72" s="56" t="s">
        <v>308</v>
      </c>
      <c r="C72" s="95">
        <f t="shared" ref="C72:H72" si="15">C42+C67+C69</f>
        <v>391541668</v>
      </c>
      <c r="D72" s="95">
        <f t="shared" si="15"/>
        <v>74108195.140000001</v>
      </c>
      <c r="E72" s="95">
        <f t="shared" si="15"/>
        <v>465649863.13999999</v>
      </c>
      <c r="F72" s="95">
        <f t="shared" si="15"/>
        <v>465649871.55000001</v>
      </c>
      <c r="G72" s="95">
        <f t="shared" si="15"/>
        <v>465649871.55000001</v>
      </c>
      <c r="H72" s="95">
        <f t="shared" si="15"/>
        <v>74108203.550000012</v>
      </c>
    </row>
    <row r="73" spans="2:8" x14ac:dyDescent="0.2">
      <c r="B73" s="104"/>
      <c r="C73" s="89"/>
      <c r="D73" s="90"/>
      <c r="E73" s="89"/>
      <c r="F73" s="90"/>
      <c r="G73" s="90"/>
      <c r="H73" s="89"/>
    </row>
    <row r="74" spans="2:8" x14ac:dyDescent="0.2">
      <c r="B74" s="56" t="s">
        <v>309</v>
      </c>
      <c r="C74" s="89"/>
      <c r="D74" s="90"/>
      <c r="E74" s="89"/>
      <c r="F74" s="90"/>
      <c r="G74" s="90"/>
      <c r="H74" s="89"/>
    </row>
    <row r="75" spans="2:8" ht="25.5" x14ac:dyDescent="0.2">
      <c r="B75" s="104" t="s">
        <v>310</v>
      </c>
      <c r="C75" s="89"/>
      <c r="D75" s="90"/>
      <c r="E75" s="89">
        <f>C75+D75</f>
        <v>0</v>
      </c>
      <c r="F75" s="90"/>
      <c r="G75" s="90"/>
      <c r="H75" s="89">
        <f>G75-C75</f>
        <v>0</v>
      </c>
    </row>
    <row r="76" spans="2:8" ht="25.5" x14ac:dyDescent="0.2">
      <c r="B76" s="104" t="s">
        <v>311</v>
      </c>
      <c r="C76" s="89"/>
      <c r="D76" s="90"/>
      <c r="E76" s="89">
        <f>C76+D76</f>
        <v>0</v>
      </c>
      <c r="F76" s="90"/>
      <c r="G76" s="90"/>
      <c r="H76" s="89">
        <f>G76-C76</f>
        <v>0</v>
      </c>
    </row>
    <row r="77" spans="2:8" ht="25.5" x14ac:dyDescent="0.2">
      <c r="B77" s="56" t="s">
        <v>312</v>
      </c>
      <c r="C77" s="95">
        <f t="shared" ref="C77:H77" si="16">SUM(C75:C76)</f>
        <v>0</v>
      </c>
      <c r="D77" s="95">
        <f t="shared" si="16"/>
        <v>0</v>
      </c>
      <c r="E77" s="95">
        <f t="shared" si="16"/>
        <v>0</v>
      </c>
      <c r="F77" s="95">
        <f t="shared" si="16"/>
        <v>0</v>
      </c>
      <c r="G77" s="95">
        <f t="shared" si="16"/>
        <v>0</v>
      </c>
      <c r="H77" s="95">
        <f t="shared" si="16"/>
        <v>0</v>
      </c>
    </row>
    <row r="78" spans="2:8" ht="13.5" thickBot="1" x14ac:dyDescent="0.25">
      <c r="B78" s="105"/>
      <c r="C78" s="106"/>
      <c r="D78" s="107"/>
      <c r="E78" s="106"/>
      <c r="F78" s="107"/>
      <c r="G78" s="107"/>
      <c r="H78" s="106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61"/>
  <sheetViews>
    <sheetView workbookViewId="0">
      <pane ySplit="9" topLeftCell="A10" activePane="bottomLeft" state="frozen"/>
      <selection pane="bottomLeft" activeCell="E179" sqref="E179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153" t="s">
        <v>120</v>
      </c>
      <c r="C2" s="154"/>
      <c r="D2" s="154"/>
      <c r="E2" s="154"/>
      <c r="F2" s="154"/>
      <c r="G2" s="154"/>
      <c r="H2" s="154"/>
      <c r="I2" s="196"/>
    </row>
    <row r="3" spans="2:9" x14ac:dyDescent="0.2">
      <c r="B3" s="178" t="s">
        <v>313</v>
      </c>
      <c r="C3" s="179"/>
      <c r="D3" s="179"/>
      <c r="E3" s="179"/>
      <c r="F3" s="179"/>
      <c r="G3" s="179"/>
      <c r="H3" s="179"/>
      <c r="I3" s="197"/>
    </row>
    <row r="4" spans="2:9" x14ac:dyDescent="0.2">
      <c r="B4" s="178" t="s">
        <v>314</v>
      </c>
      <c r="C4" s="179"/>
      <c r="D4" s="179"/>
      <c r="E4" s="179"/>
      <c r="F4" s="179"/>
      <c r="G4" s="179"/>
      <c r="H4" s="179"/>
      <c r="I4" s="197"/>
    </row>
    <row r="5" spans="2:9" x14ac:dyDescent="0.2">
      <c r="B5" s="178" t="s">
        <v>125</v>
      </c>
      <c r="C5" s="179"/>
      <c r="D5" s="179"/>
      <c r="E5" s="179"/>
      <c r="F5" s="179"/>
      <c r="G5" s="179"/>
      <c r="H5" s="179"/>
      <c r="I5" s="197"/>
    </row>
    <row r="6" spans="2:9" ht="13.5" thickBot="1" x14ac:dyDescent="0.25">
      <c r="B6" s="181" t="s">
        <v>1</v>
      </c>
      <c r="C6" s="182"/>
      <c r="D6" s="182"/>
      <c r="E6" s="182"/>
      <c r="F6" s="182"/>
      <c r="G6" s="182"/>
      <c r="H6" s="182"/>
      <c r="I6" s="198"/>
    </row>
    <row r="7" spans="2:9" ht="15.75" customHeight="1" x14ac:dyDescent="0.2">
      <c r="B7" s="153" t="s">
        <v>2</v>
      </c>
      <c r="C7" s="155"/>
      <c r="D7" s="153" t="s">
        <v>315</v>
      </c>
      <c r="E7" s="154"/>
      <c r="F7" s="154"/>
      <c r="G7" s="154"/>
      <c r="H7" s="155"/>
      <c r="I7" s="188" t="s">
        <v>316</v>
      </c>
    </row>
    <row r="8" spans="2:9" ht="15" customHeight="1" thickBot="1" x14ac:dyDescent="0.25">
      <c r="B8" s="178"/>
      <c r="C8" s="180"/>
      <c r="D8" s="181"/>
      <c r="E8" s="182"/>
      <c r="F8" s="182"/>
      <c r="G8" s="182"/>
      <c r="H8" s="183"/>
      <c r="I8" s="193"/>
    </row>
    <row r="9" spans="2:9" ht="26.25" thickBot="1" x14ac:dyDescent="0.25">
      <c r="B9" s="181"/>
      <c r="C9" s="183"/>
      <c r="D9" s="108" t="s">
        <v>206</v>
      </c>
      <c r="E9" s="22" t="s">
        <v>317</v>
      </c>
      <c r="F9" s="108" t="s">
        <v>318</v>
      </c>
      <c r="G9" s="108" t="s">
        <v>204</v>
      </c>
      <c r="H9" s="108" t="s">
        <v>207</v>
      </c>
      <c r="I9" s="189"/>
    </row>
    <row r="10" spans="2:9" x14ac:dyDescent="0.2">
      <c r="B10" s="109" t="s">
        <v>319</v>
      </c>
      <c r="C10" s="110"/>
      <c r="D10" s="111">
        <f t="shared" ref="D10:I10" si="0">D11+D19+D29+D39+D49+D59+D72+D76+D63</f>
        <v>12753492</v>
      </c>
      <c r="E10" s="111">
        <f t="shared" si="0"/>
        <v>21520026.900000002</v>
      </c>
      <c r="F10" s="111">
        <f t="shared" si="0"/>
        <v>34273518.899999999</v>
      </c>
      <c r="G10" s="111">
        <f t="shared" si="0"/>
        <v>31956873.079999998</v>
      </c>
      <c r="H10" s="111">
        <f t="shared" si="0"/>
        <v>15740471.609999999</v>
      </c>
      <c r="I10" s="111">
        <f t="shared" si="0"/>
        <v>2316645.8200000008</v>
      </c>
    </row>
    <row r="11" spans="2:9" x14ac:dyDescent="0.2">
      <c r="B11" s="112" t="s">
        <v>320</v>
      </c>
      <c r="C11" s="113"/>
      <c r="D11" s="97">
        <f t="shared" ref="D11:I11" si="1">SUM(D12:D18)</f>
        <v>10073145</v>
      </c>
      <c r="E11" s="97">
        <f t="shared" si="1"/>
        <v>0</v>
      </c>
      <c r="F11" s="97">
        <f t="shared" si="1"/>
        <v>10073145</v>
      </c>
      <c r="G11" s="97">
        <f t="shared" si="1"/>
        <v>10073145</v>
      </c>
      <c r="H11" s="97">
        <f t="shared" si="1"/>
        <v>9990317.8899999987</v>
      </c>
      <c r="I11" s="97">
        <f t="shared" si="1"/>
        <v>0</v>
      </c>
    </row>
    <row r="12" spans="2:9" x14ac:dyDescent="0.2">
      <c r="B12" s="114" t="s">
        <v>321</v>
      </c>
      <c r="C12" s="115"/>
      <c r="D12" s="97">
        <v>5007876</v>
      </c>
      <c r="E12" s="89">
        <v>-147710.37</v>
      </c>
      <c r="F12" s="89">
        <f>D12+E12</f>
        <v>4860165.63</v>
      </c>
      <c r="G12" s="89">
        <v>4860165.63</v>
      </c>
      <c r="H12" s="89">
        <v>4860165.63</v>
      </c>
      <c r="I12" s="89">
        <f>F12-G12</f>
        <v>0</v>
      </c>
    </row>
    <row r="13" spans="2:9" x14ac:dyDescent="0.2">
      <c r="B13" s="114" t="s">
        <v>322</v>
      </c>
      <c r="C13" s="115"/>
      <c r="D13" s="97"/>
      <c r="E13" s="89"/>
      <c r="F13" s="89">
        <f t="shared" ref="F13:F18" si="2">D13+E13</f>
        <v>0</v>
      </c>
      <c r="G13" s="89"/>
      <c r="H13" s="89"/>
      <c r="I13" s="89">
        <f t="shared" ref="I13:I18" si="3">F13-G13</f>
        <v>0</v>
      </c>
    </row>
    <row r="14" spans="2:9" x14ac:dyDescent="0.2">
      <c r="B14" s="114" t="s">
        <v>323</v>
      </c>
      <c r="C14" s="115"/>
      <c r="D14" s="97">
        <v>955799</v>
      </c>
      <c r="E14" s="89">
        <v>-58414.99</v>
      </c>
      <c r="F14" s="89">
        <f t="shared" si="2"/>
        <v>897384.01</v>
      </c>
      <c r="G14" s="89">
        <v>897384.01</v>
      </c>
      <c r="H14" s="89">
        <v>897384.01</v>
      </c>
      <c r="I14" s="89">
        <f t="shared" si="3"/>
        <v>0</v>
      </c>
    </row>
    <row r="15" spans="2:9" x14ac:dyDescent="0.2">
      <c r="B15" s="114" t="s">
        <v>324</v>
      </c>
      <c r="C15" s="115"/>
      <c r="D15" s="97">
        <v>1338588</v>
      </c>
      <c r="E15" s="89">
        <v>241068.51</v>
      </c>
      <c r="F15" s="89">
        <f t="shared" si="2"/>
        <v>1579656.51</v>
      </c>
      <c r="G15" s="89">
        <v>1579656.51</v>
      </c>
      <c r="H15" s="89">
        <v>1496829.4</v>
      </c>
      <c r="I15" s="89">
        <f t="shared" si="3"/>
        <v>0</v>
      </c>
    </row>
    <row r="16" spans="2:9" x14ac:dyDescent="0.2">
      <c r="B16" s="114" t="s">
        <v>325</v>
      </c>
      <c r="C16" s="115"/>
      <c r="D16" s="97">
        <v>2770882</v>
      </c>
      <c r="E16" s="89">
        <v>-34943.15</v>
      </c>
      <c r="F16" s="89">
        <f t="shared" si="2"/>
        <v>2735938.85</v>
      </c>
      <c r="G16" s="89">
        <v>2735938.85</v>
      </c>
      <c r="H16" s="89">
        <v>2735938.85</v>
      </c>
      <c r="I16" s="89">
        <f t="shared" si="3"/>
        <v>0</v>
      </c>
    </row>
    <row r="17" spans="2:9" x14ac:dyDescent="0.2">
      <c r="B17" s="114" t="s">
        <v>326</v>
      </c>
      <c r="C17" s="115"/>
      <c r="D17" s="97"/>
      <c r="E17" s="89"/>
      <c r="F17" s="89">
        <f t="shared" si="2"/>
        <v>0</v>
      </c>
      <c r="G17" s="89"/>
      <c r="H17" s="89"/>
      <c r="I17" s="89">
        <f t="shared" si="3"/>
        <v>0</v>
      </c>
    </row>
    <row r="18" spans="2:9" x14ac:dyDescent="0.2">
      <c r="B18" s="114" t="s">
        <v>327</v>
      </c>
      <c r="C18" s="115"/>
      <c r="D18" s="97"/>
      <c r="E18" s="89"/>
      <c r="F18" s="89">
        <f t="shared" si="2"/>
        <v>0</v>
      </c>
      <c r="G18" s="89"/>
      <c r="H18" s="89"/>
      <c r="I18" s="89">
        <f t="shared" si="3"/>
        <v>0</v>
      </c>
    </row>
    <row r="19" spans="2:9" x14ac:dyDescent="0.2">
      <c r="B19" s="112" t="s">
        <v>328</v>
      </c>
      <c r="C19" s="113"/>
      <c r="D19" s="97">
        <f t="shared" ref="D19:I19" si="4">SUM(D20:D28)</f>
        <v>609263</v>
      </c>
      <c r="E19" s="97">
        <f t="shared" si="4"/>
        <v>680205.84</v>
      </c>
      <c r="F19" s="97">
        <f t="shared" si="4"/>
        <v>1289468.8399999999</v>
      </c>
      <c r="G19" s="97">
        <f t="shared" si="4"/>
        <v>752395.07000000007</v>
      </c>
      <c r="H19" s="97">
        <f t="shared" si="4"/>
        <v>752395.07000000007</v>
      </c>
      <c r="I19" s="97">
        <f t="shared" si="4"/>
        <v>537073.77</v>
      </c>
    </row>
    <row r="20" spans="2:9" x14ac:dyDescent="0.2">
      <c r="B20" s="114" t="s">
        <v>329</v>
      </c>
      <c r="C20" s="115"/>
      <c r="D20" s="97">
        <v>295985</v>
      </c>
      <c r="E20" s="89">
        <v>159992.01999999999</v>
      </c>
      <c r="F20" s="97">
        <f t="shared" ref="F20:F28" si="5">D20+E20</f>
        <v>455977.02</v>
      </c>
      <c r="G20" s="89">
        <v>225518.95</v>
      </c>
      <c r="H20" s="89">
        <v>225518.95</v>
      </c>
      <c r="I20" s="89">
        <f>F20-G20</f>
        <v>230458.07</v>
      </c>
    </row>
    <row r="21" spans="2:9" x14ac:dyDescent="0.2">
      <c r="B21" s="114" t="s">
        <v>330</v>
      </c>
      <c r="C21" s="115"/>
      <c r="D21" s="97">
        <v>18100</v>
      </c>
      <c r="E21" s="89">
        <v>134629.54999999999</v>
      </c>
      <c r="F21" s="97">
        <f t="shared" si="5"/>
        <v>152729.54999999999</v>
      </c>
      <c r="G21" s="89">
        <v>152729.54999999999</v>
      </c>
      <c r="H21" s="89">
        <v>152729.54999999999</v>
      </c>
      <c r="I21" s="89">
        <f t="shared" ref="I21:I83" si="6">F21-G21</f>
        <v>0</v>
      </c>
    </row>
    <row r="22" spans="2:9" x14ac:dyDescent="0.2">
      <c r="B22" s="114" t="s">
        <v>331</v>
      </c>
      <c r="C22" s="115"/>
      <c r="D22" s="97">
        <v>0</v>
      </c>
      <c r="E22" s="89">
        <v>0</v>
      </c>
      <c r="F22" s="97">
        <f t="shared" si="5"/>
        <v>0</v>
      </c>
      <c r="G22" s="89">
        <v>0</v>
      </c>
      <c r="H22" s="89">
        <v>0</v>
      </c>
      <c r="I22" s="89">
        <f t="shared" si="6"/>
        <v>0</v>
      </c>
    </row>
    <row r="23" spans="2:9" x14ac:dyDescent="0.2">
      <c r="B23" s="114" t="s">
        <v>332</v>
      </c>
      <c r="C23" s="115"/>
      <c r="D23" s="97">
        <v>9006</v>
      </c>
      <c r="E23" s="89">
        <v>-5233</v>
      </c>
      <c r="F23" s="97">
        <f t="shared" si="5"/>
        <v>3773</v>
      </c>
      <c r="G23" s="89">
        <v>3773</v>
      </c>
      <c r="H23" s="89">
        <v>3773</v>
      </c>
      <c r="I23" s="89">
        <f t="shared" si="6"/>
        <v>0</v>
      </c>
    </row>
    <row r="24" spans="2:9" x14ac:dyDescent="0.2">
      <c r="B24" s="114" t="s">
        <v>333</v>
      </c>
      <c r="C24" s="115"/>
      <c r="D24" s="97"/>
      <c r="E24" s="89"/>
      <c r="F24" s="97">
        <f t="shared" si="5"/>
        <v>0</v>
      </c>
      <c r="G24" s="89"/>
      <c r="H24" s="89"/>
      <c r="I24" s="89">
        <f t="shared" si="6"/>
        <v>0</v>
      </c>
    </row>
    <row r="25" spans="2:9" x14ac:dyDescent="0.2">
      <c r="B25" s="114" t="s">
        <v>334</v>
      </c>
      <c r="C25" s="115"/>
      <c r="D25" s="97">
        <v>236918</v>
      </c>
      <c r="E25" s="89">
        <v>331953.64</v>
      </c>
      <c r="F25" s="97">
        <f t="shared" si="5"/>
        <v>568871.64</v>
      </c>
      <c r="G25" s="89">
        <v>263287.08</v>
      </c>
      <c r="H25" s="89">
        <v>263287.08</v>
      </c>
      <c r="I25" s="89">
        <f t="shared" si="6"/>
        <v>305584.56</v>
      </c>
    </row>
    <row r="26" spans="2:9" x14ac:dyDescent="0.2">
      <c r="B26" s="114" t="s">
        <v>335</v>
      </c>
      <c r="C26" s="115"/>
      <c r="D26" s="97">
        <v>2000</v>
      </c>
      <c r="E26" s="89">
        <v>860</v>
      </c>
      <c r="F26" s="97">
        <f t="shared" si="5"/>
        <v>2860</v>
      </c>
      <c r="G26" s="89">
        <v>2860</v>
      </c>
      <c r="H26" s="89">
        <v>2860</v>
      </c>
      <c r="I26" s="89">
        <f t="shared" si="6"/>
        <v>0</v>
      </c>
    </row>
    <row r="27" spans="2:9" x14ac:dyDescent="0.2">
      <c r="B27" s="114" t="s">
        <v>336</v>
      </c>
      <c r="C27" s="115"/>
      <c r="D27" s="97"/>
      <c r="E27" s="89"/>
      <c r="F27" s="97">
        <f t="shared" si="5"/>
        <v>0</v>
      </c>
      <c r="G27" s="89"/>
      <c r="H27" s="89"/>
      <c r="I27" s="89">
        <f t="shared" si="6"/>
        <v>0</v>
      </c>
    </row>
    <row r="28" spans="2:9" x14ac:dyDescent="0.2">
      <c r="B28" s="114" t="s">
        <v>337</v>
      </c>
      <c r="C28" s="115"/>
      <c r="D28" s="97">
        <v>47254</v>
      </c>
      <c r="E28" s="89">
        <v>58003.63</v>
      </c>
      <c r="F28" s="97">
        <f t="shared" si="5"/>
        <v>105257.63</v>
      </c>
      <c r="G28" s="89">
        <v>104226.49</v>
      </c>
      <c r="H28" s="89">
        <v>104226.49</v>
      </c>
      <c r="I28" s="89">
        <f t="shared" si="6"/>
        <v>1031.1399999999994</v>
      </c>
    </row>
    <row r="29" spans="2:9" x14ac:dyDescent="0.2">
      <c r="B29" s="112" t="s">
        <v>338</v>
      </c>
      <c r="C29" s="113"/>
      <c r="D29" s="97">
        <f t="shared" ref="D29:I29" si="7">SUM(D30:D38)</f>
        <v>2071084</v>
      </c>
      <c r="E29" s="97">
        <f t="shared" si="7"/>
        <v>2900245.5200000005</v>
      </c>
      <c r="F29" s="97">
        <f t="shared" si="7"/>
        <v>4971329.5199999996</v>
      </c>
      <c r="G29" s="97">
        <f t="shared" si="7"/>
        <v>4762743.4099999992</v>
      </c>
      <c r="H29" s="97">
        <f t="shared" si="7"/>
        <v>4655956.7</v>
      </c>
      <c r="I29" s="97">
        <f t="shared" si="7"/>
        <v>208586.10999999993</v>
      </c>
    </row>
    <row r="30" spans="2:9" x14ac:dyDescent="0.2">
      <c r="B30" s="114" t="s">
        <v>339</v>
      </c>
      <c r="C30" s="115"/>
      <c r="D30" s="97">
        <v>181800</v>
      </c>
      <c r="E30" s="89">
        <v>-24881.98</v>
      </c>
      <c r="F30" s="97">
        <f t="shared" ref="F30:F38" si="8">D30+E30</f>
        <v>156918.01999999999</v>
      </c>
      <c r="G30" s="89">
        <v>156918.01999999999</v>
      </c>
      <c r="H30" s="89">
        <v>137129.42000000001</v>
      </c>
      <c r="I30" s="89">
        <f t="shared" si="6"/>
        <v>0</v>
      </c>
    </row>
    <row r="31" spans="2:9" x14ac:dyDescent="0.2">
      <c r="B31" s="114" t="s">
        <v>340</v>
      </c>
      <c r="C31" s="115"/>
      <c r="D31" s="97">
        <v>209569</v>
      </c>
      <c r="E31" s="89">
        <v>215215.87</v>
      </c>
      <c r="F31" s="97">
        <f t="shared" si="8"/>
        <v>424784.87</v>
      </c>
      <c r="G31" s="89">
        <v>290272.82</v>
      </c>
      <c r="H31" s="89">
        <v>290272.82</v>
      </c>
      <c r="I31" s="89">
        <f t="shared" si="6"/>
        <v>134512.04999999999</v>
      </c>
    </row>
    <row r="32" spans="2:9" x14ac:dyDescent="0.2">
      <c r="B32" s="114" t="s">
        <v>341</v>
      </c>
      <c r="C32" s="115"/>
      <c r="D32" s="97">
        <v>1048237</v>
      </c>
      <c r="E32" s="89">
        <v>2584563.5499999998</v>
      </c>
      <c r="F32" s="97">
        <f t="shared" si="8"/>
        <v>3632800.55</v>
      </c>
      <c r="G32" s="89">
        <v>3623319.61</v>
      </c>
      <c r="H32" s="89">
        <v>3623319.61</v>
      </c>
      <c r="I32" s="89">
        <f t="shared" si="6"/>
        <v>9480.9399999999441</v>
      </c>
    </row>
    <row r="33" spans="2:9" x14ac:dyDescent="0.2">
      <c r="B33" s="114" t="s">
        <v>342</v>
      </c>
      <c r="C33" s="115"/>
      <c r="D33" s="97">
        <v>203200</v>
      </c>
      <c r="E33" s="89">
        <v>-15576.52</v>
      </c>
      <c r="F33" s="97">
        <f t="shared" si="8"/>
        <v>187623.48</v>
      </c>
      <c r="G33" s="89">
        <v>187020.2</v>
      </c>
      <c r="H33" s="89">
        <v>187020.2</v>
      </c>
      <c r="I33" s="89">
        <f t="shared" si="6"/>
        <v>603.27999999999884</v>
      </c>
    </row>
    <row r="34" spans="2:9" x14ac:dyDescent="0.2">
      <c r="B34" s="114" t="s">
        <v>343</v>
      </c>
      <c r="C34" s="115"/>
      <c r="D34" s="97">
        <v>81404</v>
      </c>
      <c r="E34" s="89">
        <v>195416.93</v>
      </c>
      <c r="F34" s="97">
        <f t="shared" si="8"/>
        <v>276820.93</v>
      </c>
      <c r="G34" s="89">
        <v>214006.1</v>
      </c>
      <c r="H34" s="89">
        <v>175828.39</v>
      </c>
      <c r="I34" s="89">
        <f t="shared" si="6"/>
        <v>62814.829999999987</v>
      </c>
    </row>
    <row r="35" spans="2:9" x14ac:dyDescent="0.2">
      <c r="B35" s="114" t="s">
        <v>344</v>
      </c>
      <c r="C35" s="115"/>
      <c r="D35" s="97"/>
      <c r="E35" s="89"/>
      <c r="F35" s="97">
        <f t="shared" si="8"/>
        <v>0</v>
      </c>
      <c r="G35" s="89"/>
      <c r="H35" s="89"/>
      <c r="I35" s="89">
        <f t="shared" si="6"/>
        <v>0</v>
      </c>
    </row>
    <row r="36" spans="2:9" x14ac:dyDescent="0.2">
      <c r="B36" s="114" t="s">
        <v>345</v>
      </c>
      <c r="C36" s="115"/>
      <c r="D36" s="97">
        <v>15994</v>
      </c>
      <c r="E36" s="89">
        <v>-2264.0100000000002</v>
      </c>
      <c r="F36" s="97">
        <f t="shared" si="8"/>
        <v>13729.99</v>
      </c>
      <c r="G36" s="89">
        <v>12554.98</v>
      </c>
      <c r="H36" s="89">
        <v>12554.98</v>
      </c>
      <c r="I36" s="89">
        <f t="shared" si="6"/>
        <v>1175.0100000000002</v>
      </c>
    </row>
    <row r="37" spans="2:9" x14ac:dyDescent="0.2">
      <c r="B37" s="114" t="s">
        <v>346</v>
      </c>
      <c r="C37" s="115"/>
      <c r="D37" s="97"/>
      <c r="E37" s="89"/>
      <c r="F37" s="97">
        <f t="shared" si="8"/>
        <v>0</v>
      </c>
      <c r="G37" s="89"/>
      <c r="H37" s="89"/>
      <c r="I37" s="89">
        <f t="shared" si="6"/>
        <v>0</v>
      </c>
    </row>
    <row r="38" spans="2:9" x14ac:dyDescent="0.2">
      <c r="B38" s="114" t="s">
        <v>347</v>
      </c>
      <c r="C38" s="115"/>
      <c r="D38" s="97">
        <v>330880</v>
      </c>
      <c r="E38" s="89">
        <v>-52228.32</v>
      </c>
      <c r="F38" s="97">
        <f t="shared" si="8"/>
        <v>278651.68</v>
      </c>
      <c r="G38" s="89">
        <v>278651.68</v>
      </c>
      <c r="H38" s="89">
        <v>229831.28</v>
      </c>
      <c r="I38" s="89">
        <f t="shared" si="6"/>
        <v>0</v>
      </c>
    </row>
    <row r="39" spans="2:9" ht="25.5" customHeight="1" x14ac:dyDescent="0.2">
      <c r="B39" s="194" t="s">
        <v>348</v>
      </c>
      <c r="C39" s="195"/>
      <c r="D39" s="97">
        <f t="shared" ref="D39:I39" si="9">SUM(D40:D48)</f>
        <v>0</v>
      </c>
      <c r="E39" s="97">
        <f t="shared" si="9"/>
        <v>0</v>
      </c>
      <c r="F39" s="97">
        <f>SUM(F40:F48)</f>
        <v>0</v>
      </c>
      <c r="G39" s="97">
        <f t="shared" si="9"/>
        <v>0</v>
      </c>
      <c r="H39" s="97">
        <f t="shared" si="9"/>
        <v>0</v>
      </c>
      <c r="I39" s="97">
        <f t="shared" si="9"/>
        <v>0</v>
      </c>
    </row>
    <row r="40" spans="2:9" x14ac:dyDescent="0.2">
      <c r="B40" s="114" t="s">
        <v>349</v>
      </c>
      <c r="C40" s="115"/>
      <c r="D40" s="97"/>
      <c r="E40" s="89"/>
      <c r="F40" s="97">
        <f>D40+E40</f>
        <v>0</v>
      </c>
      <c r="G40" s="89"/>
      <c r="H40" s="89"/>
      <c r="I40" s="89">
        <f t="shared" si="6"/>
        <v>0</v>
      </c>
    </row>
    <row r="41" spans="2:9" x14ac:dyDescent="0.2">
      <c r="B41" s="114" t="s">
        <v>350</v>
      </c>
      <c r="C41" s="115"/>
      <c r="D41" s="97"/>
      <c r="E41" s="89"/>
      <c r="F41" s="97">
        <f t="shared" ref="F41:F83" si="10">D41+E41</f>
        <v>0</v>
      </c>
      <c r="G41" s="89"/>
      <c r="H41" s="89"/>
      <c r="I41" s="89">
        <f t="shared" si="6"/>
        <v>0</v>
      </c>
    </row>
    <row r="42" spans="2:9" x14ac:dyDescent="0.2">
      <c r="B42" s="114" t="s">
        <v>351</v>
      </c>
      <c r="C42" s="115"/>
      <c r="D42" s="97"/>
      <c r="E42" s="89"/>
      <c r="F42" s="97">
        <f t="shared" si="10"/>
        <v>0</v>
      </c>
      <c r="G42" s="89"/>
      <c r="H42" s="89"/>
      <c r="I42" s="89">
        <f t="shared" si="6"/>
        <v>0</v>
      </c>
    </row>
    <row r="43" spans="2:9" x14ac:dyDescent="0.2">
      <c r="B43" s="114" t="s">
        <v>352</v>
      </c>
      <c r="C43" s="115"/>
      <c r="D43" s="97"/>
      <c r="E43" s="89"/>
      <c r="F43" s="97">
        <f t="shared" si="10"/>
        <v>0</v>
      </c>
      <c r="G43" s="89"/>
      <c r="H43" s="89"/>
      <c r="I43" s="89">
        <f t="shared" si="6"/>
        <v>0</v>
      </c>
    </row>
    <row r="44" spans="2:9" x14ac:dyDescent="0.2">
      <c r="B44" s="114" t="s">
        <v>353</v>
      </c>
      <c r="C44" s="115"/>
      <c r="D44" s="97"/>
      <c r="E44" s="89"/>
      <c r="F44" s="97">
        <f t="shared" si="10"/>
        <v>0</v>
      </c>
      <c r="G44" s="89"/>
      <c r="H44" s="89"/>
      <c r="I44" s="89">
        <f t="shared" si="6"/>
        <v>0</v>
      </c>
    </row>
    <row r="45" spans="2:9" x14ac:dyDescent="0.2">
      <c r="B45" s="114" t="s">
        <v>354</v>
      </c>
      <c r="C45" s="115"/>
      <c r="D45" s="97"/>
      <c r="E45" s="89"/>
      <c r="F45" s="97">
        <f t="shared" si="10"/>
        <v>0</v>
      </c>
      <c r="G45" s="89"/>
      <c r="H45" s="89"/>
      <c r="I45" s="89">
        <f t="shared" si="6"/>
        <v>0</v>
      </c>
    </row>
    <row r="46" spans="2:9" x14ac:dyDescent="0.2">
      <c r="B46" s="114" t="s">
        <v>355</v>
      </c>
      <c r="C46" s="115"/>
      <c r="D46" s="97"/>
      <c r="E46" s="89"/>
      <c r="F46" s="97">
        <f t="shared" si="10"/>
        <v>0</v>
      </c>
      <c r="G46" s="89"/>
      <c r="H46" s="89"/>
      <c r="I46" s="89">
        <f t="shared" si="6"/>
        <v>0</v>
      </c>
    </row>
    <row r="47" spans="2:9" x14ac:dyDescent="0.2">
      <c r="B47" s="114" t="s">
        <v>356</v>
      </c>
      <c r="C47" s="115"/>
      <c r="D47" s="97"/>
      <c r="E47" s="89"/>
      <c r="F47" s="97">
        <f t="shared" si="10"/>
        <v>0</v>
      </c>
      <c r="G47" s="89"/>
      <c r="H47" s="89"/>
      <c r="I47" s="89">
        <f t="shared" si="6"/>
        <v>0</v>
      </c>
    </row>
    <row r="48" spans="2:9" x14ac:dyDescent="0.2">
      <c r="B48" s="114" t="s">
        <v>357</v>
      </c>
      <c r="C48" s="115"/>
      <c r="D48" s="97"/>
      <c r="E48" s="89"/>
      <c r="F48" s="97">
        <f t="shared" si="10"/>
        <v>0</v>
      </c>
      <c r="G48" s="89"/>
      <c r="H48" s="89"/>
      <c r="I48" s="89">
        <f t="shared" si="6"/>
        <v>0</v>
      </c>
    </row>
    <row r="49" spans="2:9" x14ac:dyDescent="0.2">
      <c r="B49" s="194" t="s">
        <v>358</v>
      </c>
      <c r="C49" s="195"/>
      <c r="D49" s="97">
        <f t="shared" ref="D49:I49" si="11">SUM(D50:D58)</f>
        <v>0</v>
      </c>
      <c r="E49" s="97">
        <f t="shared" si="11"/>
        <v>821327.4</v>
      </c>
      <c r="F49" s="97">
        <f t="shared" si="11"/>
        <v>821327.4</v>
      </c>
      <c r="G49" s="97">
        <f t="shared" si="11"/>
        <v>104829.01</v>
      </c>
      <c r="H49" s="97">
        <f t="shared" si="11"/>
        <v>104829.01</v>
      </c>
      <c r="I49" s="97">
        <f t="shared" si="11"/>
        <v>716498.39</v>
      </c>
    </row>
    <row r="50" spans="2:9" x14ac:dyDescent="0.2">
      <c r="B50" s="114" t="s">
        <v>359</v>
      </c>
      <c r="C50" s="115"/>
      <c r="D50" s="97">
        <v>0</v>
      </c>
      <c r="E50" s="89">
        <v>480240.94</v>
      </c>
      <c r="F50" s="97">
        <f t="shared" si="10"/>
        <v>480240.94</v>
      </c>
      <c r="G50" s="89">
        <v>104829.01</v>
      </c>
      <c r="H50" s="89">
        <v>104829.01</v>
      </c>
      <c r="I50" s="89">
        <f t="shared" si="6"/>
        <v>375411.93</v>
      </c>
    </row>
    <row r="51" spans="2:9" x14ac:dyDescent="0.2">
      <c r="B51" s="114" t="s">
        <v>360</v>
      </c>
      <c r="C51" s="115"/>
      <c r="D51" s="97"/>
      <c r="E51" s="89"/>
      <c r="F51" s="97">
        <f t="shared" si="10"/>
        <v>0</v>
      </c>
      <c r="G51" s="89"/>
      <c r="H51" s="89"/>
      <c r="I51" s="89">
        <f t="shared" si="6"/>
        <v>0</v>
      </c>
    </row>
    <row r="52" spans="2:9" x14ac:dyDescent="0.2">
      <c r="B52" s="114" t="s">
        <v>361</v>
      </c>
      <c r="C52" s="115"/>
      <c r="D52" s="97"/>
      <c r="E52" s="89"/>
      <c r="F52" s="97">
        <f t="shared" si="10"/>
        <v>0</v>
      </c>
      <c r="G52" s="89"/>
      <c r="H52" s="89"/>
      <c r="I52" s="89">
        <f t="shared" si="6"/>
        <v>0</v>
      </c>
    </row>
    <row r="53" spans="2:9" x14ac:dyDescent="0.2">
      <c r="B53" s="114" t="s">
        <v>362</v>
      </c>
      <c r="C53" s="115"/>
      <c r="D53" s="97">
        <v>0</v>
      </c>
      <c r="E53" s="89">
        <v>341086.46</v>
      </c>
      <c r="F53" s="97">
        <f t="shared" si="10"/>
        <v>341086.46</v>
      </c>
      <c r="G53" s="89">
        <v>0</v>
      </c>
      <c r="H53" s="89">
        <v>0</v>
      </c>
      <c r="I53" s="89">
        <f t="shared" si="6"/>
        <v>341086.46</v>
      </c>
    </row>
    <row r="54" spans="2:9" x14ac:dyDescent="0.2">
      <c r="B54" s="114" t="s">
        <v>363</v>
      </c>
      <c r="C54" s="115"/>
      <c r="D54" s="97"/>
      <c r="E54" s="89"/>
      <c r="F54" s="97">
        <f t="shared" si="10"/>
        <v>0</v>
      </c>
      <c r="G54" s="89"/>
      <c r="H54" s="89"/>
      <c r="I54" s="89">
        <f t="shared" si="6"/>
        <v>0</v>
      </c>
    </row>
    <row r="55" spans="2:9" x14ac:dyDescent="0.2">
      <c r="B55" s="114" t="s">
        <v>364</v>
      </c>
      <c r="C55" s="115"/>
      <c r="D55" s="97"/>
      <c r="E55" s="89"/>
      <c r="F55" s="97">
        <f t="shared" si="10"/>
        <v>0</v>
      </c>
      <c r="G55" s="89"/>
      <c r="H55" s="89"/>
      <c r="I55" s="89">
        <f t="shared" si="6"/>
        <v>0</v>
      </c>
    </row>
    <row r="56" spans="2:9" x14ac:dyDescent="0.2">
      <c r="B56" s="114" t="s">
        <v>365</v>
      </c>
      <c r="C56" s="115"/>
      <c r="D56" s="97"/>
      <c r="E56" s="89"/>
      <c r="F56" s="97">
        <f t="shared" si="10"/>
        <v>0</v>
      </c>
      <c r="G56" s="89"/>
      <c r="H56" s="89"/>
      <c r="I56" s="89">
        <f t="shared" si="6"/>
        <v>0</v>
      </c>
    </row>
    <row r="57" spans="2:9" x14ac:dyDescent="0.2">
      <c r="B57" s="114" t="s">
        <v>366</v>
      </c>
      <c r="C57" s="115"/>
      <c r="D57" s="97"/>
      <c r="E57" s="89"/>
      <c r="F57" s="97">
        <f t="shared" si="10"/>
        <v>0</v>
      </c>
      <c r="G57" s="89"/>
      <c r="H57" s="89"/>
      <c r="I57" s="89">
        <f t="shared" si="6"/>
        <v>0</v>
      </c>
    </row>
    <row r="58" spans="2:9" x14ac:dyDescent="0.2">
      <c r="B58" s="114" t="s">
        <v>367</v>
      </c>
      <c r="C58" s="115"/>
      <c r="D58" s="97"/>
      <c r="E58" s="89"/>
      <c r="F58" s="97">
        <f t="shared" si="10"/>
        <v>0</v>
      </c>
      <c r="G58" s="89"/>
      <c r="H58" s="89"/>
      <c r="I58" s="89">
        <f t="shared" si="6"/>
        <v>0</v>
      </c>
    </row>
    <row r="59" spans="2:9" x14ac:dyDescent="0.2">
      <c r="B59" s="112" t="s">
        <v>368</v>
      </c>
      <c r="C59" s="113"/>
      <c r="D59" s="97">
        <f>SUM(D60:D62)</f>
        <v>0</v>
      </c>
      <c r="E59" s="97">
        <f>SUM(E60:E62)</f>
        <v>17118248.140000001</v>
      </c>
      <c r="F59" s="97">
        <f>SUM(F60:F62)</f>
        <v>17118248.140000001</v>
      </c>
      <c r="G59" s="97">
        <f>SUM(G60:G62)</f>
        <v>16263760.59</v>
      </c>
      <c r="H59" s="97">
        <f>SUM(H60:H62)</f>
        <v>236972.94</v>
      </c>
      <c r="I59" s="89">
        <f t="shared" si="6"/>
        <v>854487.55000000075</v>
      </c>
    </row>
    <row r="60" spans="2:9" x14ac:dyDescent="0.2">
      <c r="B60" s="114" t="s">
        <v>369</v>
      </c>
      <c r="C60" s="115"/>
      <c r="D60" s="97">
        <v>0</v>
      </c>
      <c r="E60" s="89">
        <v>17118248.140000001</v>
      </c>
      <c r="F60" s="97">
        <f t="shared" si="10"/>
        <v>17118248.140000001</v>
      </c>
      <c r="G60" s="89">
        <v>16263760.59</v>
      </c>
      <c r="H60" s="89">
        <v>236972.94</v>
      </c>
      <c r="I60" s="89">
        <f t="shared" si="6"/>
        <v>854487.55000000075</v>
      </c>
    </row>
    <row r="61" spans="2:9" x14ac:dyDescent="0.2">
      <c r="B61" s="114" t="s">
        <v>370</v>
      </c>
      <c r="C61" s="115"/>
      <c r="D61" s="97"/>
      <c r="E61" s="89"/>
      <c r="F61" s="97">
        <f t="shared" si="10"/>
        <v>0</v>
      </c>
      <c r="G61" s="89"/>
      <c r="H61" s="89"/>
      <c r="I61" s="89">
        <f t="shared" si="6"/>
        <v>0</v>
      </c>
    </row>
    <row r="62" spans="2:9" x14ac:dyDescent="0.2">
      <c r="B62" s="114" t="s">
        <v>371</v>
      </c>
      <c r="C62" s="115"/>
      <c r="D62" s="97"/>
      <c r="E62" s="89"/>
      <c r="F62" s="97">
        <f t="shared" si="10"/>
        <v>0</v>
      </c>
      <c r="G62" s="89"/>
      <c r="H62" s="89"/>
      <c r="I62" s="89">
        <f t="shared" si="6"/>
        <v>0</v>
      </c>
    </row>
    <row r="63" spans="2:9" x14ac:dyDescent="0.2">
      <c r="B63" s="194" t="s">
        <v>372</v>
      </c>
      <c r="C63" s="195"/>
      <c r="D63" s="97">
        <f>SUM(D64:D71)</f>
        <v>0</v>
      </c>
      <c r="E63" s="97">
        <f>SUM(E64:E71)</f>
        <v>0</v>
      </c>
      <c r="F63" s="97">
        <f>F64+F65+F66+F67+F68+F70+F71</f>
        <v>0</v>
      </c>
      <c r="G63" s="97">
        <f>SUM(G64:G71)</f>
        <v>0</v>
      </c>
      <c r="H63" s="97">
        <f>SUM(H64:H71)</f>
        <v>0</v>
      </c>
      <c r="I63" s="89">
        <f t="shared" si="6"/>
        <v>0</v>
      </c>
    </row>
    <row r="64" spans="2:9" x14ac:dyDescent="0.2">
      <c r="B64" s="114" t="s">
        <v>373</v>
      </c>
      <c r="C64" s="115"/>
      <c r="D64" s="97"/>
      <c r="E64" s="89"/>
      <c r="F64" s="97">
        <f t="shared" si="10"/>
        <v>0</v>
      </c>
      <c r="G64" s="89"/>
      <c r="H64" s="89"/>
      <c r="I64" s="89">
        <f t="shared" si="6"/>
        <v>0</v>
      </c>
    </row>
    <row r="65" spans="2:9" x14ac:dyDescent="0.2">
      <c r="B65" s="114" t="s">
        <v>374</v>
      </c>
      <c r="C65" s="115"/>
      <c r="D65" s="97"/>
      <c r="E65" s="89"/>
      <c r="F65" s="97">
        <f t="shared" si="10"/>
        <v>0</v>
      </c>
      <c r="G65" s="89"/>
      <c r="H65" s="89"/>
      <c r="I65" s="89">
        <f t="shared" si="6"/>
        <v>0</v>
      </c>
    </row>
    <row r="66" spans="2:9" x14ac:dyDescent="0.2">
      <c r="B66" s="114" t="s">
        <v>375</v>
      </c>
      <c r="C66" s="115"/>
      <c r="D66" s="97"/>
      <c r="E66" s="89"/>
      <c r="F66" s="97">
        <f t="shared" si="10"/>
        <v>0</v>
      </c>
      <c r="G66" s="89"/>
      <c r="H66" s="89"/>
      <c r="I66" s="89">
        <f t="shared" si="6"/>
        <v>0</v>
      </c>
    </row>
    <row r="67" spans="2:9" x14ac:dyDescent="0.2">
      <c r="B67" s="114" t="s">
        <v>376</v>
      </c>
      <c r="C67" s="115"/>
      <c r="D67" s="97"/>
      <c r="E67" s="89"/>
      <c r="F67" s="97">
        <f t="shared" si="10"/>
        <v>0</v>
      </c>
      <c r="G67" s="89"/>
      <c r="H67" s="89"/>
      <c r="I67" s="89">
        <f t="shared" si="6"/>
        <v>0</v>
      </c>
    </row>
    <row r="68" spans="2:9" x14ac:dyDescent="0.2">
      <c r="B68" s="114" t="s">
        <v>377</v>
      </c>
      <c r="C68" s="115"/>
      <c r="D68" s="97"/>
      <c r="E68" s="89"/>
      <c r="F68" s="97">
        <f t="shared" si="10"/>
        <v>0</v>
      </c>
      <c r="G68" s="89"/>
      <c r="H68" s="89"/>
      <c r="I68" s="89">
        <f t="shared" si="6"/>
        <v>0</v>
      </c>
    </row>
    <row r="69" spans="2:9" x14ac:dyDescent="0.2">
      <c r="B69" s="114" t="s">
        <v>378</v>
      </c>
      <c r="C69" s="115"/>
      <c r="D69" s="97"/>
      <c r="E69" s="89"/>
      <c r="F69" s="97">
        <f t="shared" si="10"/>
        <v>0</v>
      </c>
      <c r="G69" s="89"/>
      <c r="H69" s="89"/>
      <c r="I69" s="89">
        <f t="shared" si="6"/>
        <v>0</v>
      </c>
    </row>
    <row r="70" spans="2:9" x14ac:dyDescent="0.2">
      <c r="B70" s="114" t="s">
        <v>379</v>
      </c>
      <c r="C70" s="115"/>
      <c r="D70" s="97"/>
      <c r="E70" s="89"/>
      <c r="F70" s="97">
        <f t="shared" si="10"/>
        <v>0</v>
      </c>
      <c r="G70" s="89"/>
      <c r="H70" s="89"/>
      <c r="I70" s="89">
        <f t="shared" si="6"/>
        <v>0</v>
      </c>
    </row>
    <row r="71" spans="2:9" x14ac:dyDescent="0.2">
      <c r="B71" s="114" t="s">
        <v>380</v>
      </c>
      <c r="C71" s="115"/>
      <c r="D71" s="97"/>
      <c r="E71" s="89"/>
      <c r="F71" s="97">
        <f t="shared" si="10"/>
        <v>0</v>
      </c>
      <c r="G71" s="89"/>
      <c r="H71" s="89"/>
      <c r="I71" s="89">
        <f t="shared" si="6"/>
        <v>0</v>
      </c>
    </row>
    <row r="72" spans="2:9" x14ac:dyDescent="0.2">
      <c r="B72" s="112" t="s">
        <v>381</v>
      </c>
      <c r="C72" s="113"/>
      <c r="D72" s="97">
        <f>SUM(D73:D75)</f>
        <v>0</v>
      </c>
      <c r="E72" s="97">
        <f>SUM(E73:E75)</f>
        <v>0</v>
      </c>
      <c r="F72" s="97">
        <f>SUM(F73:F75)</f>
        <v>0</v>
      </c>
      <c r="G72" s="97">
        <f>SUM(G73:G75)</f>
        <v>0</v>
      </c>
      <c r="H72" s="97">
        <f>SUM(H73:H75)</f>
        <v>0</v>
      </c>
      <c r="I72" s="89">
        <f t="shared" si="6"/>
        <v>0</v>
      </c>
    </row>
    <row r="73" spans="2:9" x14ac:dyDescent="0.2">
      <c r="B73" s="114" t="s">
        <v>382</v>
      </c>
      <c r="C73" s="115"/>
      <c r="D73" s="97"/>
      <c r="E73" s="89"/>
      <c r="F73" s="97">
        <f t="shared" si="10"/>
        <v>0</v>
      </c>
      <c r="G73" s="89"/>
      <c r="H73" s="89"/>
      <c r="I73" s="89">
        <f t="shared" si="6"/>
        <v>0</v>
      </c>
    </row>
    <row r="74" spans="2:9" x14ac:dyDescent="0.2">
      <c r="B74" s="114" t="s">
        <v>383</v>
      </c>
      <c r="C74" s="115"/>
      <c r="D74" s="97"/>
      <c r="E74" s="89"/>
      <c r="F74" s="97">
        <f t="shared" si="10"/>
        <v>0</v>
      </c>
      <c r="G74" s="89"/>
      <c r="H74" s="89"/>
      <c r="I74" s="89">
        <f t="shared" si="6"/>
        <v>0</v>
      </c>
    </row>
    <row r="75" spans="2:9" x14ac:dyDescent="0.2">
      <c r="B75" s="114" t="s">
        <v>384</v>
      </c>
      <c r="C75" s="115"/>
      <c r="D75" s="97"/>
      <c r="E75" s="89"/>
      <c r="F75" s="97">
        <f t="shared" si="10"/>
        <v>0</v>
      </c>
      <c r="G75" s="89"/>
      <c r="H75" s="89"/>
      <c r="I75" s="89">
        <f t="shared" si="6"/>
        <v>0</v>
      </c>
    </row>
    <row r="76" spans="2:9" x14ac:dyDescent="0.2">
      <c r="B76" s="112" t="s">
        <v>385</v>
      </c>
      <c r="C76" s="113"/>
      <c r="D76" s="97">
        <f>SUM(D77:D83)</f>
        <v>0</v>
      </c>
      <c r="E76" s="97">
        <f>SUM(E77:E83)</f>
        <v>0</v>
      </c>
      <c r="F76" s="97">
        <f>SUM(F77:F83)</f>
        <v>0</v>
      </c>
      <c r="G76" s="97">
        <f>SUM(G77:G83)</f>
        <v>0</v>
      </c>
      <c r="H76" s="97">
        <f>SUM(H77:H83)</f>
        <v>0</v>
      </c>
      <c r="I76" s="89">
        <f t="shared" si="6"/>
        <v>0</v>
      </c>
    </row>
    <row r="77" spans="2:9" x14ac:dyDescent="0.2">
      <c r="B77" s="114" t="s">
        <v>386</v>
      </c>
      <c r="C77" s="115"/>
      <c r="D77" s="97"/>
      <c r="E77" s="89"/>
      <c r="F77" s="97">
        <f t="shared" si="10"/>
        <v>0</v>
      </c>
      <c r="G77" s="89"/>
      <c r="H77" s="89"/>
      <c r="I77" s="89">
        <f t="shared" si="6"/>
        <v>0</v>
      </c>
    </row>
    <row r="78" spans="2:9" x14ac:dyDescent="0.2">
      <c r="B78" s="114" t="s">
        <v>387</v>
      </c>
      <c r="C78" s="115"/>
      <c r="D78" s="97"/>
      <c r="E78" s="89"/>
      <c r="F78" s="97">
        <f t="shared" si="10"/>
        <v>0</v>
      </c>
      <c r="G78" s="89"/>
      <c r="H78" s="89"/>
      <c r="I78" s="89">
        <f t="shared" si="6"/>
        <v>0</v>
      </c>
    </row>
    <row r="79" spans="2:9" x14ac:dyDescent="0.2">
      <c r="B79" s="114" t="s">
        <v>388</v>
      </c>
      <c r="C79" s="115"/>
      <c r="D79" s="97"/>
      <c r="E79" s="89"/>
      <c r="F79" s="97">
        <f t="shared" si="10"/>
        <v>0</v>
      </c>
      <c r="G79" s="89"/>
      <c r="H79" s="89"/>
      <c r="I79" s="89">
        <f t="shared" si="6"/>
        <v>0</v>
      </c>
    </row>
    <row r="80" spans="2:9" x14ac:dyDescent="0.2">
      <c r="B80" s="114" t="s">
        <v>389</v>
      </c>
      <c r="C80" s="115"/>
      <c r="D80" s="97"/>
      <c r="E80" s="89"/>
      <c r="F80" s="97">
        <f t="shared" si="10"/>
        <v>0</v>
      </c>
      <c r="G80" s="89"/>
      <c r="H80" s="89"/>
      <c r="I80" s="89">
        <f t="shared" si="6"/>
        <v>0</v>
      </c>
    </row>
    <row r="81" spans="2:9" x14ac:dyDescent="0.2">
      <c r="B81" s="114" t="s">
        <v>390</v>
      </c>
      <c r="C81" s="115"/>
      <c r="D81" s="97"/>
      <c r="E81" s="89"/>
      <c r="F81" s="97">
        <f t="shared" si="10"/>
        <v>0</v>
      </c>
      <c r="G81" s="89"/>
      <c r="H81" s="89"/>
      <c r="I81" s="89">
        <f t="shared" si="6"/>
        <v>0</v>
      </c>
    </row>
    <row r="82" spans="2:9" x14ac:dyDescent="0.2">
      <c r="B82" s="114" t="s">
        <v>391</v>
      </c>
      <c r="C82" s="115"/>
      <c r="D82" s="97"/>
      <c r="E82" s="89"/>
      <c r="F82" s="97">
        <f t="shared" si="10"/>
        <v>0</v>
      </c>
      <c r="G82" s="89"/>
      <c r="H82" s="89"/>
      <c r="I82" s="89">
        <f t="shared" si="6"/>
        <v>0</v>
      </c>
    </row>
    <row r="83" spans="2:9" x14ac:dyDescent="0.2">
      <c r="B83" s="114" t="s">
        <v>392</v>
      </c>
      <c r="C83" s="115"/>
      <c r="D83" s="97"/>
      <c r="E83" s="89"/>
      <c r="F83" s="97">
        <f t="shared" si="10"/>
        <v>0</v>
      </c>
      <c r="G83" s="89"/>
      <c r="H83" s="89"/>
      <c r="I83" s="89">
        <f t="shared" si="6"/>
        <v>0</v>
      </c>
    </row>
    <row r="84" spans="2:9" x14ac:dyDescent="0.2">
      <c r="B84" s="116"/>
      <c r="C84" s="117"/>
      <c r="D84" s="118"/>
      <c r="E84" s="102"/>
      <c r="F84" s="102"/>
      <c r="G84" s="102"/>
      <c r="H84" s="102"/>
      <c r="I84" s="102"/>
    </row>
    <row r="85" spans="2:9" x14ac:dyDescent="0.2">
      <c r="B85" s="119" t="s">
        <v>393</v>
      </c>
      <c r="C85" s="120"/>
      <c r="D85" s="121">
        <f t="shared" ref="D85:I85" si="12">D86+D104+D94+D114+D124+D134+D138+D147+D151</f>
        <v>378788176</v>
      </c>
      <c r="E85" s="121">
        <f>E86+E104+E94+E114+E124+E134+E138+E147+E151</f>
        <v>52588168.240000002</v>
      </c>
      <c r="F85" s="121">
        <f t="shared" si="12"/>
        <v>431376344.24000001</v>
      </c>
      <c r="G85" s="121">
        <f>G86+G104+G94+G114+G124+G134+G138+G147+G151</f>
        <v>325926519.87</v>
      </c>
      <c r="H85" s="121">
        <f>H86+H104+H94+H114+H124+H134+H138+H147+H151</f>
        <v>229603161.74000001</v>
      </c>
      <c r="I85" s="121">
        <f t="shared" si="12"/>
        <v>105449824.37000003</v>
      </c>
    </row>
    <row r="86" spans="2:9" x14ac:dyDescent="0.2">
      <c r="B86" s="112" t="s">
        <v>320</v>
      </c>
      <c r="C86" s="113"/>
      <c r="D86" s="97">
        <f>SUM(D87:D93)</f>
        <v>0</v>
      </c>
      <c r="E86" s="97">
        <f>SUM(E87:E93)</f>
        <v>0</v>
      </c>
      <c r="F86" s="97">
        <f>SUM(F87:F93)</f>
        <v>0</v>
      </c>
      <c r="G86" s="97">
        <f>SUM(G87:G93)</f>
        <v>0</v>
      </c>
      <c r="H86" s="97">
        <f>SUM(H87:H93)</f>
        <v>0</v>
      </c>
      <c r="I86" s="89">
        <f t="shared" ref="I86:I149" si="13">F86-G86</f>
        <v>0</v>
      </c>
    </row>
    <row r="87" spans="2:9" x14ac:dyDescent="0.2">
      <c r="B87" s="114" t="s">
        <v>321</v>
      </c>
      <c r="C87" s="115"/>
      <c r="D87" s="97"/>
      <c r="E87" s="89"/>
      <c r="F87" s="97">
        <f t="shared" ref="F87:F103" si="14">D87+E87</f>
        <v>0</v>
      </c>
      <c r="G87" s="89"/>
      <c r="H87" s="89"/>
      <c r="I87" s="89">
        <f t="shared" si="13"/>
        <v>0</v>
      </c>
    </row>
    <row r="88" spans="2:9" x14ac:dyDescent="0.2">
      <c r="B88" s="114" t="s">
        <v>322</v>
      </c>
      <c r="C88" s="115"/>
      <c r="D88" s="97"/>
      <c r="E88" s="89"/>
      <c r="F88" s="97">
        <f t="shared" si="14"/>
        <v>0</v>
      </c>
      <c r="G88" s="89"/>
      <c r="H88" s="89"/>
      <c r="I88" s="89">
        <f t="shared" si="13"/>
        <v>0</v>
      </c>
    </row>
    <row r="89" spans="2:9" x14ac:dyDescent="0.2">
      <c r="B89" s="114" t="s">
        <v>323</v>
      </c>
      <c r="C89" s="115"/>
      <c r="D89" s="97"/>
      <c r="E89" s="89"/>
      <c r="F89" s="97">
        <f t="shared" si="14"/>
        <v>0</v>
      </c>
      <c r="G89" s="89"/>
      <c r="H89" s="89"/>
      <c r="I89" s="89">
        <f t="shared" si="13"/>
        <v>0</v>
      </c>
    </row>
    <row r="90" spans="2:9" x14ac:dyDescent="0.2">
      <c r="B90" s="114" t="s">
        <v>324</v>
      </c>
      <c r="C90" s="115"/>
      <c r="D90" s="97"/>
      <c r="E90" s="89"/>
      <c r="F90" s="97">
        <f t="shared" si="14"/>
        <v>0</v>
      </c>
      <c r="G90" s="89"/>
      <c r="H90" s="89"/>
      <c r="I90" s="89">
        <f t="shared" si="13"/>
        <v>0</v>
      </c>
    </row>
    <row r="91" spans="2:9" x14ac:dyDescent="0.2">
      <c r="B91" s="114" t="s">
        <v>325</v>
      </c>
      <c r="C91" s="115"/>
      <c r="D91" s="97"/>
      <c r="E91" s="89"/>
      <c r="F91" s="97">
        <f t="shared" si="14"/>
        <v>0</v>
      </c>
      <c r="G91" s="89"/>
      <c r="H91" s="89"/>
      <c r="I91" s="89">
        <f t="shared" si="13"/>
        <v>0</v>
      </c>
    </row>
    <row r="92" spans="2:9" x14ac:dyDescent="0.2">
      <c r="B92" s="114" t="s">
        <v>326</v>
      </c>
      <c r="C92" s="115"/>
      <c r="D92" s="97"/>
      <c r="E92" s="89"/>
      <c r="F92" s="97">
        <f t="shared" si="14"/>
        <v>0</v>
      </c>
      <c r="G92" s="89"/>
      <c r="H92" s="89"/>
      <c r="I92" s="89">
        <f t="shared" si="13"/>
        <v>0</v>
      </c>
    </row>
    <row r="93" spans="2:9" x14ac:dyDescent="0.2">
      <c r="B93" s="114" t="s">
        <v>327</v>
      </c>
      <c r="C93" s="115"/>
      <c r="D93" s="97"/>
      <c r="E93" s="89"/>
      <c r="F93" s="97">
        <f t="shared" si="14"/>
        <v>0</v>
      </c>
      <c r="G93" s="89"/>
      <c r="H93" s="89"/>
      <c r="I93" s="89">
        <f t="shared" si="13"/>
        <v>0</v>
      </c>
    </row>
    <row r="94" spans="2:9" x14ac:dyDescent="0.2">
      <c r="B94" s="112" t="s">
        <v>328</v>
      </c>
      <c r="C94" s="113"/>
      <c r="D94" s="97">
        <f>SUM(D95:D103)</f>
        <v>0</v>
      </c>
      <c r="E94" s="97">
        <f>SUM(E95:E103)</f>
        <v>0</v>
      </c>
      <c r="F94" s="97">
        <f>SUM(F95:F103)</f>
        <v>0</v>
      </c>
      <c r="G94" s="97">
        <f>SUM(G95:G103)</f>
        <v>0</v>
      </c>
      <c r="H94" s="97">
        <f>SUM(H95:H103)</f>
        <v>0</v>
      </c>
      <c r="I94" s="89">
        <f t="shared" si="13"/>
        <v>0</v>
      </c>
    </row>
    <row r="95" spans="2:9" x14ac:dyDescent="0.2">
      <c r="B95" s="114" t="s">
        <v>329</v>
      </c>
      <c r="C95" s="115"/>
      <c r="D95" s="97"/>
      <c r="E95" s="89"/>
      <c r="F95" s="97">
        <f t="shared" si="14"/>
        <v>0</v>
      </c>
      <c r="G95" s="89"/>
      <c r="H95" s="89"/>
      <c r="I95" s="89">
        <f t="shared" si="13"/>
        <v>0</v>
      </c>
    </row>
    <row r="96" spans="2:9" x14ac:dyDescent="0.2">
      <c r="B96" s="114" t="s">
        <v>330</v>
      </c>
      <c r="C96" s="115"/>
      <c r="D96" s="97"/>
      <c r="E96" s="89"/>
      <c r="F96" s="97">
        <f t="shared" si="14"/>
        <v>0</v>
      </c>
      <c r="G96" s="89"/>
      <c r="H96" s="89"/>
      <c r="I96" s="89">
        <f t="shared" si="13"/>
        <v>0</v>
      </c>
    </row>
    <row r="97" spans="2:9" x14ac:dyDescent="0.2">
      <c r="B97" s="114" t="s">
        <v>331</v>
      </c>
      <c r="C97" s="115"/>
      <c r="D97" s="97"/>
      <c r="E97" s="89"/>
      <c r="F97" s="97">
        <f t="shared" si="14"/>
        <v>0</v>
      </c>
      <c r="G97" s="89"/>
      <c r="H97" s="89"/>
      <c r="I97" s="89">
        <f t="shared" si="13"/>
        <v>0</v>
      </c>
    </row>
    <row r="98" spans="2:9" x14ac:dyDescent="0.2">
      <c r="B98" s="114" t="s">
        <v>332</v>
      </c>
      <c r="C98" s="115"/>
      <c r="D98" s="97"/>
      <c r="E98" s="89"/>
      <c r="F98" s="97">
        <f t="shared" si="14"/>
        <v>0</v>
      </c>
      <c r="G98" s="89"/>
      <c r="H98" s="89"/>
      <c r="I98" s="89">
        <f t="shared" si="13"/>
        <v>0</v>
      </c>
    </row>
    <row r="99" spans="2:9" x14ac:dyDescent="0.2">
      <c r="B99" s="114" t="s">
        <v>333</v>
      </c>
      <c r="C99" s="115"/>
      <c r="D99" s="97"/>
      <c r="E99" s="89"/>
      <c r="F99" s="97">
        <f t="shared" si="14"/>
        <v>0</v>
      </c>
      <c r="G99" s="89"/>
      <c r="H99" s="89"/>
      <c r="I99" s="89">
        <f t="shared" si="13"/>
        <v>0</v>
      </c>
    </row>
    <row r="100" spans="2:9" x14ac:dyDescent="0.2">
      <c r="B100" s="114" t="s">
        <v>334</v>
      </c>
      <c r="C100" s="115"/>
      <c r="D100" s="97"/>
      <c r="E100" s="89"/>
      <c r="F100" s="97">
        <f t="shared" si="14"/>
        <v>0</v>
      </c>
      <c r="G100" s="89"/>
      <c r="H100" s="89"/>
      <c r="I100" s="89">
        <f t="shared" si="13"/>
        <v>0</v>
      </c>
    </row>
    <row r="101" spans="2:9" x14ac:dyDescent="0.2">
      <c r="B101" s="114" t="s">
        <v>335</v>
      </c>
      <c r="C101" s="115"/>
      <c r="D101" s="97"/>
      <c r="E101" s="89"/>
      <c r="F101" s="97">
        <f t="shared" si="14"/>
        <v>0</v>
      </c>
      <c r="G101" s="89"/>
      <c r="H101" s="89"/>
      <c r="I101" s="89">
        <f t="shared" si="13"/>
        <v>0</v>
      </c>
    </row>
    <row r="102" spans="2:9" x14ac:dyDescent="0.2">
      <c r="B102" s="114" t="s">
        <v>336</v>
      </c>
      <c r="C102" s="115"/>
      <c r="D102" s="97"/>
      <c r="E102" s="89"/>
      <c r="F102" s="97">
        <f t="shared" si="14"/>
        <v>0</v>
      </c>
      <c r="G102" s="89"/>
      <c r="H102" s="89"/>
      <c r="I102" s="89">
        <f t="shared" si="13"/>
        <v>0</v>
      </c>
    </row>
    <row r="103" spans="2:9" x14ac:dyDescent="0.2">
      <c r="B103" s="114" t="s">
        <v>337</v>
      </c>
      <c r="C103" s="115"/>
      <c r="D103" s="97"/>
      <c r="E103" s="89"/>
      <c r="F103" s="97">
        <f t="shared" si="14"/>
        <v>0</v>
      </c>
      <c r="G103" s="89"/>
      <c r="H103" s="89"/>
      <c r="I103" s="89">
        <f t="shared" si="13"/>
        <v>0</v>
      </c>
    </row>
    <row r="104" spans="2:9" x14ac:dyDescent="0.2">
      <c r="B104" s="112" t="s">
        <v>338</v>
      </c>
      <c r="C104" s="113"/>
      <c r="D104" s="97">
        <f>SUM(D105:D113)</f>
        <v>0</v>
      </c>
      <c r="E104" s="97">
        <f>SUM(E105:E113)</f>
        <v>58860195.950000003</v>
      </c>
      <c r="F104" s="97">
        <f>SUM(F105:F113)</f>
        <v>58860195.950000003</v>
      </c>
      <c r="G104" s="97">
        <f>SUM(G105:G113)</f>
        <v>58860195.950000003</v>
      </c>
      <c r="H104" s="97">
        <f>SUM(H105:H113)</f>
        <v>58860195.950000003</v>
      </c>
      <c r="I104" s="89">
        <f t="shared" si="13"/>
        <v>0</v>
      </c>
    </row>
    <row r="105" spans="2:9" x14ac:dyDescent="0.2">
      <c r="B105" s="114" t="s">
        <v>339</v>
      </c>
      <c r="C105" s="115"/>
      <c r="D105" s="97"/>
      <c r="E105" s="89"/>
      <c r="F105" s="89">
        <f>D105+E105</f>
        <v>0</v>
      </c>
      <c r="G105" s="89"/>
      <c r="H105" s="89"/>
      <c r="I105" s="89">
        <f t="shared" si="13"/>
        <v>0</v>
      </c>
    </row>
    <row r="106" spans="2:9" x14ac:dyDescent="0.2">
      <c r="B106" s="114" t="s">
        <v>340</v>
      </c>
      <c r="C106" s="115"/>
      <c r="D106" s="97"/>
      <c r="E106" s="89"/>
      <c r="F106" s="89">
        <f t="shared" ref="F106:F113" si="15">D106+E106</f>
        <v>0</v>
      </c>
      <c r="G106" s="89"/>
      <c r="H106" s="89"/>
      <c r="I106" s="89">
        <f t="shared" si="13"/>
        <v>0</v>
      </c>
    </row>
    <row r="107" spans="2:9" x14ac:dyDescent="0.2">
      <c r="B107" s="114" t="s">
        <v>341</v>
      </c>
      <c r="C107" s="115"/>
      <c r="D107" s="97"/>
      <c r="E107" s="89"/>
      <c r="F107" s="89">
        <f t="shared" si="15"/>
        <v>0</v>
      </c>
      <c r="G107" s="89"/>
      <c r="H107" s="89"/>
      <c r="I107" s="89">
        <f t="shared" si="13"/>
        <v>0</v>
      </c>
    </row>
    <row r="108" spans="2:9" x14ac:dyDescent="0.2">
      <c r="B108" s="114" t="s">
        <v>342</v>
      </c>
      <c r="C108" s="115"/>
      <c r="D108" s="97"/>
      <c r="E108" s="89"/>
      <c r="F108" s="89">
        <f t="shared" si="15"/>
        <v>0</v>
      </c>
      <c r="G108" s="89"/>
      <c r="H108" s="89"/>
      <c r="I108" s="89">
        <f t="shared" si="13"/>
        <v>0</v>
      </c>
    </row>
    <row r="109" spans="2:9" x14ac:dyDescent="0.2">
      <c r="B109" s="114" t="s">
        <v>343</v>
      </c>
      <c r="C109" s="115"/>
      <c r="D109" s="97">
        <v>0</v>
      </c>
      <c r="E109" s="89">
        <v>58860195.950000003</v>
      </c>
      <c r="F109" s="89">
        <f t="shared" si="15"/>
        <v>58860195.950000003</v>
      </c>
      <c r="G109" s="89">
        <v>58860195.950000003</v>
      </c>
      <c r="H109" s="89">
        <v>58860195.950000003</v>
      </c>
      <c r="I109" s="89">
        <f t="shared" si="13"/>
        <v>0</v>
      </c>
    </row>
    <row r="110" spans="2:9" x14ac:dyDescent="0.2">
      <c r="B110" s="114" t="s">
        <v>344</v>
      </c>
      <c r="C110" s="115"/>
      <c r="D110" s="97"/>
      <c r="E110" s="89"/>
      <c r="F110" s="89">
        <f t="shared" si="15"/>
        <v>0</v>
      </c>
      <c r="G110" s="89"/>
      <c r="H110" s="89"/>
      <c r="I110" s="89">
        <f t="shared" si="13"/>
        <v>0</v>
      </c>
    </row>
    <row r="111" spans="2:9" x14ac:dyDescent="0.2">
      <c r="B111" s="114" t="s">
        <v>345</v>
      </c>
      <c r="C111" s="115"/>
      <c r="D111" s="97"/>
      <c r="E111" s="89"/>
      <c r="F111" s="89">
        <f t="shared" si="15"/>
        <v>0</v>
      </c>
      <c r="G111" s="89"/>
      <c r="H111" s="89"/>
      <c r="I111" s="89">
        <f t="shared" si="13"/>
        <v>0</v>
      </c>
    </row>
    <row r="112" spans="2:9" x14ac:dyDescent="0.2">
      <c r="B112" s="114" t="s">
        <v>346</v>
      </c>
      <c r="C112" s="115"/>
      <c r="D112" s="97"/>
      <c r="E112" s="89"/>
      <c r="F112" s="89">
        <f t="shared" si="15"/>
        <v>0</v>
      </c>
      <c r="G112" s="89"/>
      <c r="H112" s="89"/>
      <c r="I112" s="89">
        <f t="shared" si="13"/>
        <v>0</v>
      </c>
    </row>
    <row r="113" spans="2:9" x14ac:dyDescent="0.2">
      <c r="B113" s="114" t="s">
        <v>347</v>
      </c>
      <c r="C113" s="115"/>
      <c r="D113" s="97"/>
      <c r="E113" s="89"/>
      <c r="F113" s="89">
        <f t="shared" si="15"/>
        <v>0</v>
      </c>
      <c r="G113" s="89"/>
      <c r="H113" s="89"/>
      <c r="I113" s="89">
        <f t="shared" si="13"/>
        <v>0</v>
      </c>
    </row>
    <row r="114" spans="2:9" ht="25.5" customHeight="1" x14ac:dyDescent="0.2">
      <c r="B114" s="194" t="s">
        <v>348</v>
      </c>
      <c r="C114" s="195"/>
      <c r="D114" s="97">
        <f>SUM(D115:D123)</f>
        <v>0</v>
      </c>
      <c r="E114" s="97">
        <f>SUM(E115:E123)</f>
        <v>0</v>
      </c>
      <c r="F114" s="97">
        <f>SUM(F115:F123)</f>
        <v>0</v>
      </c>
      <c r="G114" s="97">
        <f>SUM(G115:G123)</f>
        <v>0</v>
      </c>
      <c r="H114" s="97">
        <f>SUM(H115:H123)</f>
        <v>0</v>
      </c>
      <c r="I114" s="89">
        <f t="shared" si="13"/>
        <v>0</v>
      </c>
    </row>
    <row r="115" spans="2:9" x14ac:dyDescent="0.2">
      <c r="B115" s="114" t="s">
        <v>349</v>
      </c>
      <c r="C115" s="115"/>
      <c r="D115" s="97"/>
      <c r="E115" s="89"/>
      <c r="F115" s="89">
        <f>D115+E115</f>
        <v>0</v>
      </c>
      <c r="G115" s="89"/>
      <c r="H115" s="89"/>
      <c r="I115" s="89">
        <f t="shared" si="13"/>
        <v>0</v>
      </c>
    </row>
    <row r="116" spans="2:9" x14ac:dyDescent="0.2">
      <c r="B116" s="114" t="s">
        <v>350</v>
      </c>
      <c r="C116" s="115"/>
      <c r="D116" s="97"/>
      <c r="E116" s="89"/>
      <c r="F116" s="89">
        <f t="shared" ref="F116:F123" si="16">D116+E116</f>
        <v>0</v>
      </c>
      <c r="G116" s="89"/>
      <c r="H116" s="89"/>
      <c r="I116" s="89">
        <f t="shared" si="13"/>
        <v>0</v>
      </c>
    </row>
    <row r="117" spans="2:9" x14ac:dyDescent="0.2">
      <c r="B117" s="114" t="s">
        <v>351</v>
      </c>
      <c r="C117" s="115"/>
      <c r="D117" s="97"/>
      <c r="E117" s="89"/>
      <c r="F117" s="89">
        <f t="shared" si="16"/>
        <v>0</v>
      </c>
      <c r="G117" s="89"/>
      <c r="H117" s="89"/>
      <c r="I117" s="89">
        <f t="shared" si="13"/>
        <v>0</v>
      </c>
    </row>
    <row r="118" spans="2:9" x14ac:dyDescent="0.2">
      <c r="B118" s="114" t="s">
        <v>352</v>
      </c>
      <c r="C118" s="115"/>
      <c r="D118" s="97"/>
      <c r="E118" s="89"/>
      <c r="F118" s="89">
        <f t="shared" si="16"/>
        <v>0</v>
      </c>
      <c r="G118" s="89"/>
      <c r="H118" s="89"/>
      <c r="I118" s="89">
        <f t="shared" si="13"/>
        <v>0</v>
      </c>
    </row>
    <row r="119" spans="2:9" x14ac:dyDescent="0.2">
      <c r="B119" s="114" t="s">
        <v>353</v>
      </c>
      <c r="C119" s="115"/>
      <c r="D119" s="97"/>
      <c r="E119" s="89"/>
      <c r="F119" s="89">
        <f t="shared" si="16"/>
        <v>0</v>
      </c>
      <c r="G119" s="89"/>
      <c r="H119" s="89"/>
      <c r="I119" s="89">
        <f t="shared" si="13"/>
        <v>0</v>
      </c>
    </row>
    <row r="120" spans="2:9" x14ac:dyDescent="0.2">
      <c r="B120" s="114" t="s">
        <v>354</v>
      </c>
      <c r="C120" s="115"/>
      <c r="D120" s="97"/>
      <c r="E120" s="89"/>
      <c r="F120" s="89">
        <f t="shared" si="16"/>
        <v>0</v>
      </c>
      <c r="G120" s="89"/>
      <c r="H120" s="89"/>
      <c r="I120" s="89">
        <f t="shared" si="13"/>
        <v>0</v>
      </c>
    </row>
    <row r="121" spans="2:9" x14ac:dyDescent="0.2">
      <c r="B121" s="114" t="s">
        <v>355</v>
      </c>
      <c r="C121" s="115"/>
      <c r="D121" s="97"/>
      <c r="E121" s="89"/>
      <c r="F121" s="89">
        <f t="shared" si="16"/>
        <v>0</v>
      </c>
      <c r="G121" s="89"/>
      <c r="H121" s="89"/>
      <c r="I121" s="89">
        <f t="shared" si="13"/>
        <v>0</v>
      </c>
    </row>
    <row r="122" spans="2:9" x14ac:dyDescent="0.2">
      <c r="B122" s="114" t="s">
        <v>356</v>
      </c>
      <c r="C122" s="115"/>
      <c r="D122" s="97"/>
      <c r="E122" s="89"/>
      <c r="F122" s="89">
        <f t="shared" si="16"/>
        <v>0</v>
      </c>
      <c r="G122" s="89"/>
      <c r="H122" s="89"/>
      <c r="I122" s="89">
        <f t="shared" si="13"/>
        <v>0</v>
      </c>
    </row>
    <row r="123" spans="2:9" x14ac:dyDescent="0.2">
      <c r="B123" s="114" t="s">
        <v>357</v>
      </c>
      <c r="C123" s="115"/>
      <c r="D123" s="97"/>
      <c r="E123" s="89"/>
      <c r="F123" s="89">
        <f t="shared" si="16"/>
        <v>0</v>
      </c>
      <c r="G123" s="89"/>
      <c r="H123" s="89"/>
      <c r="I123" s="89">
        <f t="shared" si="13"/>
        <v>0</v>
      </c>
    </row>
    <row r="124" spans="2:9" x14ac:dyDescent="0.2">
      <c r="B124" s="112" t="s">
        <v>358</v>
      </c>
      <c r="C124" s="113"/>
      <c r="D124" s="97">
        <f>SUM(D125:D133)</f>
        <v>0</v>
      </c>
      <c r="E124" s="97">
        <f>SUM(E125:E133)</f>
        <v>0</v>
      </c>
      <c r="F124" s="97">
        <f>SUM(F125:F133)</f>
        <v>0</v>
      </c>
      <c r="G124" s="97">
        <f>SUM(G125:G133)</f>
        <v>0</v>
      </c>
      <c r="H124" s="97">
        <f>SUM(H125:H133)</f>
        <v>0</v>
      </c>
      <c r="I124" s="89">
        <f t="shared" si="13"/>
        <v>0</v>
      </c>
    </row>
    <row r="125" spans="2:9" x14ac:dyDescent="0.2">
      <c r="B125" s="114" t="s">
        <v>359</v>
      </c>
      <c r="C125" s="115"/>
      <c r="D125" s="97"/>
      <c r="E125" s="89"/>
      <c r="F125" s="89">
        <f>D125+E125</f>
        <v>0</v>
      </c>
      <c r="G125" s="89"/>
      <c r="H125" s="89"/>
      <c r="I125" s="89">
        <f t="shared" si="13"/>
        <v>0</v>
      </c>
    </row>
    <row r="126" spans="2:9" x14ac:dyDescent="0.2">
      <c r="B126" s="114" t="s">
        <v>360</v>
      </c>
      <c r="C126" s="115"/>
      <c r="D126" s="97"/>
      <c r="E126" s="89"/>
      <c r="F126" s="89">
        <f t="shared" ref="F126:F133" si="17">D126+E126</f>
        <v>0</v>
      </c>
      <c r="G126" s="89"/>
      <c r="H126" s="89"/>
      <c r="I126" s="89">
        <f t="shared" si="13"/>
        <v>0</v>
      </c>
    </row>
    <row r="127" spans="2:9" x14ac:dyDescent="0.2">
      <c r="B127" s="114" t="s">
        <v>361</v>
      </c>
      <c r="C127" s="115"/>
      <c r="D127" s="97"/>
      <c r="E127" s="89"/>
      <c r="F127" s="89">
        <f t="shared" si="17"/>
        <v>0</v>
      </c>
      <c r="G127" s="89"/>
      <c r="H127" s="89"/>
      <c r="I127" s="89">
        <f t="shared" si="13"/>
        <v>0</v>
      </c>
    </row>
    <row r="128" spans="2:9" x14ac:dyDescent="0.2">
      <c r="B128" s="114" t="s">
        <v>362</v>
      </c>
      <c r="C128" s="115"/>
      <c r="D128" s="97"/>
      <c r="E128" s="89"/>
      <c r="F128" s="89">
        <f t="shared" si="17"/>
        <v>0</v>
      </c>
      <c r="G128" s="89"/>
      <c r="H128" s="89"/>
      <c r="I128" s="89">
        <f t="shared" si="13"/>
        <v>0</v>
      </c>
    </row>
    <row r="129" spans="2:9" x14ac:dyDescent="0.2">
      <c r="B129" s="114" t="s">
        <v>363</v>
      </c>
      <c r="C129" s="115"/>
      <c r="D129" s="97"/>
      <c r="E129" s="89"/>
      <c r="F129" s="89">
        <f t="shared" si="17"/>
        <v>0</v>
      </c>
      <c r="G129" s="89"/>
      <c r="H129" s="89"/>
      <c r="I129" s="89">
        <f t="shared" si="13"/>
        <v>0</v>
      </c>
    </row>
    <row r="130" spans="2:9" x14ac:dyDescent="0.2">
      <c r="B130" s="114" t="s">
        <v>364</v>
      </c>
      <c r="C130" s="115"/>
      <c r="D130" s="97"/>
      <c r="E130" s="89"/>
      <c r="F130" s="89">
        <f t="shared" si="17"/>
        <v>0</v>
      </c>
      <c r="G130" s="89"/>
      <c r="H130" s="89"/>
      <c r="I130" s="89">
        <f t="shared" si="13"/>
        <v>0</v>
      </c>
    </row>
    <row r="131" spans="2:9" x14ac:dyDescent="0.2">
      <c r="B131" s="114" t="s">
        <v>365</v>
      </c>
      <c r="C131" s="115"/>
      <c r="D131" s="97"/>
      <c r="E131" s="89"/>
      <c r="F131" s="89">
        <f t="shared" si="17"/>
        <v>0</v>
      </c>
      <c r="G131" s="89"/>
      <c r="H131" s="89"/>
      <c r="I131" s="89">
        <f t="shared" si="13"/>
        <v>0</v>
      </c>
    </row>
    <row r="132" spans="2:9" x14ac:dyDescent="0.2">
      <c r="B132" s="114" t="s">
        <v>366</v>
      </c>
      <c r="C132" s="115"/>
      <c r="D132" s="97"/>
      <c r="E132" s="89"/>
      <c r="F132" s="89">
        <f t="shared" si="17"/>
        <v>0</v>
      </c>
      <c r="G132" s="89"/>
      <c r="H132" s="89"/>
      <c r="I132" s="89">
        <f t="shared" si="13"/>
        <v>0</v>
      </c>
    </row>
    <row r="133" spans="2:9" x14ac:dyDescent="0.2">
      <c r="B133" s="114" t="s">
        <v>367</v>
      </c>
      <c r="C133" s="115"/>
      <c r="D133" s="97"/>
      <c r="E133" s="89"/>
      <c r="F133" s="89">
        <f t="shared" si="17"/>
        <v>0</v>
      </c>
      <c r="G133" s="89"/>
      <c r="H133" s="89"/>
      <c r="I133" s="89">
        <f t="shared" si="13"/>
        <v>0</v>
      </c>
    </row>
    <row r="134" spans="2:9" x14ac:dyDescent="0.2">
      <c r="B134" s="112" t="s">
        <v>368</v>
      </c>
      <c r="C134" s="113"/>
      <c r="D134" s="97">
        <f>SUM(D135:D137)</f>
        <v>378788176</v>
      </c>
      <c r="E134" s="97">
        <f>SUM(E135:E137)</f>
        <v>-6272027.71</v>
      </c>
      <c r="F134" s="97">
        <f>SUM(F135:F137)</f>
        <v>372516148.29000002</v>
      </c>
      <c r="G134" s="97">
        <f>SUM(G135:G137)</f>
        <v>267066323.91999999</v>
      </c>
      <c r="H134" s="97">
        <f>SUM(H135:H137)</f>
        <v>170742965.78999999</v>
      </c>
      <c r="I134" s="89">
        <f t="shared" si="13"/>
        <v>105449824.37000003</v>
      </c>
    </row>
    <row r="135" spans="2:9" x14ac:dyDescent="0.2">
      <c r="B135" s="114" t="s">
        <v>369</v>
      </c>
      <c r="C135" s="115"/>
      <c r="D135" s="97">
        <v>378788176</v>
      </c>
      <c r="E135" s="89">
        <v>-6272027.71</v>
      </c>
      <c r="F135" s="89">
        <f>D135+E135</f>
        <v>372516148.29000002</v>
      </c>
      <c r="G135" s="89">
        <v>267066323.91999999</v>
      </c>
      <c r="H135" s="89">
        <v>170742965.78999999</v>
      </c>
      <c r="I135" s="89">
        <f t="shared" si="13"/>
        <v>105449824.37000003</v>
      </c>
    </row>
    <row r="136" spans="2:9" x14ac:dyDescent="0.2">
      <c r="B136" s="114" t="s">
        <v>370</v>
      </c>
      <c r="C136" s="115"/>
      <c r="D136" s="97"/>
      <c r="E136" s="89"/>
      <c r="F136" s="89">
        <f>D136+E136</f>
        <v>0</v>
      </c>
      <c r="G136" s="89"/>
      <c r="H136" s="89"/>
      <c r="I136" s="89">
        <f t="shared" si="13"/>
        <v>0</v>
      </c>
    </row>
    <row r="137" spans="2:9" x14ac:dyDescent="0.2">
      <c r="B137" s="114" t="s">
        <v>371</v>
      </c>
      <c r="C137" s="115"/>
      <c r="D137" s="97"/>
      <c r="E137" s="89"/>
      <c r="F137" s="89">
        <f>D137+E137</f>
        <v>0</v>
      </c>
      <c r="G137" s="89"/>
      <c r="H137" s="89"/>
      <c r="I137" s="89">
        <f t="shared" si="13"/>
        <v>0</v>
      </c>
    </row>
    <row r="138" spans="2:9" x14ac:dyDescent="0.2">
      <c r="B138" s="112" t="s">
        <v>372</v>
      </c>
      <c r="C138" s="113"/>
      <c r="D138" s="97">
        <f>SUM(D139:D146)</f>
        <v>0</v>
      </c>
      <c r="E138" s="97">
        <f>SUM(E139:E146)</f>
        <v>0</v>
      </c>
      <c r="F138" s="97">
        <f>F139+F140+F141+F142+F143+F145+F146</f>
        <v>0</v>
      </c>
      <c r="G138" s="97">
        <f>SUM(G139:G146)</f>
        <v>0</v>
      </c>
      <c r="H138" s="97">
        <f>SUM(H139:H146)</f>
        <v>0</v>
      </c>
      <c r="I138" s="89">
        <f t="shared" si="13"/>
        <v>0</v>
      </c>
    </row>
    <row r="139" spans="2:9" x14ac:dyDescent="0.2">
      <c r="B139" s="114" t="s">
        <v>373</v>
      </c>
      <c r="C139" s="115"/>
      <c r="D139" s="97"/>
      <c r="E139" s="89"/>
      <c r="F139" s="89">
        <f>D139+E139</f>
        <v>0</v>
      </c>
      <c r="G139" s="89"/>
      <c r="H139" s="89"/>
      <c r="I139" s="89">
        <f t="shared" si="13"/>
        <v>0</v>
      </c>
    </row>
    <row r="140" spans="2:9" x14ac:dyDescent="0.2">
      <c r="B140" s="114" t="s">
        <v>374</v>
      </c>
      <c r="C140" s="115"/>
      <c r="D140" s="97"/>
      <c r="E140" s="89"/>
      <c r="F140" s="89">
        <f t="shared" ref="F140:F146" si="18">D140+E140</f>
        <v>0</v>
      </c>
      <c r="G140" s="89"/>
      <c r="H140" s="89"/>
      <c r="I140" s="89">
        <f t="shared" si="13"/>
        <v>0</v>
      </c>
    </row>
    <row r="141" spans="2:9" x14ac:dyDescent="0.2">
      <c r="B141" s="114" t="s">
        <v>375</v>
      </c>
      <c r="C141" s="115"/>
      <c r="D141" s="97"/>
      <c r="E141" s="89"/>
      <c r="F141" s="89">
        <f t="shared" si="18"/>
        <v>0</v>
      </c>
      <c r="G141" s="89"/>
      <c r="H141" s="89"/>
      <c r="I141" s="89">
        <f t="shared" si="13"/>
        <v>0</v>
      </c>
    </row>
    <row r="142" spans="2:9" x14ac:dyDescent="0.2">
      <c r="B142" s="114" t="s">
        <v>376</v>
      </c>
      <c r="C142" s="115"/>
      <c r="D142" s="97"/>
      <c r="E142" s="89"/>
      <c r="F142" s="89">
        <f t="shared" si="18"/>
        <v>0</v>
      </c>
      <c r="G142" s="89"/>
      <c r="H142" s="89"/>
      <c r="I142" s="89">
        <f t="shared" si="13"/>
        <v>0</v>
      </c>
    </row>
    <row r="143" spans="2:9" x14ac:dyDescent="0.2">
      <c r="B143" s="114" t="s">
        <v>377</v>
      </c>
      <c r="C143" s="115"/>
      <c r="D143" s="97"/>
      <c r="E143" s="89"/>
      <c r="F143" s="89">
        <f t="shared" si="18"/>
        <v>0</v>
      </c>
      <c r="G143" s="89"/>
      <c r="H143" s="89"/>
      <c r="I143" s="89">
        <f t="shared" si="13"/>
        <v>0</v>
      </c>
    </row>
    <row r="144" spans="2:9" x14ac:dyDescent="0.2">
      <c r="B144" s="114" t="s">
        <v>378</v>
      </c>
      <c r="C144" s="115"/>
      <c r="D144" s="97"/>
      <c r="E144" s="89"/>
      <c r="F144" s="89">
        <f t="shared" si="18"/>
        <v>0</v>
      </c>
      <c r="G144" s="89"/>
      <c r="H144" s="89"/>
      <c r="I144" s="89">
        <f t="shared" si="13"/>
        <v>0</v>
      </c>
    </row>
    <row r="145" spans="2:9" x14ac:dyDescent="0.2">
      <c r="B145" s="114" t="s">
        <v>379</v>
      </c>
      <c r="C145" s="115"/>
      <c r="D145" s="97"/>
      <c r="E145" s="89"/>
      <c r="F145" s="89">
        <f t="shared" si="18"/>
        <v>0</v>
      </c>
      <c r="G145" s="89"/>
      <c r="H145" s="89"/>
      <c r="I145" s="89">
        <f t="shared" si="13"/>
        <v>0</v>
      </c>
    </row>
    <row r="146" spans="2:9" x14ac:dyDescent="0.2">
      <c r="B146" s="114" t="s">
        <v>380</v>
      </c>
      <c r="C146" s="115"/>
      <c r="D146" s="97"/>
      <c r="E146" s="89"/>
      <c r="F146" s="89">
        <f t="shared" si="18"/>
        <v>0</v>
      </c>
      <c r="G146" s="89"/>
      <c r="H146" s="89"/>
      <c r="I146" s="89">
        <f t="shared" si="13"/>
        <v>0</v>
      </c>
    </row>
    <row r="147" spans="2:9" x14ac:dyDescent="0.2">
      <c r="B147" s="112" t="s">
        <v>381</v>
      </c>
      <c r="C147" s="113"/>
      <c r="D147" s="97">
        <f>SUM(D148:D150)</f>
        <v>0</v>
      </c>
      <c r="E147" s="97">
        <f>SUM(E148:E150)</f>
        <v>0</v>
      </c>
      <c r="F147" s="97">
        <f>SUM(F148:F150)</f>
        <v>0</v>
      </c>
      <c r="G147" s="97">
        <f>SUM(G148:G150)</f>
        <v>0</v>
      </c>
      <c r="H147" s="97">
        <f>SUM(H148:H150)</f>
        <v>0</v>
      </c>
      <c r="I147" s="89">
        <f t="shared" si="13"/>
        <v>0</v>
      </c>
    </row>
    <row r="148" spans="2:9" x14ac:dyDescent="0.2">
      <c r="B148" s="114" t="s">
        <v>382</v>
      </c>
      <c r="C148" s="115"/>
      <c r="D148" s="97"/>
      <c r="E148" s="89"/>
      <c r="F148" s="89">
        <f>D148+E148</f>
        <v>0</v>
      </c>
      <c r="G148" s="89"/>
      <c r="H148" s="89"/>
      <c r="I148" s="89">
        <f t="shared" si="13"/>
        <v>0</v>
      </c>
    </row>
    <row r="149" spans="2:9" x14ac:dyDescent="0.2">
      <c r="B149" s="114" t="s">
        <v>383</v>
      </c>
      <c r="C149" s="115"/>
      <c r="D149" s="97"/>
      <c r="E149" s="89"/>
      <c r="F149" s="89">
        <f>D149+E149</f>
        <v>0</v>
      </c>
      <c r="G149" s="89"/>
      <c r="H149" s="89"/>
      <c r="I149" s="89">
        <f t="shared" si="13"/>
        <v>0</v>
      </c>
    </row>
    <row r="150" spans="2:9" x14ac:dyDescent="0.2">
      <c r="B150" s="114" t="s">
        <v>384</v>
      </c>
      <c r="C150" s="115"/>
      <c r="D150" s="97"/>
      <c r="E150" s="89"/>
      <c r="F150" s="89">
        <f>D150+E150</f>
        <v>0</v>
      </c>
      <c r="G150" s="89"/>
      <c r="H150" s="89"/>
      <c r="I150" s="89">
        <f t="shared" ref="I150:I158" si="19">F150-G150</f>
        <v>0</v>
      </c>
    </row>
    <row r="151" spans="2:9" x14ac:dyDescent="0.2">
      <c r="B151" s="112" t="s">
        <v>385</v>
      </c>
      <c r="C151" s="113"/>
      <c r="D151" s="97">
        <f>SUM(D152:D158)</f>
        <v>0</v>
      </c>
      <c r="E151" s="97">
        <f>SUM(E152:E158)</f>
        <v>0</v>
      </c>
      <c r="F151" s="97">
        <f>SUM(F152:F158)</f>
        <v>0</v>
      </c>
      <c r="G151" s="97">
        <f>SUM(G152:G158)</f>
        <v>0</v>
      </c>
      <c r="H151" s="97">
        <f>SUM(H152:H158)</f>
        <v>0</v>
      </c>
      <c r="I151" s="89">
        <f t="shared" si="19"/>
        <v>0</v>
      </c>
    </row>
    <row r="152" spans="2:9" x14ac:dyDescent="0.2">
      <c r="B152" s="114" t="s">
        <v>386</v>
      </c>
      <c r="C152" s="115"/>
      <c r="D152" s="97"/>
      <c r="E152" s="89"/>
      <c r="F152" s="89">
        <f>D152+E152</f>
        <v>0</v>
      </c>
      <c r="G152" s="89"/>
      <c r="H152" s="89"/>
      <c r="I152" s="89">
        <f t="shared" si="19"/>
        <v>0</v>
      </c>
    </row>
    <row r="153" spans="2:9" x14ac:dyDescent="0.2">
      <c r="B153" s="114" t="s">
        <v>387</v>
      </c>
      <c r="C153" s="115"/>
      <c r="D153" s="97"/>
      <c r="E153" s="89"/>
      <c r="F153" s="89">
        <f t="shared" ref="F153:F158" si="20">D153+E153</f>
        <v>0</v>
      </c>
      <c r="G153" s="89"/>
      <c r="H153" s="89"/>
      <c r="I153" s="89">
        <f t="shared" si="19"/>
        <v>0</v>
      </c>
    </row>
    <row r="154" spans="2:9" x14ac:dyDescent="0.2">
      <c r="B154" s="114" t="s">
        <v>388</v>
      </c>
      <c r="C154" s="115"/>
      <c r="D154" s="97"/>
      <c r="E154" s="89"/>
      <c r="F154" s="89">
        <f t="shared" si="20"/>
        <v>0</v>
      </c>
      <c r="G154" s="89"/>
      <c r="H154" s="89"/>
      <c r="I154" s="89">
        <f t="shared" si="19"/>
        <v>0</v>
      </c>
    </row>
    <row r="155" spans="2:9" x14ac:dyDescent="0.2">
      <c r="B155" s="114" t="s">
        <v>389</v>
      </c>
      <c r="C155" s="115"/>
      <c r="D155" s="97"/>
      <c r="E155" s="89"/>
      <c r="F155" s="89">
        <f t="shared" si="20"/>
        <v>0</v>
      </c>
      <c r="G155" s="89"/>
      <c r="H155" s="89"/>
      <c r="I155" s="89">
        <f t="shared" si="19"/>
        <v>0</v>
      </c>
    </row>
    <row r="156" spans="2:9" x14ac:dyDescent="0.2">
      <c r="B156" s="114" t="s">
        <v>390</v>
      </c>
      <c r="C156" s="115"/>
      <c r="D156" s="97"/>
      <c r="E156" s="89"/>
      <c r="F156" s="89">
        <f t="shared" si="20"/>
        <v>0</v>
      </c>
      <c r="G156" s="89"/>
      <c r="H156" s="89"/>
      <c r="I156" s="89">
        <f t="shared" si="19"/>
        <v>0</v>
      </c>
    </row>
    <row r="157" spans="2:9" x14ac:dyDescent="0.2">
      <c r="B157" s="114" t="s">
        <v>391</v>
      </c>
      <c r="C157" s="115"/>
      <c r="D157" s="97"/>
      <c r="E157" s="89"/>
      <c r="F157" s="89">
        <f t="shared" si="20"/>
        <v>0</v>
      </c>
      <c r="G157" s="89"/>
      <c r="H157" s="89"/>
      <c r="I157" s="89">
        <f t="shared" si="19"/>
        <v>0</v>
      </c>
    </row>
    <row r="158" spans="2:9" x14ac:dyDescent="0.2">
      <c r="B158" s="114" t="s">
        <v>392</v>
      </c>
      <c r="C158" s="115"/>
      <c r="D158" s="97"/>
      <c r="E158" s="89"/>
      <c r="F158" s="89">
        <f t="shared" si="20"/>
        <v>0</v>
      </c>
      <c r="G158" s="89"/>
      <c r="H158" s="89"/>
      <c r="I158" s="89">
        <f t="shared" si="19"/>
        <v>0</v>
      </c>
    </row>
    <row r="159" spans="2:9" x14ac:dyDescent="0.2">
      <c r="B159" s="112"/>
      <c r="C159" s="113"/>
      <c r="D159" s="97"/>
      <c r="E159" s="89"/>
      <c r="F159" s="89"/>
      <c r="G159" s="89"/>
      <c r="H159" s="89"/>
      <c r="I159" s="89"/>
    </row>
    <row r="160" spans="2:9" x14ac:dyDescent="0.2">
      <c r="B160" s="122" t="s">
        <v>394</v>
      </c>
      <c r="C160" s="123"/>
      <c r="D160" s="111">
        <f t="shared" ref="D160:I160" si="21">D10+D85</f>
        <v>391541668</v>
      </c>
      <c r="E160" s="111">
        <f t="shared" si="21"/>
        <v>74108195.140000001</v>
      </c>
      <c r="F160" s="111">
        <f t="shared" si="21"/>
        <v>465649863.13999999</v>
      </c>
      <c r="G160" s="111">
        <f t="shared" si="21"/>
        <v>357883392.94999999</v>
      </c>
      <c r="H160" s="111">
        <f t="shared" si="21"/>
        <v>245343633.35000002</v>
      </c>
      <c r="I160" s="111">
        <f t="shared" si="21"/>
        <v>107766470.19000004</v>
      </c>
    </row>
    <row r="161" spans="2:9" ht="13.5" thickBot="1" x14ac:dyDescent="0.25">
      <c r="B161" s="124"/>
      <c r="C161" s="125"/>
      <c r="D161" s="126"/>
      <c r="E161" s="106"/>
      <c r="F161" s="106"/>
      <c r="G161" s="106"/>
      <c r="H161" s="106"/>
      <c r="I161" s="106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0"/>
  <sheetViews>
    <sheetView workbookViewId="0">
      <pane ySplit="8" topLeftCell="A9" activePane="bottomLeft" state="frozen"/>
      <selection pane="bottomLeft" activeCell="D38" sqref="D38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202" t="s">
        <v>120</v>
      </c>
      <c r="C2" s="203"/>
      <c r="D2" s="203"/>
      <c r="E2" s="203"/>
      <c r="F2" s="203"/>
      <c r="G2" s="203"/>
      <c r="H2" s="204"/>
    </row>
    <row r="3" spans="2:8" x14ac:dyDescent="0.2">
      <c r="B3" s="156" t="s">
        <v>313</v>
      </c>
      <c r="C3" s="205"/>
      <c r="D3" s="205"/>
      <c r="E3" s="205"/>
      <c r="F3" s="205"/>
      <c r="G3" s="205"/>
      <c r="H3" s="158"/>
    </row>
    <row r="4" spans="2:8" x14ac:dyDescent="0.2">
      <c r="B4" s="156" t="s">
        <v>395</v>
      </c>
      <c r="C4" s="205"/>
      <c r="D4" s="205"/>
      <c r="E4" s="205"/>
      <c r="F4" s="205"/>
      <c r="G4" s="205"/>
      <c r="H4" s="158"/>
    </row>
    <row r="5" spans="2:8" x14ac:dyDescent="0.2">
      <c r="B5" s="156" t="s">
        <v>125</v>
      </c>
      <c r="C5" s="205"/>
      <c r="D5" s="205"/>
      <c r="E5" s="205"/>
      <c r="F5" s="205"/>
      <c r="G5" s="205"/>
      <c r="H5" s="158"/>
    </row>
    <row r="6" spans="2:8" ht="13.5" thickBot="1" x14ac:dyDescent="0.25">
      <c r="B6" s="159" t="s">
        <v>1</v>
      </c>
      <c r="C6" s="160"/>
      <c r="D6" s="160"/>
      <c r="E6" s="160"/>
      <c r="F6" s="160"/>
      <c r="G6" s="160"/>
      <c r="H6" s="161"/>
    </row>
    <row r="7" spans="2:8" ht="13.5" thickBot="1" x14ac:dyDescent="0.25">
      <c r="B7" s="186" t="s">
        <v>2</v>
      </c>
      <c r="C7" s="199" t="s">
        <v>315</v>
      </c>
      <c r="D7" s="200"/>
      <c r="E7" s="200"/>
      <c r="F7" s="200"/>
      <c r="G7" s="201"/>
      <c r="H7" s="186" t="s">
        <v>316</v>
      </c>
    </row>
    <row r="8" spans="2:8" ht="26.25" thickBot="1" x14ac:dyDescent="0.25">
      <c r="B8" s="187"/>
      <c r="C8" s="22" t="s">
        <v>206</v>
      </c>
      <c r="D8" s="22" t="s">
        <v>248</v>
      </c>
      <c r="E8" s="22" t="s">
        <v>249</v>
      </c>
      <c r="F8" s="22" t="s">
        <v>204</v>
      </c>
      <c r="G8" s="22" t="s">
        <v>223</v>
      </c>
      <c r="H8" s="187"/>
    </row>
    <row r="9" spans="2:8" x14ac:dyDescent="0.2">
      <c r="B9" s="127" t="s">
        <v>396</v>
      </c>
      <c r="C9" s="128">
        <f t="shared" ref="C9:H9" si="0">SUM(C10:C17)</f>
        <v>12753492</v>
      </c>
      <c r="D9" s="128">
        <f t="shared" si="0"/>
        <v>21520026.899999999</v>
      </c>
      <c r="E9" s="128">
        <f t="shared" si="0"/>
        <v>34273518.899999999</v>
      </c>
      <c r="F9" s="128">
        <f t="shared" si="0"/>
        <v>31956873.079999998</v>
      </c>
      <c r="G9" s="128">
        <f t="shared" si="0"/>
        <v>15740471.609999999</v>
      </c>
      <c r="H9" s="128">
        <f t="shared" si="0"/>
        <v>2316645.8200000003</v>
      </c>
    </row>
    <row r="10" spans="2:8" ht="12.75" customHeight="1" x14ac:dyDescent="0.2">
      <c r="B10" s="129" t="s">
        <v>397</v>
      </c>
      <c r="C10" s="130">
        <v>12753492</v>
      </c>
      <c r="D10" s="130">
        <v>21520026.899999999</v>
      </c>
      <c r="E10" s="130">
        <f>C10+D10</f>
        <v>34273518.899999999</v>
      </c>
      <c r="F10" s="130">
        <v>31956873.079999998</v>
      </c>
      <c r="G10" s="130">
        <v>15740471.609999999</v>
      </c>
      <c r="H10" s="89">
        <f>E10-F10</f>
        <v>2316645.8200000003</v>
      </c>
    </row>
    <row r="11" spans="2:8" x14ac:dyDescent="0.2">
      <c r="B11" s="129" t="s">
        <v>398</v>
      </c>
      <c r="C11" s="9">
        <v>0</v>
      </c>
      <c r="D11" s="9">
        <v>0</v>
      </c>
      <c r="E11" s="9">
        <f>C11+D11</f>
        <v>0</v>
      </c>
      <c r="F11" s="9">
        <v>0</v>
      </c>
      <c r="G11" s="9">
        <v>0</v>
      </c>
      <c r="H11" s="89">
        <f>E11-F11</f>
        <v>0</v>
      </c>
    </row>
    <row r="12" spans="2:8" x14ac:dyDescent="0.2">
      <c r="B12" s="129" t="s">
        <v>399</v>
      </c>
      <c r="C12" s="9">
        <v>0</v>
      </c>
      <c r="D12" s="9">
        <v>0</v>
      </c>
      <c r="E12" s="9">
        <f>C12+D12</f>
        <v>0</v>
      </c>
      <c r="F12" s="9">
        <v>0</v>
      </c>
      <c r="G12" s="9">
        <v>0</v>
      </c>
      <c r="H12" s="89">
        <f>E12-F12</f>
        <v>0</v>
      </c>
    </row>
    <row r="13" spans="2:8" x14ac:dyDescent="0.2">
      <c r="B13" s="129"/>
      <c r="C13" s="9"/>
      <c r="D13" s="9"/>
      <c r="E13" s="9"/>
      <c r="F13" s="9"/>
      <c r="G13" s="9"/>
      <c r="H13" s="89">
        <f t="shared" ref="H13:H17" si="1">E13-F13</f>
        <v>0</v>
      </c>
    </row>
    <row r="14" spans="2:8" x14ac:dyDescent="0.2">
      <c r="B14" s="129"/>
      <c r="C14" s="9"/>
      <c r="D14" s="9"/>
      <c r="E14" s="9"/>
      <c r="F14" s="9"/>
      <c r="G14" s="9"/>
      <c r="H14" s="89">
        <f t="shared" si="1"/>
        <v>0</v>
      </c>
    </row>
    <row r="15" spans="2:8" x14ac:dyDescent="0.2">
      <c r="B15" s="129"/>
      <c r="C15" s="9"/>
      <c r="D15" s="9"/>
      <c r="E15" s="9"/>
      <c r="F15" s="9"/>
      <c r="G15" s="9"/>
      <c r="H15" s="89">
        <f t="shared" si="1"/>
        <v>0</v>
      </c>
    </row>
    <row r="16" spans="2:8" x14ac:dyDescent="0.2">
      <c r="B16" s="129"/>
      <c r="C16" s="9"/>
      <c r="D16" s="9"/>
      <c r="E16" s="9"/>
      <c r="F16" s="9"/>
      <c r="G16" s="9"/>
      <c r="H16" s="89">
        <f t="shared" si="1"/>
        <v>0</v>
      </c>
    </row>
    <row r="17" spans="2:8" x14ac:dyDescent="0.2">
      <c r="B17" s="129"/>
      <c r="C17" s="9"/>
      <c r="D17" s="9"/>
      <c r="E17" s="9"/>
      <c r="F17" s="9"/>
      <c r="G17" s="9"/>
      <c r="H17" s="89">
        <f t="shared" si="1"/>
        <v>0</v>
      </c>
    </row>
    <row r="18" spans="2:8" x14ac:dyDescent="0.2">
      <c r="B18" s="131"/>
      <c r="C18" s="9"/>
      <c r="D18" s="9"/>
      <c r="E18" s="9"/>
      <c r="F18" s="9"/>
      <c r="G18" s="9"/>
      <c r="H18" s="9"/>
    </row>
    <row r="19" spans="2:8" x14ac:dyDescent="0.2">
      <c r="B19" s="132" t="s">
        <v>400</v>
      </c>
      <c r="C19" s="133">
        <f t="shared" ref="C19:H19" si="2">SUM(C20:C27)</f>
        <v>378788176</v>
      </c>
      <c r="D19" s="133">
        <f t="shared" si="2"/>
        <v>52588168.240000002</v>
      </c>
      <c r="E19" s="133">
        <f t="shared" si="2"/>
        <v>431376344.24000001</v>
      </c>
      <c r="F19" s="133">
        <f t="shared" si="2"/>
        <v>325926519.87</v>
      </c>
      <c r="G19" s="133">
        <f t="shared" si="2"/>
        <v>229603161.74000001</v>
      </c>
      <c r="H19" s="133">
        <f t="shared" si="2"/>
        <v>105449824.37</v>
      </c>
    </row>
    <row r="20" spans="2:8" x14ac:dyDescent="0.2">
      <c r="B20" s="129" t="s">
        <v>397</v>
      </c>
      <c r="C20" s="130">
        <v>378788176</v>
      </c>
      <c r="D20" s="130">
        <v>52588168.240000002</v>
      </c>
      <c r="E20" s="130">
        <f>C20+D20</f>
        <v>431376344.24000001</v>
      </c>
      <c r="F20" s="130">
        <v>325926519.87</v>
      </c>
      <c r="G20" s="130">
        <v>229603161.74000001</v>
      </c>
      <c r="H20" s="89">
        <f>E20-F20</f>
        <v>105449824.37</v>
      </c>
    </row>
    <row r="21" spans="2:8" x14ac:dyDescent="0.2">
      <c r="B21" s="129" t="s">
        <v>398</v>
      </c>
      <c r="C21" s="130">
        <v>0</v>
      </c>
      <c r="D21" s="130">
        <v>0</v>
      </c>
      <c r="E21" s="130">
        <f>C21+D21</f>
        <v>0</v>
      </c>
      <c r="F21" s="130">
        <v>0</v>
      </c>
      <c r="G21" s="130">
        <v>0</v>
      </c>
      <c r="H21" s="89">
        <f>E21-F21</f>
        <v>0</v>
      </c>
    </row>
    <row r="22" spans="2:8" x14ac:dyDescent="0.2">
      <c r="B22" s="129" t="s">
        <v>399</v>
      </c>
      <c r="C22" s="130">
        <v>0</v>
      </c>
      <c r="D22" s="130">
        <v>0</v>
      </c>
      <c r="E22" s="130">
        <f>C22+D22</f>
        <v>0</v>
      </c>
      <c r="F22" s="130">
        <v>0</v>
      </c>
      <c r="G22" s="130">
        <v>0</v>
      </c>
      <c r="H22" s="89">
        <f>E22-F22</f>
        <v>0</v>
      </c>
    </row>
    <row r="23" spans="2:8" x14ac:dyDescent="0.2">
      <c r="B23" s="129"/>
      <c r="C23" s="130"/>
      <c r="D23" s="130"/>
      <c r="E23" s="130"/>
      <c r="F23" s="130"/>
      <c r="G23" s="130"/>
      <c r="H23" s="89">
        <f t="shared" ref="H23:H28" si="3">E23-F23</f>
        <v>0</v>
      </c>
    </row>
    <row r="24" spans="2:8" x14ac:dyDescent="0.2">
      <c r="B24" s="129"/>
      <c r="C24" s="9"/>
      <c r="D24" s="9"/>
      <c r="E24" s="9"/>
      <c r="F24" s="9"/>
      <c r="G24" s="9"/>
      <c r="H24" s="89">
        <f t="shared" si="3"/>
        <v>0</v>
      </c>
    </row>
    <row r="25" spans="2:8" x14ac:dyDescent="0.2">
      <c r="B25" s="129"/>
      <c r="C25" s="9"/>
      <c r="D25" s="9"/>
      <c r="E25" s="9"/>
      <c r="F25" s="9"/>
      <c r="G25" s="9"/>
      <c r="H25" s="89">
        <f t="shared" si="3"/>
        <v>0</v>
      </c>
    </row>
    <row r="26" spans="2:8" x14ac:dyDescent="0.2">
      <c r="B26" s="129"/>
      <c r="C26" s="9"/>
      <c r="D26" s="9"/>
      <c r="E26" s="9"/>
      <c r="F26" s="9"/>
      <c r="G26" s="9"/>
      <c r="H26" s="89">
        <f t="shared" si="3"/>
        <v>0</v>
      </c>
    </row>
    <row r="27" spans="2:8" x14ac:dyDescent="0.2">
      <c r="B27" s="129"/>
      <c r="C27" s="9"/>
      <c r="D27" s="9"/>
      <c r="E27" s="9"/>
      <c r="F27" s="9"/>
      <c r="G27" s="9"/>
      <c r="H27" s="89">
        <f t="shared" si="3"/>
        <v>0</v>
      </c>
    </row>
    <row r="28" spans="2:8" x14ac:dyDescent="0.2">
      <c r="B28" s="131"/>
      <c r="C28" s="9"/>
      <c r="D28" s="9"/>
      <c r="E28" s="9"/>
      <c r="F28" s="9"/>
      <c r="G28" s="9"/>
      <c r="H28" s="89">
        <f t="shared" si="3"/>
        <v>0</v>
      </c>
    </row>
    <row r="29" spans="2:8" x14ac:dyDescent="0.2">
      <c r="B29" s="127" t="s">
        <v>394</v>
      </c>
      <c r="C29" s="7">
        <f t="shared" ref="C29:H29" si="4">C9+C19</f>
        <v>391541668</v>
      </c>
      <c r="D29" s="7">
        <f t="shared" si="4"/>
        <v>74108195.140000001</v>
      </c>
      <c r="E29" s="7">
        <f t="shared" si="4"/>
        <v>465649863.13999999</v>
      </c>
      <c r="F29" s="7">
        <f t="shared" si="4"/>
        <v>357883392.94999999</v>
      </c>
      <c r="G29" s="7">
        <f t="shared" si="4"/>
        <v>245343633.35000002</v>
      </c>
      <c r="H29" s="7">
        <f t="shared" si="4"/>
        <v>107766470.19</v>
      </c>
    </row>
    <row r="30" spans="2:8" ht="13.5" thickBot="1" x14ac:dyDescent="0.25">
      <c r="B30" s="134"/>
      <c r="C30" s="19"/>
      <c r="D30" s="19"/>
      <c r="E30" s="19"/>
      <c r="F30" s="19"/>
      <c r="G30" s="19"/>
      <c r="H30" s="1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86"/>
  <sheetViews>
    <sheetView workbookViewId="0">
      <pane ySplit="9" topLeftCell="A19" activePane="bottomLeft" state="frozen"/>
      <selection pane="bottomLeft" activeCell="D28" sqref="D28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16384" width="11" style="1"/>
  </cols>
  <sheetData>
    <row r="1" spans="1:7" ht="13.5" thickBot="1" x14ac:dyDescent="0.25"/>
    <row r="2" spans="1:7" x14ac:dyDescent="0.2">
      <c r="A2" s="153" t="s">
        <v>120</v>
      </c>
      <c r="B2" s="154"/>
      <c r="C2" s="154"/>
      <c r="D2" s="154"/>
      <c r="E2" s="154"/>
      <c r="F2" s="154"/>
      <c r="G2" s="196"/>
    </row>
    <row r="3" spans="1:7" x14ac:dyDescent="0.2">
      <c r="A3" s="178" t="s">
        <v>313</v>
      </c>
      <c r="B3" s="179"/>
      <c r="C3" s="179"/>
      <c r="D3" s="179"/>
      <c r="E3" s="179"/>
      <c r="F3" s="179"/>
      <c r="G3" s="197"/>
    </row>
    <row r="4" spans="1:7" x14ac:dyDescent="0.2">
      <c r="A4" s="178" t="s">
        <v>401</v>
      </c>
      <c r="B4" s="179"/>
      <c r="C4" s="179"/>
      <c r="D4" s="179"/>
      <c r="E4" s="179"/>
      <c r="F4" s="179"/>
      <c r="G4" s="197"/>
    </row>
    <row r="5" spans="1:7" x14ac:dyDescent="0.2">
      <c r="A5" s="178" t="s">
        <v>125</v>
      </c>
      <c r="B5" s="179"/>
      <c r="C5" s="179"/>
      <c r="D5" s="179"/>
      <c r="E5" s="179"/>
      <c r="F5" s="179"/>
      <c r="G5" s="197"/>
    </row>
    <row r="6" spans="1:7" ht="13.5" thickBot="1" x14ac:dyDescent="0.25">
      <c r="A6" s="181" t="s">
        <v>1</v>
      </c>
      <c r="B6" s="182"/>
      <c r="C6" s="182"/>
      <c r="D6" s="182"/>
      <c r="E6" s="182"/>
      <c r="F6" s="182"/>
      <c r="G6" s="198"/>
    </row>
    <row r="7" spans="1:7" ht="15.75" customHeight="1" x14ac:dyDescent="0.2">
      <c r="A7" s="153" t="s">
        <v>2</v>
      </c>
      <c r="B7" s="202" t="s">
        <v>315</v>
      </c>
      <c r="C7" s="203"/>
      <c r="D7" s="203"/>
      <c r="E7" s="203"/>
      <c r="F7" s="204"/>
      <c r="G7" s="186" t="s">
        <v>316</v>
      </c>
    </row>
    <row r="8" spans="1:7" ht="15.75" customHeight="1" thickBot="1" x14ac:dyDescent="0.25">
      <c r="A8" s="178"/>
      <c r="B8" s="159"/>
      <c r="C8" s="160"/>
      <c r="D8" s="160"/>
      <c r="E8" s="160"/>
      <c r="F8" s="161"/>
      <c r="G8" s="206"/>
    </row>
    <row r="9" spans="1:7" ht="26.25" thickBot="1" x14ac:dyDescent="0.25">
      <c r="A9" s="181"/>
      <c r="B9" s="135" t="s">
        <v>206</v>
      </c>
      <c r="C9" s="22" t="s">
        <v>317</v>
      </c>
      <c r="D9" s="22" t="s">
        <v>318</v>
      </c>
      <c r="E9" s="22" t="s">
        <v>204</v>
      </c>
      <c r="F9" s="22" t="s">
        <v>223</v>
      </c>
      <c r="G9" s="187"/>
    </row>
    <row r="10" spans="1:7" x14ac:dyDescent="0.2">
      <c r="A10" s="136"/>
      <c r="B10" s="137"/>
      <c r="C10" s="137"/>
      <c r="D10" s="137"/>
      <c r="E10" s="137"/>
      <c r="F10" s="137"/>
      <c r="G10" s="137"/>
    </row>
    <row r="11" spans="1:7" x14ac:dyDescent="0.2">
      <c r="A11" s="138" t="s">
        <v>402</v>
      </c>
      <c r="B11" s="75">
        <f t="shared" ref="B11:G11" si="0">B12+B22+B31+B42</f>
        <v>12753492</v>
      </c>
      <c r="C11" s="75">
        <f t="shared" si="0"/>
        <v>21520026.899999999</v>
      </c>
      <c r="D11" s="75">
        <f t="shared" si="0"/>
        <v>34273518.899999999</v>
      </c>
      <c r="E11" s="75">
        <f t="shared" si="0"/>
        <v>31956873.079999998</v>
      </c>
      <c r="F11" s="75">
        <f t="shared" si="0"/>
        <v>15740471.609999999</v>
      </c>
      <c r="G11" s="75">
        <f t="shared" si="0"/>
        <v>2316645.8200000003</v>
      </c>
    </row>
    <row r="12" spans="1:7" x14ac:dyDescent="0.2">
      <c r="A12" s="138" t="s">
        <v>403</v>
      </c>
      <c r="B12" s="75">
        <f>SUM(B13:B20)</f>
        <v>0</v>
      </c>
      <c r="C12" s="75">
        <f>SUM(C13:C20)</f>
        <v>0</v>
      </c>
      <c r="D12" s="75">
        <f>SUM(D13:D20)</f>
        <v>0</v>
      </c>
      <c r="E12" s="75">
        <f>SUM(E13:E20)</f>
        <v>0</v>
      </c>
      <c r="F12" s="75">
        <f>SUM(F13:F20)</f>
        <v>0</v>
      </c>
      <c r="G12" s="75">
        <f>D12-E12</f>
        <v>0</v>
      </c>
    </row>
    <row r="13" spans="1:7" x14ac:dyDescent="0.2">
      <c r="A13" s="139" t="s">
        <v>404</v>
      </c>
      <c r="B13" s="73"/>
      <c r="C13" s="73"/>
      <c r="D13" s="73">
        <f>B13+C13</f>
        <v>0</v>
      </c>
      <c r="E13" s="73"/>
      <c r="F13" s="73"/>
      <c r="G13" s="73">
        <f t="shared" ref="G13:G20" si="1">D13-E13</f>
        <v>0</v>
      </c>
    </row>
    <row r="14" spans="1:7" x14ac:dyDescent="0.2">
      <c r="A14" s="139" t="s">
        <v>405</v>
      </c>
      <c r="B14" s="73"/>
      <c r="C14" s="73"/>
      <c r="D14" s="73">
        <f t="shared" ref="D14:D20" si="2">B14+C14</f>
        <v>0</v>
      </c>
      <c r="E14" s="73"/>
      <c r="F14" s="73"/>
      <c r="G14" s="73">
        <f t="shared" si="1"/>
        <v>0</v>
      </c>
    </row>
    <row r="15" spans="1:7" x14ac:dyDescent="0.2">
      <c r="A15" s="139" t="s">
        <v>406</v>
      </c>
      <c r="B15" s="73"/>
      <c r="C15" s="73"/>
      <c r="D15" s="73">
        <f t="shared" si="2"/>
        <v>0</v>
      </c>
      <c r="E15" s="73"/>
      <c r="F15" s="73"/>
      <c r="G15" s="73">
        <f t="shared" si="1"/>
        <v>0</v>
      </c>
    </row>
    <row r="16" spans="1:7" x14ac:dyDescent="0.2">
      <c r="A16" s="139" t="s">
        <v>407</v>
      </c>
      <c r="B16" s="73"/>
      <c r="C16" s="73"/>
      <c r="D16" s="73">
        <f t="shared" si="2"/>
        <v>0</v>
      </c>
      <c r="E16" s="73"/>
      <c r="F16" s="73"/>
      <c r="G16" s="73">
        <f t="shared" si="1"/>
        <v>0</v>
      </c>
    </row>
    <row r="17" spans="1:7" x14ac:dyDescent="0.2">
      <c r="A17" s="139" t="s">
        <v>408</v>
      </c>
      <c r="B17" s="73"/>
      <c r="C17" s="73"/>
      <c r="D17" s="73">
        <f t="shared" si="2"/>
        <v>0</v>
      </c>
      <c r="E17" s="73"/>
      <c r="F17" s="73"/>
      <c r="G17" s="73">
        <f t="shared" si="1"/>
        <v>0</v>
      </c>
    </row>
    <row r="18" spans="1:7" x14ac:dyDescent="0.2">
      <c r="A18" s="139" t="s">
        <v>409</v>
      </c>
      <c r="B18" s="73"/>
      <c r="C18" s="73"/>
      <c r="D18" s="73">
        <f t="shared" si="2"/>
        <v>0</v>
      </c>
      <c r="E18" s="73"/>
      <c r="F18" s="73"/>
      <c r="G18" s="73">
        <f t="shared" si="1"/>
        <v>0</v>
      </c>
    </row>
    <row r="19" spans="1:7" x14ac:dyDescent="0.2">
      <c r="A19" s="139" t="s">
        <v>410</v>
      </c>
      <c r="B19" s="73"/>
      <c r="C19" s="73"/>
      <c r="D19" s="73">
        <f t="shared" si="2"/>
        <v>0</v>
      </c>
      <c r="E19" s="73"/>
      <c r="F19" s="73"/>
      <c r="G19" s="73">
        <f t="shared" si="1"/>
        <v>0</v>
      </c>
    </row>
    <row r="20" spans="1:7" x14ac:dyDescent="0.2">
      <c r="A20" s="139" t="s">
        <v>411</v>
      </c>
      <c r="B20" s="73"/>
      <c r="C20" s="73"/>
      <c r="D20" s="73">
        <f t="shared" si="2"/>
        <v>0</v>
      </c>
      <c r="E20" s="73"/>
      <c r="F20" s="73"/>
      <c r="G20" s="73">
        <f t="shared" si="1"/>
        <v>0</v>
      </c>
    </row>
    <row r="21" spans="1:7" x14ac:dyDescent="0.2">
      <c r="A21" s="140"/>
      <c r="B21" s="73"/>
      <c r="C21" s="73"/>
      <c r="D21" s="73"/>
      <c r="E21" s="73"/>
      <c r="F21" s="73"/>
      <c r="G21" s="73"/>
    </row>
    <row r="22" spans="1:7" x14ac:dyDescent="0.2">
      <c r="A22" s="138" t="s">
        <v>412</v>
      </c>
      <c r="B22" s="75">
        <f>SUM(B23:B29)</f>
        <v>12753492</v>
      </c>
      <c r="C22" s="75">
        <f>SUM(C23:C29)</f>
        <v>21520026.899999999</v>
      </c>
      <c r="D22" s="75">
        <f>SUM(D23:D29)</f>
        <v>34273518.899999999</v>
      </c>
      <c r="E22" s="75">
        <f>SUM(E23:E29)</f>
        <v>31956873.079999998</v>
      </c>
      <c r="F22" s="75">
        <f>SUM(F23:F29)</f>
        <v>15740471.609999999</v>
      </c>
      <c r="G22" s="75">
        <f t="shared" ref="G22:G29" si="3">D22-E22</f>
        <v>2316645.8200000003</v>
      </c>
    </row>
    <row r="23" spans="1:7" x14ac:dyDescent="0.2">
      <c r="A23" s="139" t="s">
        <v>413</v>
      </c>
      <c r="B23" s="73"/>
      <c r="C23" s="73"/>
      <c r="D23" s="73">
        <f>B23+C23</f>
        <v>0</v>
      </c>
      <c r="E23" s="73"/>
      <c r="F23" s="73"/>
      <c r="G23" s="73">
        <f t="shared" si="3"/>
        <v>0</v>
      </c>
    </row>
    <row r="24" spans="1:7" x14ac:dyDescent="0.2">
      <c r="A24" s="139" t="s">
        <v>414</v>
      </c>
      <c r="B24" s="73"/>
      <c r="C24" s="73"/>
      <c r="D24" s="73">
        <f t="shared" ref="D24:D29" si="4">B24+C24</f>
        <v>0</v>
      </c>
      <c r="E24" s="73"/>
      <c r="F24" s="73"/>
      <c r="G24" s="73">
        <f t="shared" si="3"/>
        <v>0</v>
      </c>
    </row>
    <row r="25" spans="1:7" x14ac:dyDescent="0.2">
      <c r="A25" s="139" t="s">
        <v>415</v>
      </c>
      <c r="B25" s="73"/>
      <c r="C25" s="73"/>
      <c r="D25" s="73">
        <f t="shared" si="4"/>
        <v>0</v>
      </c>
      <c r="E25" s="73"/>
      <c r="F25" s="73"/>
      <c r="G25" s="73">
        <f t="shared" si="3"/>
        <v>0</v>
      </c>
    </row>
    <row r="26" spans="1:7" x14ac:dyDescent="0.2">
      <c r="A26" s="139" t="s">
        <v>416</v>
      </c>
      <c r="B26" s="73"/>
      <c r="C26" s="73"/>
      <c r="D26" s="73">
        <f t="shared" si="4"/>
        <v>0</v>
      </c>
      <c r="E26" s="73"/>
      <c r="F26" s="73"/>
      <c r="G26" s="73">
        <f t="shared" si="3"/>
        <v>0</v>
      </c>
    </row>
    <row r="27" spans="1:7" x14ac:dyDescent="0.2">
      <c r="A27" s="139" t="s">
        <v>417</v>
      </c>
      <c r="B27" s="73">
        <v>12753492</v>
      </c>
      <c r="C27" s="73">
        <v>21520026.899999999</v>
      </c>
      <c r="D27" s="73">
        <f t="shared" si="4"/>
        <v>34273518.899999999</v>
      </c>
      <c r="E27" s="73">
        <v>31956873.079999998</v>
      </c>
      <c r="F27" s="73">
        <v>15740471.609999999</v>
      </c>
      <c r="G27" s="73">
        <f t="shared" si="3"/>
        <v>2316645.8200000003</v>
      </c>
    </row>
    <row r="28" spans="1:7" x14ac:dyDescent="0.2">
      <c r="A28" s="139" t="s">
        <v>418</v>
      </c>
      <c r="B28" s="73"/>
      <c r="C28" s="73"/>
      <c r="D28" s="73">
        <f t="shared" si="4"/>
        <v>0</v>
      </c>
      <c r="E28" s="73"/>
      <c r="F28" s="73"/>
      <c r="G28" s="73">
        <f t="shared" si="3"/>
        <v>0</v>
      </c>
    </row>
    <row r="29" spans="1:7" x14ac:dyDescent="0.2">
      <c r="A29" s="139" t="s">
        <v>419</v>
      </c>
      <c r="B29" s="73"/>
      <c r="C29" s="73"/>
      <c r="D29" s="73">
        <f t="shared" si="4"/>
        <v>0</v>
      </c>
      <c r="E29" s="73"/>
      <c r="F29" s="73"/>
      <c r="G29" s="73">
        <f t="shared" si="3"/>
        <v>0</v>
      </c>
    </row>
    <row r="30" spans="1:7" x14ac:dyDescent="0.2">
      <c r="A30" s="140"/>
      <c r="B30" s="73"/>
      <c r="C30" s="73"/>
      <c r="D30" s="73"/>
      <c r="E30" s="73"/>
      <c r="F30" s="73"/>
      <c r="G30" s="73"/>
    </row>
    <row r="31" spans="1:7" x14ac:dyDescent="0.2">
      <c r="A31" s="138" t="s">
        <v>420</v>
      </c>
      <c r="B31" s="75">
        <f>SUM(B32:B40)</f>
        <v>0</v>
      </c>
      <c r="C31" s="75">
        <f>SUM(C32:C40)</f>
        <v>0</v>
      </c>
      <c r="D31" s="75">
        <f>SUM(D32:D40)</f>
        <v>0</v>
      </c>
      <c r="E31" s="75">
        <f>SUM(E32:E40)</f>
        <v>0</v>
      </c>
      <c r="F31" s="75">
        <f>SUM(F32:F40)</f>
        <v>0</v>
      </c>
      <c r="G31" s="75">
        <f t="shared" ref="G31:G40" si="5">D31-E31</f>
        <v>0</v>
      </c>
    </row>
    <row r="32" spans="1:7" x14ac:dyDescent="0.2">
      <c r="A32" s="139" t="s">
        <v>421</v>
      </c>
      <c r="B32" s="73"/>
      <c r="C32" s="73"/>
      <c r="D32" s="73">
        <f>B32+C32</f>
        <v>0</v>
      </c>
      <c r="E32" s="73"/>
      <c r="F32" s="73"/>
      <c r="G32" s="73">
        <f t="shared" si="5"/>
        <v>0</v>
      </c>
    </row>
    <row r="33" spans="1:7" x14ac:dyDescent="0.2">
      <c r="A33" s="139" t="s">
        <v>422</v>
      </c>
      <c r="B33" s="73"/>
      <c r="C33" s="73"/>
      <c r="D33" s="73">
        <f t="shared" ref="D33:D40" si="6">B33+C33</f>
        <v>0</v>
      </c>
      <c r="E33" s="73"/>
      <c r="F33" s="73"/>
      <c r="G33" s="73">
        <f t="shared" si="5"/>
        <v>0</v>
      </c>
    </row>
    <row r="34" spans="1:7" x14ac:dyDescent="0.2">
      <c r="A34" s="139" t="s">
        <v>423</v>
      </c>
      <c r="B34" s="73"/>
      <c r="C34" s="73"/>
      <c r="D34" s="73">
        <f t="shared" si="6"/>
        <v>0</v>
      </c>
      <c r="E34" s="73"/>
      <c r="F34" s="73"/>
      <c r="G34" s="73">
        <f t="shared" si="5"/>
        <v>0</v>
      </c>
    </row>
    <row r="35" spans="1:7" x14ac:dyDescent="0.2">
      <c r="A35" s="139" t="s">
        <v>424</v>
      </c>
      <c r="B35" s="73"/>
      <c r="C35" s="73"/>
      <c r="D35" s="73">
        <f t="shared" si="6"/>
        <v>0</v>
      </c>
      <c r="E35" s="73"/>
      <c r="F35" s="73"/>
      <c r="G35" s="73">
        <f t="shared" si="5"/>
        <v>0</v>
      </c>
    </row>
    <row r="36" spans="1:7" x14ac:dyDescent="0.2">
      <c r="A36" s="139" t="s">
        <v>425</v>
      </c>
      <c r="B36" s="73"/>
      <c r="C36" s="73"/>
      <c r="D36" s="73">
        <f t="shared" si="6"/>
        <v>0</v>
      </c>
      <c r="E36" s="73"/>
      <c r="F36" s="73"/>
      <c r="G36" s="73">
        <f t="shared" si="5"/>
        <v>0</v>
      </c>
    </row>
    <row r="37" spans="1:7" x14ac:dyDescent="0.2">
      <c r="A37" s="139" t="s">
        <v>426</v>
      </c>
      <c r="B37" s="73"/>
      <c r="C37" s="73"/>
      <c r="D37" s="73">
        <f t="shared" si="6"/>
        <v>0</v>
      </c>
      <c r="E37" s="73"/>
      <c r="F37" s="73"/>
      <c r="G37" s="73">
        <f t="shared" si="5"/>
        <v>0</v>
      </c>
    </row>
    <row r="38" spans="1:7" x14ac:dyDescent="0.2">
      <c r="A38" s="139" t="s">
        <v>427</v>
      </c>
      <c r="B38" s="73"/>
      <c r="C38" s="73"/>
      <c r="D38" s="73">
        <f t="shared" si="6"/>
        <v>0</v>
      </c>
      <c r="E38" s="73"/>
      <c r="F38" s="73"/>
      <c r="G38" s="73">
        <f t="shared" si="5"/>
        <v>0</v>
      </c>
    </row>
    <row r="39" spans="1:7" x14ac:dyDescent="0.2">
      <c r="A39" s="139" t="s">
        <v>428</v>
      </c>
      <c r="B39" s="73"/>
      <c r="C39" s="73"/>
      <c r="D39" s="73">
        <f t="shared" si="6"/>
        <v>0</v>
      </c>
      <c r="E39" s="73"/>
      <c r="F39" s="73"/>
      <c r="G39" s="73">
        <f t="shared" si="5"/>
        <v>0</v>
      </c>
    </row>
    <row r="40" spans="1:7" x14ac:dyDescent="0.2">
      <c r="A40" s="139" t="s">
        <v>429</v>
      </c>
      <c r="B40" s="73"/>
      <c r="C40" s="73"/>
      <c r="D40" s="73">
        <f t="shared" si="6"/>
        <v>0</v>
      </c>
      <c r="E40" s="73"/>
      <c r="F40" s="73"/>
      <c r="G40" s="73">
        <f t="shared" si="5"/>
        <v>0</v>
      </c>
    </row>
    <row r="41" spans="1:7" x14ac:dyDescent="0.2">
      <c r="A41" s="140"/>
      <c r="B41" s="73"/>
      <c r="C41" s="73"/>
      <c r="D41" s="73"/>
      <c r="E41" s="73"/>
      <c r="F41" s="73"/>
      <c r="G41" s="73"/>
    </row>
    <row r="42" spans="1:7" x14ac:dyDescent="0.2">
      <c r="A42" s="138" t="s">
        <v>430</v>
      </c>
      <c r="B42" s="75">
        <f>SUM(B43:B46)</f>
        <v>0</v>
      </c>
      <c r="C42" s="75">
        <f>SUM(C43:C46)</f>
        <v>0</v>
      </c>
      <c r="D42" s="75">
        <f>SUM(D43:D46)</f>
        <v>0</v>
      </c>
      <c r="E42" s="75">
        <f>SUM(E43:E46)</f>
        <v>0</v>
      </c>
      <c r="F42" s="75">
        <f>SUM(F43:F46)</f>
        <v>0</v>
      </c>
      <c r="G42" s="75">
        <f>D42-E42</f>
        <v>0</v>
      </c>
    </row>
    <row r="43" spans="1:7" x14ac:dyDescent="0.2">
      <c r="A43" s="139" t="s">
        <v>431</v>
      </c>
      <c r="B43" s="73"/>
      <c r="C43" s="73"/>
      <c r="D43" s="73">
        <f>B43+C43</f>
        <v>0</v>
      </c>
      <c r="E43" s="73"/>
      <c r="F43" s="73"/>
      <c r="G43" s="73">
        <f>D43-E43</f>
        <v>0</v>
      </c>
    </row>
    <row r="44" spans="1:7" ht="25.5" x14ac:dyDescent="0.2">
      <c r="A44" s="10" t="s">
        <v>432</v>
      </c>
      <c r="B44" s="73"/>
      <c r="C44" s="73"/>
      <c r="D44" s="73">
        <f>B44+C44</f>
        <v>0</v>
      </c>
      <c r="E44" s="73"/>
      <c r="F44" s="73"/>
      <c r="G44" s="73">
        <f>D44-E44</f>
        <v>0</v>
      </c>
    </row>
    <row r="45" spans="1:7" x14ac:dyDescent="0.2">
      <c r="A45" s="139" t="s">
        <v>433</v>
      </c>
      <c r="B45" s="73"/>
      <c r="C45" s="73"/>
      <c r="D45" s="73">
        <f>B45+C45</f>
        <v>0</v>
      </c>
      <c r="E45" s="73"/>
      <c r="F45" s="73"/>
      <c r="G45" s="73">
        <f>D45-E45</f>
        <v>0</v>
      </c>
    </row>
    <row r="46" spans="1:7" x14ac:dyDescent="0.2">
      <c r="A46" s="139" t="s">
        <v>434</v>
      </c>
      <c r="B46" s="73"/>
      <c r="C46" s="73"/>
      <c r="D46" s="73">
        <f>B46+C46</f>
        <v>0</v>
      </c>
      <c r="E46" s="73"/>
      <c r="F46" s="73"/>
      <c r="G46" s="73">
        <f>D46-E46</f>
        <v>0</v>
      </c>
    </row>
    <row r="47" spans="1:7" x14ac:dyDescent="0.2">
      <c r="A47" s="140"/>
      <c r="B47" s="73"/>
      <c r="C47" s="73"/>
      <c r="D47" s="73"/>
      <c r="E47" s="73"/>
      <c r="F47" s="73"/>
      <c r="G47" s="73"/>
    </row>
    <row r="48" spans="1:7" x14ac:dyDescent="0.2">
      <c r="A48" s="138" t="s">
        <v>435</v>
      </c>
      <c r="B48" s="75">
        <f>B49+B59+B68+B79</f>
        <v>378788176</v>
      </c>
      <c r="C48" s="75">
        <f>C49+C59+C68+C79</f>
        <v>52588168.240000002</v>
      </c>
      <c r="D48" s="75">
        <f>D49+D59+D68+D79</f>
        <v>431376344.24000001</v>
      </c>
      <c r="E48" s="75">
        <f>E49+E59+E68+E79</f>
        <v>325926519.87</v>
      </c>
      <c r="F48" s="75">
        <f>F49+F59+F68+F79</f>
        <v>229603161.74000001</v>
      </c>
      <c r="G48" s="75">
        <f t="shared" ref="G48:G83" si="7">D48-E48</f>
        <v>105449824.37</v>
      </c>
    </row>
    <row r="49" spans="1:7" x14ac:dyDescent="0.2">
      <c r="A49" s="138" t="s">
        <v>403</v>
      </c>
      <c r="B49" s="75">
        <f>SUM(B50:B57)</f>
        <v>0</v>
      </c>
      <c r="C49" s="75">
        <f>SUM(C50:C57)</f>
        <v>0</v>
      </c>
      <c r="D49" s="75">
        <f>SUM(D50:D57)</f>
        <v>0</v>
      </c>
      <c r="E49" s="75">
        <f>SUM(E50:E57)</f>
        <v>0</v>
      </c>
      <c r="F49" s="75">
        <f>SUM(F50:F57)</f>
        <v>0</v>
      </c>
      <c r="G49" s="75">
        <f t="shared" si="7"/>
        <v>0</v>
      </c>
    </row>
    <row r="50" spans="1:7" x14ac:dyDescent="0.2">
      <c r="A50" s="139" t="s">
        <v>404</v>
      </c>
      <c r="B50" s="73"/>
      <c r="C50" s="73"/>
      <c r="D50" s="73">
        <f>B50+C50</f>
        <v>0</v>
      </c>
      <c r="E50" s="73"/>
      <c r="F50" s="73"/>
      <c r="G50" s="73">
        <f t="shared" si="7"/>
        <v>0</v>
      </c>
    </row>
    <row r="51" spans="1:7" x14ac:dyDescent="0.2">
      <c r="A51" s="139" t="s">
        <v>405</v>
      </c>
      <c r="B51" s="73"/>
      <c r="C51" s="73"/>
      <c r="D51" s="73">
        <f t="shared" ref="D51:D57" si="8">B51+C51</f>
        <v>0</v>
      </c>
      <c r="E51" s="73"/>
      <c r="F51" s="73"/>
      <c r="G51" s="73">
        <f t="shared" si="7"/>
        <v>0</v>
      </c>
    </row>
    <row r="52" spans="1:7" x14ac:dyDescent="0.2">
      <c r="A52" s="139" t="s">
        <v>406</v>
      </c>
      <c r="B52" s="73"/>
      <c r="C52" s="73"/>
      <c r="D52" s="73">
        <f t="shared" si="8"/>
        <v>0</v>
      </c>
      <c r="E52" s="73"/>
      <c r="F52" s="73"/>
      <c r="G52" s="73">
        <f t="shared" si="7"/>
        <v>0</v>
      </c>
    </row>
    <row r="53" spans="1:7" x14ac:dyDescent="0.2">
      <c r="A53" s="139" t="s">
        <v>407</v>
      </c>
      <c r="B53" s="73"/>
      <c r="C53" s="73"/>
      <c r="D53" s="73">
        <f t="shared" si="8"/>
        <v>0</v>
      </c>
      <c r="E53" s="73"/>
      <c r="F53" s="73"/>
      <c r="G53" s="73">
        <f t="shared" si="7"/>
        <v>0</v>
      </c>
    </row>
    <row r="54" spans="1:7" x14ac:dyDescent="0.2">
      <c r="A54" s="139" t="s">
        <v>408</v>
      </c>
      <c r="B54" s="73"/>
      <c r="C54" s="73"/>
      <c r="D54" s="73">
        <f t="shared" si="8"/>
        <v>0</v>
      </c>
      <c r="E54" s="73"/>
      <c r="F54" s="73"/>
      <c r="G54" s="73">
        <f t="shared" si="7"/>
        <v>0</v>
      </c>
    </row>
    <row r="55" spans="1:7" x14ac:dyDescent="0.2">
      <c r="A55" s="139" t="s">
        <v>409</v>
      </c>
      <c r="B55" s="73"/>
      <c r="C55" s="73"/>
      <c r="D55" s="73">
        <f t="shared" si="8"/>
        <v>0</v>
      </c>
      <c r="E55" s="73"/>
      <c r="F55" s="73"/>
      <c r="G55" s="73">
        <f t="shared" si="7"/>
        <v>0</v>
      </c>
    </row>
    <row r="56" spans="1:7" x14ac:dyDescent="0.2">
      <c r="A56" s="139" t="s">
        <v>410</v>
      </c>
      <c r="B56" s="73"/>
      <c r="C56" s="73"/>
      <c r="D56" s="73">
        <f t="shared" si="8"/>
        <v>0</v>
      </c>
      <c r="E56" s="73"/>
      <c r="F56" s="73"/>
      <c r="G56" s="73">
        <f t="shared" si="7"/>
        <v>0</v>
      </c>
    </row>
    <row r="57" spans="1:7" x14ac:dyDescent="0.2">
      <c r="A57" s="139" t="s">
        <v>411</v>
      </c>
      <c r="B57" s="73"/>
      <c r="C57" s="73"/>
      <c r="D57" s="73">
        <f t="shared" si="8"/>
        <v>0</v>
      </c>
      <c r="E57" s="73"/>
      <c r="F57" s="73"/>
      <c r="G57" s="73">
        <f t="shared" si="7"/>
        <v>0</v>
      </c>
    </row>
    <row r="58" spans="1:7" x14ac:dyDescent="0.2">
      <c r="A58" s="140"/>
      <c r="B58" s="73"/>
      <c r="C58" s="73"/>
      <c r="D58" s="73"/>
      <c r="E58" s="73"/>
      <c r="F58" s="73"/>
      <c r="G58" s="73"/>
    </row>
    <row r="59" spans="1:7" x14ac:dyDescent="0.2">
      <c r="A59" s="138" t="s">
        <v>412</v>
      </c>
      <c r="B59" s="75">
        <f>SUM(B60:B66)</f>
        <v>378788176</v>
      </c>
      <c r="C59" s="75">
        <f>SUM(C60:C66)</f>
        <v>52588168.240000002</v>
      </c>
      <c r="D59" s="75">
        <f>SUM(D60:D66)</f>
        <v>431376344.24000001</v>
      </c>
      <c r="E59" s="75">
        <f>SUM(E60:E66)</f>
        <v>325926519.87</v>
      </c>
      <c r="F59" s="75">
        <f>SUM(F60:F66)</f>
        <v>229603161.74000001</v>
      </c>
      <c r="G59" s="75">
        <f t="shared" si="7"/>
        <v>105449824.37</v>
      </c>
    </row>
    <row r="60" spans="1:7" x14ac:dyDescent="0.2">
      <c r="A60" s="139" t="s">
        <v>413</v>
      </c>
      <c r="B60" s="73"/>
      <c r="C60" s="73"/>
      <c r="D60" s="73">
        <f>B60+C60</f>
        <v>0</v>
      </c>
      <c r="E60" s="73"/>
      <c r="F60" s="73"/>
      <c r="G60" s="73">
        <f t="shared" si="7"/>
        <v>0</v>
      </c>
    </row>
    <row r="61" spans="1:7" x14ac:dyDescent="0.2">
      <c r="A61" s="139" t="s">
        <v>414</v>
      </c>
      <c r="B61" s="73"/>
      <c r="C61" s="73"/>
      <c r="D61" s="73">
        <f t="shared" ref="D61:D66" si="9">B61+C61</f>
        <v>0</v>
      </c>
      <c r="E61" s="73"/>
      <c r="F61" s="73"/>
      <c r="G61" s="73">
        <f t="shared" si="7"/>
        <v>0</v>
      </c>
    </row>
    <row r="62" spans="1:7" x14ac:dyDescent="0.2">
      <c r="A62" s="139" t="s">
        <v>415</v>
      </c>
      <c r="B62" s="73"/>
      <c r="C62" s="73"/>
      <c r="D62" s="73">
        <f t="shared" si="9"/>
        <v>0</v>
      </c>
      <c r="E62" s="73"/>
      <c r="F62" s="73"/>
      <c r="G62" s="73">
        <f t="shared" si="7"/>
        <v>0</v>
      </c>
    </row>
    <row r="63" spans="1:7" x14ac:dyDescent="0.2">
      <c r="A63" s="139" t="s">
        <v>416</v>
      </c>
      <c r="B63" s="73"/>
      <c r="C63" s="73"/>
      <c r="D63" s="73">
        <f t="shared" si="9"/>
        <v>0</v>
      </c>
      <c r="E63" s="73"/>
      <c r="F63" s="73"/>
      <c r="G63" s="73">
        <f t="shared" si="7"/>
        <v>0</v>
      </c>
    </row>
    <row r="64" spans="1:7" x14ac:dyDescent="0.2">
      <c r="A64" s="139" t="s">
        <v>417</v>
      </c>
      <c r="B64" s="73">
        <v>378788176</v>
      </c>
      <c r="C64" s="73">
        <v>52588168.240000002</v>
      </c>
      <c r="D64" s="73">
        <f t="shared" si="9"/>
        <v>431376344.24000001</v>
      </c>
      <c r="E64" s="73">
        <v>325926519.87</v>
      </c>
      <c r="F64" s="73">
        <v>229603161.74000001</v>
      </c>
      <c r="G64" s="73">
        <f t="shared" si="7"/>
        <v>105449824.37</v>
      </c>
    </row>
    <row r="65" spans="1:7" x14ac:dyDescent="0.2">
      <c r="A65" s="139" t="s">
        <v>418</v>
      </c>
      <c r="B65" s="73"/>
      <c r="C65" s="73"/>
      <c r="D65" s="73">
        <f t="shared" si="9"/>
        <v>0</v>
      </c>
      <c r="E65" s="73"/>
      <c r="F65" s="73"/>
      <c r="G65" s="73">
        <f t="shared" si="7"/>
        <v>0</v>
      </c>
    </row>
    <row r="66" spans="1:7" x14ac:dyDescent="0.2">
      <c r="A66" s="139" t="s">
        <v>419</v>
      </c>
      <c r="B66" s="73"/>
      <c r="C66" s="73"/>
      <c r="D66" s="73">
        <f t="shared" si="9"/>
        <v>0</v>
      </c>
      <c r="E66" s="73"/>
      <c r="F66" s="73"/>
      <c r="G66" s="73">
        <f t="shared" si="7"/>
        <v>0</v>
      </c>
    </row>
    <row r="67" spans="1:7" x14ac:dyDescent="0.2">
      <c r="A67" s="140"/>
      <c r="B67" s="73"/>
      <c r="C67" s="73"/>
      <c r="D67" s="73"/>
      <c r="E67" s="73"/>
      <c r="F67" s="73"/>
      <c r="G67" s="73"/>
    </row>
    <row r="68" spans="1:7" x14ac:dyDescent="0.2">
      <c r="A68" s="138" t="s">
        <v>420</v>
      </c>
      <c r="B68" s="75">
        <f>SUM(B69:B77)</f>
        <v>0</v>
      </c>
      <c r="C68" s="75">
        <f>SUM(C69:C77)</f>
        <v>0</v>
      </c>
      <c r="D68" s="75">
        <f>SUM(D69:D77)</f>
        <v>0</v>
      </c>
      <c r="E68" s="75">
        <f>SUM(E69:E77)</f>
        <v>0</v>
      </c>
      <c r="F68" s="75">
        <f>SUM(F69:F77)</f>
        <v>0</v>
      </c>
      <c r="G68" s="75">
        <f t="shared" si="7"/>
        <v>0</v>
      </c>
    </row>
    <row r="69" spans="1:7" x14ac:dyDescent="0.2">
      <c r="A69" s="139" t="s">
        <v>421</v>
      </c>
      <c r="B69" s="73"/>
      <c r="C69" s="73"/>
      <c r="D69" s="73">
        <f>B69+C69</f>
        <v>0</v>
      </c>
      <c r="E69" s="73"/>
      <c r="F69" s="73"/>
      <c r="G69" s="73">
        <f t="shared" si="7"/>
        <v>0</v>
      </c>
    </row>
    <row r="70" spans="1:7" x14ac:dyDescent="0.2">
      <c r="A70" s="139" t="s">
        <v>422</v>
      </c>
      <c r="B70" s="73"/>
      <c r="C70" s="73"/>
      <c r="D70" s="73">
        <f t="shared" ref="D70:D77" si="10">B70+C70</f>
        <v>0</v>
      </c>
      <c r="E70" s="73"/>
      <c r="F70" s="73"/>
      <c r="G70" s="73">
        <f t="shared" si="7"/>
        <v>0</v>
      </c>
    </row>
    <row r="71" spans="1:7" x14ac:dyDescent="0.2">
      <c r="A71" s="139" t="s">
        <v>423</v>
      </c>
      <c r="B71" s="73"/>
      <c r="C71" s="73"/>
      <c r="D71" s="73">
        <f t="shared" si="10"/>
        <v>0</v>
      </c>
      <c r="E71" s="73"/>
      <c r="F71" s="73"/>
      <c r="G71" s="73">
        <f t="shared" si="7"/>
        <v>0</v>
      </c>
    </row>
    <row r="72" spans="1:7" x14ac:dyDescent="0.2">
      <c r="A72" s="139" t="s">
        <v>424</v>
      </c>
      <c r="B72" s="73"/>
      <c r="C72" s="73"/>
      <c r="D72" s="73">
        <f t="shared" si="10"/>
        <v>0</v>
      </c>
      <c r="E72" s="73"/>
      <c r="F72" s="73"/>
      <c r="G72" s="73">
        <f t="shared" si="7"/>
        <v>0</v>
      </c>
    </row>
    <row r="73" spans="1:7" x14ac:dyDescent="0.2">
      <c r="A73" s="139" t="s">
        <v>425</v>
      </c>
      <c r="B73" s="73"/>
      <c r="C73" s="73"/>
      <c r="D73" s="73">
        <f t="shared" si="10"/>
        <v>0</v>
      </c>
      <c r="E73" s="73"/>
      <c r="F73" s="73"/>
      <c r="G73" s="73">
        <f t="shared" si="7"/>
        <v>0</v>
      </c>
    </row>
    <row r="74" spans="1:7" x14ac:dyDescent="0.2">
      <c r="A74" s="139" t="s">
        <v>426</v>
      </c>
      <c r="B74" s="73"/>
      <c r="C74" s="73"/>
      <c r="D74" s="73">
        <f t="shared" si="10"/>
        <v>0</v>
      </c>
      <c r="E74" s="73"/>
      <c r="F74" s="73"/>
      <c r="G74" s="73">
        <f t="shared" si="7"/>
        <v>0</v>
      </c>
    </row>
    <row r="75" spans="1:7" x14ac:dyDescent="0.2">
      <c r="A75" s="139" t="s">
        <v>427</v>
      </c>
      <c r="B75" s="73"/>
      <c r="C75" s="73"/>
      <c r="D75" s="73">
        <f t="shared" si="10"/>
        <v>0</v>
      </c>
      <c r="E75" s="73"/>
      <c r="F75" s="73"/>
      <c r="G75" s="73">
        <f t="shared" si="7"/>
        <v>0</v>
      </c>
    </row>
    <row r="76" spans="1:7" x14ac:dyDescent="0.2">
      <c r="A76" s="139" t="s">
        <v>428</v>
      </c>
      <c r="B76" s="73"/>
      <c r="C76" s="73"/>
      <c r="D76" s="73">
        <f t="shared" si="10"/>
        <v>0</v>
      </c>
      <c r="E76" s="73"/>
      <c r="F76" s="73"/>
      <c r="G76" s="73">
        <f t="shared" si="7"/>
        <v>0</v>
      </c>
    </row>
    <row r="77" spans="1:7" x14ac:dyDescent="0.2">
      <c r="A77" s="141" t="s">
        <v>429</v>
      </c>
      <c r="B77" s="142"/>
      <c r="C77" s="142"/>
      <c r="D77" s="142">
        <f t="shared" si="10"/>
        <v>0</v>
      </c>
      <c r="E77" s="142"/>
      <c r="F77" s="142"/>
      <c r="G77" s="142">
        <f t="shared" si="7"/>
        <v>0</v>
      </c>
    </row>
    <row r="78" spans="1:7" x14ac:dyDescent="0.2">
      <c r="A78" s="140"/>
      <c r="B78" s="73"/>
      <c r="C78" s="73"/>
      <c r="D78" s="73"/>
      <c r="E78" s="73"/>
      <c r="F78" s="73"/>
      <c r="G78" s="73"/>
    </row>
    <row r="79" spans="1:7" x14ac:dyDescent="0.2">
      <c r="A79" s="138" t="s">
        <v>430</v>
      </c>
      <c r="B79" s="75">
        <f>SUM(B80:B83)</f>
        <v>0</v>
      </c>
      <c r="C79" s="75">
        <f>SUM(C80:C83)</f>
        <v>0</v>
      </c>
      <c r="D79" s="75">
        <f>SUM(D80:D83)</f>
        <v>0</v>
      </c>
      <c r="E79" s="75">
        <f>SUM(E80:E83)</f>
        <v>0</v>
      </c>
      <c r="F79" s="75">
        <f>SUM(F80:F83)</f>
        <v>0</v>
      </c>
      <c r="G79" s="75">
        <f t="shared" si="7"/>
        <v>0</v>
      </c>
    </row>
    <row r="80" spans="1:7" x14ac:dyDescent="0.2">
      <c r="A80" s="139" t="s">
        <v>431</v>
      </c>
      <c r="B80" s="73"/>
      <c r="C80" s="73"/>
      <c r="D80" s="73">
        <f>B80+C80</f>
        <v>0</v>
      </c>
      <c r="E80" s="73"/>
      <c r="F80" s="73"/>
      <c r="G80" s="73">
        <f t="shared" si="7"/>
        <v>0</v>
      </c>
    </row>
    <row r="81" spans="1:7" ht="25.5" x14ac:dyDescent="0.2">
      <c r="A81" s="10" t="s">
        <v>432</v>
      </c>
      <c r="B81" s="73"/>
      <c r="C81" s="73"/>
      <c r="D81" s="73">
        <f>B81+C81</f>
        <v>0</v>
      </c>
      <c r="E81" s="73"/>
      <c r="F81" s="73"/>
      <c r="G81" s="73">
        <f t="shared" si="7"/>
        <v>0</v>
      </c>
    </row>
    <row r="82" spans="1:7" x14ac:dyDescent="0.2">
      <c r="A82" s="139" t="s">
        <v>433</v>
      </c>
      <c r="B82" s="73"/>
      <c r="C82" s="73"/>
      <c r="D82" s="73">
        <f>B82+C82</f>
        <v>0</v>
      </c>
      <c r="E82" s="73"/>
      <c r="F82" s="73"/>
      <c r="G82" s="73">
        <f t="shared" si="7"/>
        <v>0</v>
      </c>
    </row>
    <row r="83" spans="1:7" x14ac:dyDescent="0.2">
      <c r="A83" s="139" t="s">
        <v>434</v>
      </c>
      <c r="B83" s="73"/>
      <c r="C83" s="73"/>
      <c r="D83" s="73">
        <f>B83+C83</f>
        <v>0</v>
      </c>
      <c r="E83" s="73"/>
      <c r="F83" s="73"/>
      <c r="G83" s="73">
        <f t="shared" si="7"/>
        <v>0</v>
      </c>
    </row>
    <row r="84" spans="1:7" x14ac:dyDescent="0.2">
      <c r="A84" s="140"/>
      <c r="B84" s="73"/>
      <c r="C84" s="73"/>
      <c r="D84" s="73"/>
      <c r="E84" s="73"/>
      <c r="F84" s="73"/>
      <c r="G84" s="73"/>
    </row>
    <row r="85" spans="1:7" x14ac:dyDescent="0.2">
      <c r="A85" s="138" t="s">
        <v>394</v>
      </c>
      <c r="B85" s="75">
        <f t="shared" ref="B85:G85" si="11">B11+B48</f>
        <v>391541668</v>
      </c>
      <c r="C85" s="75">
        <f t="shared" si="11"/>
        <v>74108195.140000001</v>
      </c>
      <c r="D85" s="75">
        <f t="shared" si="11"/>
        <v>465649863.13999999</v>
      </c>
      <c r="E85" s="75">
        <f t="shared" si="11"/>
        <v>357883392.94999999</v>
      </c>
      <c r="F85" s="75">
        <f t="shared" si="11"/>
        <v>245343633.35000002</v>
      </c>
      <c r="G85" s="75">
        <f t="shared" si="11"/>
        <v>107766470.19</v>
      </c>
    </row>
    <row r="86" spans="1:7" ht="13.5" thickBot="1" x14ac:dyDescent="0.25">
      <c r="A86" s="143"/>
      <c r="B86" s="144"/>
      <c r="C86" s="144"/>
      <c r="D86" s="144"/>
      <c r="E86" s="144"/>
      <c r="F86" s="144"/>
      <c r="G86" s="144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8AF7-03FD-4152-A3BF-980D9E11BE7D}">
  <sheetPr>
    <pageSetUpPr fitToPage="1"/>
  </sheetPr>
  <dimension ref="A1:G32"/>
  <sheetViews>
    <sheetView tabSelected="1" zoomScale="87" zoomScaleNormal="87" workbookViewId="0">
      <selection activeCell="B20" sqref="B20"/>
    </sheetView>
  </sheetViews>
  <sheetFormatPr baseColWidth="10" defaultRowHeight="15" x14ac:dyDescent="0.25"/>
  <cols>
    <col min="1" max="1" width="23.7109375" customWidth="1"/>
    <col min="2" max="7" width="18.140625" customWidth="1"/>
  </cols>
  <sheetData>
    <row r="1" spans="1:7" x14ac:dyDescent="0.25">
      <c r="A1" s="153" t="s">
        <v>120</v>
      </c>
      <c r="B1" s="154"/>
      <c r="C1" s="154"/>
      <c r="D1" s="154"/>
      <c r="E1" s="154"/>
      <c r="F1" s="154"/>
      <c r="G1" s="196"/>
    </row>
    <row r="2" spans="1:7" x14ac:dyDescent="0.25">
      <c r="A2" s="178" t="s">
        <v>313</v>
      </c>
      <c r="B2" s="179"/>
      <c r="C2" s="179"/>
      <c r="D2" s="179"/>
      <c r="E2" s="179"/>
      <c r="F2" s="179"/>
      <c r="G2" s="197"/>
    </row>
    <row r="3" spans="1:7" x14ac:dyDescent="0.25">
      <c r="A3" s="178" t="s">
        <v>436</v>
      </c>
      <c r="B3" s="179"/>
      <c r="C3" s="179"/>
      <c r="D3" s="179"/>
      <c r="E3" s="179"/>
      <c r="F3" s="179"/>
      <c r="G3" s="197"/>
    </row>
    <row r="4" spans="1:7" x14ac:dyDescent="0.25">
      <c r="A4" s="178" t="s">
        <v>451</v>
      </c>
      <c r="B4" s="179"/>
      <c r="C4" s="179"/>
      <c r="D4" s="179"/>
      <c r="E4" s="179"/>
      <c r="F4" s="179"/>
      <c r="G4" s="197"/>
    </row>
    <row r="5" spans="1:7" ht="15.75" thickBot="1" x14ac:dyDescent="0.3">
      <c r="A5" s="181" t="s">
        <v>1</v>
      </c>
      <c r="B5" s="182"/>
      <c r="C5" s="182"/>
      <c r="D5" s="182"/>
      <c r="E5" s="182"/>
      <c r="F5" s="182"/>
      <c r="G5" s="198"/>
    </row>
    <row r="6" spans="1:7" ht="15.75" thickBot="1" x14ac:dyDescent="0.3">
      <c r="A6" s="188" t="s">
        <v>2</v>
      </c>
      <c r="B6" s="199" t="s">
        <v>315</v>
      </c>
      <c r="C6" s="200"/>
      <c r="D6" s="200"/>
      <c r="E6" s="200"/>
      <c r="F6" s="201"/>
      <c r="G6" s="186" t="s">
        <v>316</v>
      </c>
    </row>
    <row r="7" spans="1:7" ht="26.25" thickBot="1" x14ac:dyDescent="0.3">
      <c r="A7" s="189"/>
      <c r="B7" s="145" t="s">
        <v>206</v>
      </c>
      <c r="C7" s="145" t="s">
        <v>317</v>
      </c>
      <c r="D7" s="145" t="s">
        <v>318</v>
      </c>
      <c r="E7" s="145" t="s">
        <v>437</v>
      </c>
      <c r="F7" s="145" t="s">
        <v>223</v>
      </c>
      <c r="G7" s="187"/>
    </row>
    <row r="8" spans="1:7" x14ac:dyDescent="0.25">
      <c r="A8" s="122" t="s">
        <v>438</v>
      </c>
      <c r="B8" s="133">
        <f>B9+B10+B11+B14+B15+B18</f>
        <v>10073145</v>
      </c>
      <c r="C8" s="146">
        <f>C9+C10+C11+C14+C15+C18</f>
        <v>0</v>
      </c>
      <c r="D8" s="133">
        <f>D9+D10+D11+D14+D15+D18</f>
        <v>10073145</v>
      </c>
      <c r="E8" s="133">
        <f>E9+E10+E11+E14+E15+E18</f>
        <v>10073145</v>
      </c>
      <c r="F8" s="133">
        <f>F9+F10+F11+F14+F15+F18</f>
        <v>990318</v>
      </c>
      <c r="G8" s="7">
        <f t="shared" ref="G8:G18" si="0">D8-E8</f>
        <v>0</v>
      </c>
    </row>
    <row r="9" spans="1:7" x14ac:dyDescent="0.25">
      <c r="A9" s="112" t="s">
        <v>439</v>
      </c>
      <c r="B9" s="147">
        <v>10073145</v>
      </c>
      <c r="C9" s="148">
        <v>0</v>
      </c>
      <c r="D9" s="9">
        <f>B9+C9</f>
        <v>10073145</v>
      </c>
      <c r="E9" s="89">
        <v>10073145</v>
      </c>
      <c r="F9" s="89">
        <v>990318</v>
      </c>
      <c r="G9" s="9">
        <f t="shared" si="0"/>
        <v>0</v>
      </c>
    </row>
    <row r="10" spans="1:7" x14ac:dyDescent="0.25">
      <c r="A10" s="112" t="s">
        <v>440</v>
      </c>
      <c r="B10" s="133"/>
      <c r="C10" s="7"/>
      <c r="D10" s="9">
        <f>B10+C10</f>
        <v>0</v>
      </c>
      <c r="E10" s="7"/>
      <c r="F10" s="7"/>
      <c r="G10" s="9">
        <f t="shared" si="0"/>
        <v>0</v>
      </c>
    </row>
    <row r="11" spans="1:7" x14ac:dyDescent="0.25">
      <c r="A11" s="112" t="s">
        <v>441</v>
      </c>
      <c r="B11" s="130">
        <f>SUM(B12:B13)</f>
        <v>0</v>
      </c>
      <c r="C11" s="130">
        <f>SUM(C12:C13)</f>
        <v>0</v>
      </c>
      <c r="D11" s="130">
        <f>SUM(D12:D13)</f>
        <v>0</v>
      </c>
      <c r="E11" s="130">
        <f>SUM(E12:E13)</f>
        <v>0</v>
      </c>
      <c r="F11" s="130">
        <f>SUM(F12:F13)</f>
        <v>0</v>
      </c>
      <c r="G11" s="9">
        <f t="shared" si="0"/>
        <v>0</v>
      </c>
    </row>
    <row r="12" spans="1:7" x14ac:dyDescent="0.25">
      <c r="A12" s="149" t="s">
        <v>442</v>
      </c>
      <c r="B12" s="133"/>
      <c r="C12" s="7"/>
      <c r="D12" s="9">
        <f>B12+C12</f>
        <v>0</v>
      </c>
      <c r="E12" s="7"/>
      <c r="F12" s="7"/>
      <c r="G12" s="9">
        <f t="shared" si="0"/>
        <v>0</v>
      </c>
    </row>
    <row r="13" spans="1:7" x14ac:dyDescent="0.25">
      <c r="A13" s="149" t="s">
        <v>443</v>
      </c>
      <c r="B13" s="133"/>
      <c r="C13" s="7"/>
      <c r="D13" s="9">
        <f>B13+C13</f>
        <v>0</v>
      </c>
      <c r="E13" s="7"/>
      <c r="F13" s="7"/>
      <c r="G13" s="9">
        <f t="shared" si="0"/>
        <v>0</v>
      </c>
    </row>
    <row r="14" spans="1:7" x14ac:dyDescent="0.25">
      <c r="A14" s="112" t="s">
        <v>444</v>
      </c>
      <c r="B14" s="133"/>
      <c r="C14" s="7"/>
      <c r="D14" s="9">
        <f>B14+C14</f>
        <v>0</v>
      </c>
      <c r="E14" s="7"/>
      <c r="F14" s="7"/>
      <c r="G14" s="9">
        <f t="shared" si="0"/>
        <v>0</v>
      </c>
    </row>
    <row r="15" spans="1:7" x14ac:dyDescent="0.25">
      <c r="A15" s="112" t="s">
        <v>445</v>
      </c>
      <c r="B15" s="130">
        <f>B16+B17</f>
        <v>0</v>
      </c>
      <c r="C15" s="130">
        <f>C16+C17</f>
        <v>0</v>
      </c>
      <c r="D15" s="130">
        <f>D16+D17</f>
        <v>0</v>
      </c>
      <c r="E15" s="130">
        <f>E16+E17</f>
        <v>0</v>
      </c>
      <c r="F15" s="130">
        <f>F16+F17</f>
        <v>0</v>
      </c>
      <c r="G15" s="9">
        <f t="shared" si="0"/>
        <v>0</v>
      </c>
    </row>
    <row r="16" spans="1:7" x14ac:dyDescent="0.25">
      <c r="A16" s="149" t="s">
        <v>446</v>
      </c>
      <c r="B16" s="133"/>
      <c r="C16" s="7"/>
      <c r="D16" s="9">
        <f>B16+C16</f>
        <v>0</v>
      </c>
      <c r="E16" s="7"/>
      <c r="F16" s="7"/>
      <c r="G16" s="9">
        <f t="shared" si="0"/>
        <v>0</v>
      </c>
    </row>
    <row r="17" spans="1:7" x14ac:dyDescent="0.25">
      <c r="A17" s="149" t="s">
        <v>447</v>
      </c>
      <c r="B17" s="133"/>
      <c r="C17" s="7"/>
      <c r="D17" s="9">
        <f>B17+C17</f>
        <v>0</v>
      </c>
      <c r="E17" s="7"/>
      <c r="F17" s="7"/>
      <c r="G17" s="9">
        <f t="shared" si="0"/>
        <v>0</v>
      </c>
    </row>
    <row r="18" spans="1:7" x14ac:dyDescent="0.25">
      <c r="A18" s="112" t="s">
        <v>448</v>
      </c>
      <c r="B18" s="133"/>
      <c r="C18" s="7"/>
      <c r="D18" s="9">
        <f>B18+C18</f>
        <v>0</v>
      </c>
      <c r="E18" s="7"/>
      <c r="F18" s="7"/>
      <c r="G18" s="9">
        <f t="shared" si="0"/>
        <v>0</v>
      </c>
    </row>
    <row r="19" spans="1:7" x14ac:dyDescent="0.25">
      <c r="A19" s="112"/>
      <c r="B19" s="133"/>
      <c r="C19" s="7"/>
      <c r="D19" s="7"/>
      <c r="E19" s="7"/>
      <c r="F19" s="7"/>
      <c r="G19" s="9"/>
    </row>
    <row r="20" spans="1:7" x14ac:dyDescent="0.25">
      <c r="A20" s="122" t="s">
        <v>449</v>
      </c>
      <c r="B20" s="133">
        <f>B21+B22+B23+B26+B27+B30</f>
        <v>0</v>
      </c>
      <c r="C20" s="133">
        <f>C21+C22+C23+C26+C27+C30</f>
        <v>0</v>
      </c>
      <c r="D20" s="133">
        <f>D21+D22+D23+D26+D27+D30</f>
        <v>0</v>
      </c>
      <c r="E20" s="133">
        <f>E21+E22+E23+E26+E27+E30</f>
        <v>0</v>
      </c>
      <c r="F20" s="133">
        <f>F21+F22+F23+F26+F27+F30</f>
        <v>0</v>
      </c>
      <c r="G20" s="7">
        <f t="shared" ref="G20:G30" si="1">D20-E20</f>
        <v>0</v>
      </c>
    </row>
    <row r="21" spans="1:7" x14ac:dyDescent="0.25">
      <c r="A21" s="112" t="s">
        <v>439</v>
      </c>
      <c r="B21" s="133"/>
      <c r="C21" s="7"/>
      <c r="D21" s="9">
        <f>B21+C21</f>
        <v>0</v>
      </c>
      <c r="E21" s="7"/>
      <c r="F21" s="7"/>
      <c r="G21" s="9">
        <f t="shared" si="1"/>
        <v>0</v>
      </c>
    </row>
    <row r="22" spans="1:7" x14ac:dyDescent="0.25">
      <c r="A22" s="112" t="s">
        <v>440</v>
      </c>
      <c r="B22" s="133"/>
      <c r="C22" s="7"/>
      <c r="D22" s="9">
        <f>B22+C22</f>
        <v>0</v>
      </c>
      <c r="E22" s="7"/>
      <c r="F22" s="7"/>
      <c r="G22" s="9">
        <f t="shared" si="1"/>
        <v>0</v>
      </c>
    </row>
    <row r="23" spans="1:7" x14ac:dyDescent="0.25">
      <c r="A23" s="112" t="s">
        <v>441</v>
      </c>
      <c r="B23" s="130">
        <f>SUM(B24:B25)</f>
        <v>0</v>
      </c>
      <c r="C23" s="130">
        <f>SUM(C24:C25)</f>
        <v>0</v>
      </c>
      <c r="D23" s="130">
        <f>SUM(D24:D25)</f>
        <v>0</v>
      </c>
      <c r="E23" s="130">
        <f>SUM(E24:E25)</f>
        <v>0</v>
      </c>
      <c r="F23" s="130">
        <f>SUM(F24:F25)</f>
        <v>0</v>
      </c>
      <c r="G23" s="9">
        <f t="shared" si="1"/>
        <v>0</v>
      </c>
    </row>
    <row r="24" spans="1:7" x14ac:dyDescent="0.25">
      <c r="A24" s="149" t="s">
        <v>442</v>
      </c>
      <c r="B24" s="133"/>
      <c r="C24" s="7"/>
      <c r="D24" s="9">
        <f>B24+C24</f>
        <v>0</v>
      </c>
      <c r="E24" s="7"/>
      <c r="F24" s="7"/>
      <c r="G24" s="9">
        <f t="shared" si="1"/>
        <v>0</v>
      </c>
    </row>
    <row r="25" spans="1:7" x14ac:dyDescent="0.25">
      <c r="A25" s="149" t="s">
        <v>443</v>
      </c>
      <c r="B25" s="133"/>
      <c r="C25" s="7"/>
      <c r="D25" s="9">
        <f>B25+C25</f>
        <v>0</v>
      </c>
      <c r="E25" s="7"/>
      <c r="F25" s="7"/>
      <c r="G25" s="9">
        <f t="shared" si="1"/>
        <v>0</v>
      </c>
    </row>
    <row r="26" spans="1:7" x14ac:dyDescent="0.25">
      <c r="A26" s="112" t="s">
        <v>444</v>
      </c>
      <c r="B26" s="133"/>
      <c r="C26" s="7"/>
      <c r="D26" s="9">
        <f>B26+C26</f>
        <v>0</v>
      </c>
      <c r="E26" s="7"/>
      <c r="F26" s="7"/>
      <c r="G26" s="9">
        <f t="shared" si="1"/>
        <v>0</v>
      </c>
    </row>
    <row r="27" spans="1:7" x14ac:dyDescent="0.25">
      <c r="A27" s="112" t="s">
        <v>445</v>
      </c>
      <c r="B27" s="130">
        <f>B28+B29</f>
        <v>0</v>
      </c>
      <c r="C27" s="130">
        <f>C28+C29</f>
        <v>0</v>
      </c>
      <c r="D27" s="130">
        <f>D28+D29</f>
        <v>0</v>
      </c>
      <c r="E27" s="130">
        <f>E28+E29</f>
        <v>0</v>
      </c>
      <c r="F27" s="130">
        <f>F28+F29</f>
        <v>0</v>
      </c>
      <c r="G27" s="9">
        <f t="shared" si="1"/>
        <v>0</v>
      </c>
    </row>
    <row r="28" spans="1:7" x14ac:dyDescent="0.25">
      <c r="A28" s="149" t="s">
        <v>446</v>
      </c>
      <c r="B28" s="133"/>
      <c r="C28" s="7"/>
      <c r="D28" s="9">
        <f>B28+C28</f>
        <v>0</v>
      </c>
      <c r="E28" s="7"/>
      <c r="F28" s="7"/>
      <c r="G28" s="9">
        <f t="shared" si="1"/>
        <v>0</v>
      </c>
    </row>
    <row r="29" spans="1:7" x14ac:dyDescent="0.25">
      <c r="A29" s="149" t="s">
        <v>447</v>
      </c>
      <c r="B29" s="133"/>
      <c r="C29" s="7"/>
      <c r="D29" s="9">
        <f>B29+C29</f>
        <v>0</v>
      </c>
      <c r="E29" s="7"/>
      <c r="F29" s="7"/>
      <c r="G29" s="9">
        <f t="shared" si="1"/>
        <v>0</v>
      </c>
    </row>
    <row r="30" spans="1:7" x14ac:dyDescent="0.25">
      <c r="A30" s="112" t="s">
        <v>448</v>
      </c>
      <c r="B30" s="133"/>
      <c r="C30" s="7"/>
      <c r="D30" s="9">
        <f>B30+C30</f>
        <v>0</v>
      </c>
      <c r="E30" s="7"/>
      <c r="F30" s="7"/>
      <c r="G30" s="9">
        <f t="shared" si="1"/>
        <v>0</v>
      </c>
    </row>
    <row r="31" spans="1:7" x14ac:dyDescent="0.25">
      <c r="A31" s="122" t="s">
        <v>450</v>
      </c>
      <c r="B31" s="133">
        <f t="shared" ref="B31:G31" si="2">B8+B20</f>
        <v>10073145</v>
      </c>
      <c r="C31" s="146">
        <f t="shared" si="2"/>
        <v>0</v>
      </c>
      <c r="D31" s="133">
        <f t="shared" si="2"/>
        <v>10073145</v>
      </c>
      <c r="E31" s="133">
        <f t="shared" si="2"/>
        <v>10073145</v>
      </c>
      <c r="F31" s="133">
        <f t="shared" si="2"/>
        <v>990318</v>
      </c>
      <c r="G31" s="133">
        <f t="shared" si="2"/>
        <v>0</v>
      </c>
    </row>
    <row r="32" spans="1:7" ht="15.75" thickBot="1" x14ac:dyDescent="0.3">
      <c r="A32" s="150"/>
      <c r="B32" s="151"/>
      <c r="C32" s="152"/>
      <c r="D32" s="152"/>
      <c r="E32" s="152"/>
      <c r="F32" s="152"/>
      <c r="G32" s="15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2026-01-07T18:55:40Z</cp:lastPrinted>
  <dcterms:created xsi:type="dcterms:W3CDTF">2016-10-11T18:36:49Z</dcterms:created>
  <dcterms:modified xsi:type="dcterms:W3CDTF">2026-01-20T22:49:04Z</dcterms:modified>
</cp:coreProperties>
</file>