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4T CP Oct-Dic\01 Sec Fin 4T 25\7 L Dis Finan 4T 25\"/>
    </mc:Choice>
  </mc:AlternateContent>
  <xr:revisionPtr revIDLastSave="90" documentId="11_E7FCD9B2388836142FC47662D383AEE4D0B6EC0D" xr6:coauthVersionLast="36" xr6:coauthVersionMax="36" xr10:uidLastSave="{878745F8-08F3-4AE9-9520-9AE24B0F5A9D}"/>
  <bookViews>
    <workbookView xWindow="28680" yWindow="-120" windowWidth="29040" windowHeight="15840" tabRatio="850" activeTab="3" xr2:uid="{00000000-000D-0000-FFFF-FFFF00000000}"/>
  </bookViews>
  <sheets>
    <sheet name="ANEXO 1 -F1" sheetId="19" r:id="rId1"/>
    <sheet name="ANEXO 1 -F2" sheetId="20" r:id="rId2"/>
    <sheet name="ANEXO 1 -F3" sheetId="21" r:id="rId3"/>
    <sheet name="ANEXO 1 -F4" sheetId="29" r:id="rId4"/>
    <sheet name="ANEXO 1 -F5" sheetId="30" r:id="rId5"/>
    <sheet name="ANEXO 1 -F6A" sheetId="24" r:id="rId6"/>
    <sheet name="ANEXO 1 -F6B" sheetId="25" r:id="rId7"/>
    <sheet name="ANEXO 1 -F6C" sheetId="26" r:id="rId8"/>
    <sheet name="ANEXO 1 -F6D" sheetId="27" r:id="rId9"/>
  </sheets>
  <definedNames>
    <definedName name="_xlnm.Print_Area" localSheetId="0">'ANEXO 1 -F1'!$A$1:$G$84</definedName>
    <definedName name="_xlnm.Print_Area" localSheetId="1">'ANEXO 1 -F2'!$A$1:$K$43</definedName>
    <definedName name="_xlnm.Print_Area" localSheetId="4">'ANEXO 1 -F5'!$A$1:$J$79</definedName>
    <definedName name="_xlnm.Print_Area" localSheetId="5">'ANEXO 1 -F6A'!$A$1:$I$159</definedName>
    <definedName name="_xlnm.Print_Area" localSheetId="6">'ANEXO 1 -F6B'!$A$1:$I$31</definedName>
    <definedName name="_xlnm.Print_Area" localSheetId="7">'ANEXO 1 -F6C'!$A$1:$J$85</definedName>
    <definedName name="_xlnm.Print_Area" localSheetId="8">'ANEXO 1 -F6D'!$A$1:$I$34</definedName>
    <definedName name="_xlnm.Print_Titles" localSheetId="0">'ANEXO 1 -F1'!$1:$5</definedName>
    <definedName name="_xlnm.Print_Titles" localSheetId="5">'ANEXO 1 -F6A'!$1:$7</definedName>
    <definedName name="_xlnm.Print_Titles" localSheetId="7">'ANEXO 1 -F6C'!$1:$8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26" l="1"/>
  <c r="F24" i="26"/>
  <c r="E27" i="25"/>
  <c r="E26" i="25"/>
  <c r="E25" i="25"/>
  <c r="E24" i="25"/>
  <c r="E23" i="25"/>
  <c r="E22" i="25"/>
  <c r="E21" i="25"/>
  <c r="E17" i="25"/>
  <c r="E16" i="25"/>
  <c r="E15" i="25"/>
  <c r="E14" i="25"/>
  <c r="E13" i="25"/>
  <c r="E12" i="25"/>
  <c r="E11" i="25"/>
  <c r="F156" i="24"/>
  <c r="F155" i="24"/>
  <c r="F154" i="24"/>
  <c r="F153" i="24"/>
  <c r="F152" i="24"/>
  <c r="F151" i="24"/>
  <c r="F150" i="24"/>
  <c r="H149" i="24"/>
  <c r="G149" i="24"/>
  <c r="E149" i="24"/>
  <c r="D149" i="24"/>
  <c r="F149" i="24" s="1"/>
  <c r="F148" i="24"/>
  <c r="F147" i="24"/>
  <c r="F146" i="24"/>
  <c r="H145" i="24"/>
  <c r="G145" i="24"/>
  <c r="E145" i="24"/>
  <c r="D145" i="24"/>
  <c r="F145" i="24" s="1"/>
  <c r="F144" i="24"/>
  <c r="F143" i="24"/>
  <c r="F142" i="24"/>
  <c r="F141" i="24"/>
  <c r="F140" i="24"/>
  <c r="F139" i="24"/>
  <c r="F138" i="24"/>
  <c r="F137" i="24"/>
  <c r="H136" i="24"/>
  <c r="G136" i="24"/>
  <c r="E136" i="24"/>
  <c r="F136" i="24" s="1"/>
  <c r="D136" i="24"/>
  <c r="F135" i="24"/>
  <c r="F134" i="24"/>
  <c r="F133" i="24"/>
  <c r="F132" i="24" s="1"/>
  <c r="H132" i="24"/>
  <c r="G132" i="24"/>
  <c r="E132" i="24"/>
  <c r="D132" i="24"/>
  <c r="F131" i="24"/>
  <c r="F130" i="24"/>
  <c r="F129" i="24"/>
  <c r="F128" i="24"/>
  <c r="F127" i="24"/>
  <c r="F126" i="24"/>
  <c r="F125" i="24"/>
  <c r="F124" i="24"/>
  <c r="F123" i="24"/>
  <c r="F122" i="24" s="1"/>
  <c r="H122" i="24"/>
  <c r="G122" i="24"/>
  <c r="E122" i="24"/>
  <c r="D122" i="24"/>
  <c r="F121" i="24"/>
  <c r="F120" i="24"/>
  <c r="F119" i="24"/>
  <c r="F118" i="24"/>
  <c r="F117" i="24"/>
  <c r="F116" i="24"/>
  <c r="F115" i="24"/>
  <c r="F112" i="24" s="1"/>
  <c r="F114" i="24"/>
  <c r="F113" i="24"/>
  <c r="H112" i="24"/>
  <c r="G112" i="24"/>
  <c r="E112" i="24"/>
  <c r="D112" i="24"/>
  <c r="F111" i="24"/>
  <c r="F110" i="24"/>
  <c r="F109" i="24"/>
  <c r="F108" i="24"/>
  <c r="F107" i="24"/>
  <c r="F106" i="24"/>
  <c r="F105" i="24"/>
  <c r="F104" i="24"/>
  <c r="F103" i="24"/>
  <c r="F102" i="24" s="1"/>
  <c r="H102" i="24"/>
  <c r="G102" i="24"/>
  <c r="G83" i="24" s="1"/>
  <c r="E102" i="24"/>
  <c r="D102" i="24"/>
  <c r="F101" i="24"/>
  <c r="F100" i="24"/>
  <c r="F99" i="24"/>
  <c r="F98" i="24"/>
  <c r="F97" i="24"/>
  <c r="F96" i="24"/>
  <c r="F95" i="24"/>
  <c r="F94" i="24"/>
  <c r="F93" i="24"/>
  <c r="F92" i="24" s="1"/>
  <c r="H92" i="24"/>
  <c r="G92" i="24"/>
  <c r="E92" i="24"/>
  <c r="D92" i="24"/>
  <c r="F91" i="24"/>
  <c r="F90" i="24"/>
  <c r="F89" i="24"/>
  <c r="F88" i="24"/>
  <c r="F87" i="24"/>
  <c r="F86" i="24"/>
  <c r="F85" i="24"/>
  <c r="F84" i="24" s="1"/>
  <c r="H84" i="24"/>
  <c r="G84" i="24"/>
  <c r="E84" i="24"/>
  <c r="E83" i="24" s="1"/>
  <c r="D84" i="24"/>
  <c r="D83" i="24" s="1"/>
  <c r="F83" i="24" s="1"/>
  <c r="H83" i="24"/>
  <c r="F81" i="24"/>
  <c r="F80" i="24"/>
  <c r="F79" i="24"/>
  <c r="F78" i="24"/>
  <c r="F77" i="24"/>
  <c r="F76" i="24"/>
  <c r="F75" i="24"/>
  <c r="H74" i="24"/>
  <c r="G74" i="24"/>
  <c r="E74" i="24"/>
  <c r="D74" i="24"/>
  <c r="F74" i="24" s="1"/>
  <c r="F73" i="24"/>
  <c r="F72" i="24"/>
  <c r="F71" i="24"/>
  <c r="H70" i="24"/>
  <c r="G70" i="24"/>
  <c r="F70" i="24"/>
  <c r="E70" i="24"/>
  <c r="D70" i="24"/>
  <c r="F69" i="24"/>
  <c r="F68" i="24"/>
  <c r="F67" i="24"/>
  <c r="F66" i="24"/>
  <c r="F65" i="24"/>
  <c r="F64" i="24"/>
  <c r="F63" i="24"/>
  <c r="F62" i="24"/>
  <c r="H61" i="24"/>
  <c r="G61" i="24"/>
  <c r="E61" i="24"/>
  <c r="D61" i="24"/>
  <c r="F61" i="24" s="1"/>
  <c r="F60" i="24"/>
  <c r="F58" i="24"/>
  <c r="F57" i="24" s="1"/>
  <c r="H57" i="24"/>
  <c r="G57" i="24"/>
  <c r="E57" i="24"/>
  <c r="D57" i="24"/>
  <c r="F56" i="24"/>
  <c r="F55" i="24"/>
  <c r="F54" i="24"/>
  <c r="F53" i="24"/>
  <c r="F52" i="24"/>
  <c r="F51" i="24"/>
  <c r="F50" i="24"/>
  <c r="F49" i="24"/>
  <c r="F47" i="24" s="1"/>
  <c r="F48" i="24"/>
  <c r="H47" i="24"/>
  <c r="G47" i="24"/>
  <c r="E47" i="24"/>
  <c r="D47" i="24"/>
  <c r="F46" i="24"/>
  <c r="F45" i="24"/>
  <c r="F44" i="24"/>
  <c r="F43" i="24"/>
  <c r="F42" i="24"/>
  <c r="F41" i="24"/>
  <c r="F37" i="24" s="1"/>
  <c r="F40" i="24"/>
  <c r="F39" i="24"/>
  <c r="F38" i="24"/>
  <c r="H37" i="24"/>
  <c r="G37" i="24"/>
  <c r="E37" i="24"/>
  <c r="D37" i="24"/>
  <c r="F36" i="24"/>
  <c r="F35" i="24"/>
  <c r="F34" i="24"/>
  <c r="F33" i="24"/>
  <c r="F32" i="24"/>
  <c r="F31" i="24"/>
  <c r="F30" i="24"/>
  <c r="F29" i="24"/>
  <c r="F28" i="24"/>
  <c r="F27" i="24" s="1"/>
  <c r="H27" i="24"/>
  <c r="G27" i="24"/>
  <c r="E27" i="24"/>
  <c r="D27" i="24"/>
  <c r="F26" i="24"/>
  <c r="F25" i="24"/>
  <c r="F24" i="24"/>
  <c r="F23" i="24"/>
  <c r="F22" i="24"/>
  <c r="F21" i="24"/>
  <c r="F20" i="24"/>
  <c r="F19" i="24"/>
  <c r="F17" i="24" s="1"/>
  <c r="F18" i="24"/>
  <c r="H17" i="24"/>
  <c r="G17" i="24"/>
  <c r="E17" i="24"/>
  <c r="D17" i="24"/>
  <c r="F16" i="24"/>
  <c r="F15" i="24"/>
  <c r="F14" i="24"/>
  <c r="F13" i="24"/>
  <c r="F12" i="24"/>
  <c r="F11" i="24"/>
  <c r="F9" i="24" s="1"/>
  <c r="F8" i="24" s="1"/>
  <c r="F10" i="24"/>
  <c r="H9" i="24"/>
  <c r="H8" i="24" s="1"/>
  <c r="G9" i="24"/>
  <c r="G8" i="24" s="1"/>
  <c r="E9" i="24"/>
  <c r="E8" i="24" s="1"/>
  <c r="D9" i="24"/>
  <c r="D8" i="24" s="1"/>
  <c r="I61" i="26" l="1"/>
  <c r="G65" i="30" l="1"/>
  <c r="G36" i="30"/>
  <c r="G17" i="30"/>
  <c r="G16" i="30"/>
  <c r="G15" i="30"/>
  <c r="I24" i="26" l="1"/>
  <c r="H27" i="25"/>
  <c r="H26" i="25"/>
  <c r="H25" i="25"/>
  <c r="H24" i="25"/>
  <c r="H23" i="25"/>
  <c r="H22" i="25"/>
  <c r="E19" i="25"/>
  <c r="G19" i="25"/>
  <c r="F19" i="25"/>
  <c r="D19" i="25"/>
  <c r="C19" i="25"/>
  <c r="H17" i="25"/>
  <c r="H16" i="25"/>
  <c r="H15" i="25"/>
  <c r="H14" i="25"/>
  <c r="H13" i="25"/>
  <c r="H12" i="25"/>
  <c r="E9" i="25"/>
  <c r="G9" i="25"/>
  <c r="F9" i="25"/>
  <c r="D9" i="25"/>
  <c r="C9" i="25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140" i="24"/>
  <c r="I139" i="24"/>
  <c r="I138" i="24"/>
  <c r="I137" i="24"/>
  <c r="I136" i="24"/>
  <c r="I135" i="24"/>
  <c r="I134" i="24"/>
  <c r="I133" i="24"/>
  <c r="I132" i="24" s="1"/>
  <c r="I131" i="24"/>
  <c r="I130" i="24"/>
  <c r="I129" i="24"/>
  <c r="I128" i="24"/>
  <c r="I127" i="24"/>
  <c r="I126" i="24"/>
  <c r="I125" i="24"/>
  <c r="I124" i="24"/>
  <c r="I123" i="24"/>
  <c r="I121" i="24"/>
  <c r="I120" i="24"/>
  <c r="I119" i="24"/>
  <c r="I118" i="24"/>
  <c r="I117" i="24"/>
  <c r="I116" i="24"/>
  <c r="I115" i="24"/>
  <c r="I114" i="24"/>
  <c r="I113" i="24"/>
  <c r="I111" i="24"/>
  <c r="I110" i="24"/>
  <c r="I109" i="24"/>
  <c r="I108" i="24"/>
  <c r="I107" i="24"/>
  <c r="I106" i="24"/>
  <c r="I105" i="24"/>
  <c r="I104" i="24"/>
  <c r="I103" i="24"/>
  <c r="I101" i="24"/>
  <c r="I100" i="24"/>
  <c r="I99" i="24"/>
  <c r="I98" i="24"/>
  <c r="I97" i="24"/>
  <c r="I96" i="24"/>
  <c r="I95" i="24"/>
  <c r="I94" i="24"/>
  <c r="I93" i="24"/>
  <c r="I91" i="24"/>
  <c r="I90" i="24"/>
  <c r="I89" i="24"/>
  <c r="I88" i="24"/>
  <c r="I87" i="24"/>
  <c r="I86" i="24"/>
  <c r="I85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6" i="24"/>
  <c r="I45" i="24"/>
  <c r="I44" i="24"/>
  <c r="I43" i="24"/>
  <c r="I42" i="24"/>
  <c r="I41" i="24"/>
  <c r="I40" i="24"/>
  <c r="I39" i="24"/>
  <c r="I38" i="24"/>
  <c r="I36" i="24"/>
  <c r="I35" i="24"/>
  <c r="I34" i="24"/>
  <c r="I33" i="24"/>
  <c r="I32" i="24"/>
  <c r="I31" i="24"/>
  <c r="I30" i="24"/>
  <c r="I27" i="24"/>
  <c r="I28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J65" i="30"/>
  <c r="J36" i="30"/>
  <c r="J17" i="30"/>
  <c r="J16" i="30"/>
  <c r="J15" i="30"/>
  <c r="I92" i="24" l="1"/>
  <c r="H11" i="25"/>
  <c r="H9" i="25" s="1"/>
  <c r="H21" i="25"/>
  <c r="H19" i="25" s="1"/>
  <c r="I122" i="24"/>
  <c r="I112" i="24"/>
  <c r="I83" i="24"/>
  <c r="I102" i="24"/>
  <c r="I84" i="24"/>
  <c r="I9" i="24"/>
  <c r="I10" i="24"/>
  <c r="I29" i="24"/>
  <c r="I47" i="24"/>
  <c r="I37" i="24"/>
  <c r="H29" i="25" l="1"/>
  <c r="I8" i="24"/>
  <c r="H78" i="26" l="1"/>
  <c r="G78" i="26"/>
  <c r="F78" i="26"/>
  <c r="I78" i="26" s="1"/>
  <c r="E78" i="26"/>
  <c r="D78" i="26"/>
  <c r="H67" i="26"/>
  <c r="G67" i="26"/>
  <c r="F67" i="26"/>
  <c r="I67" i="26" s="1"/>
  <c r="E67" i="26"/>
  <c r="D67" i="26"/>
  <c r="H58" i="26"/>
  <c r="G58" i="26"/>
  <c r="F58" i="26"/>
  <c r="E58" i="26"/>
  <c r="D58" i="26"/>
  <c r="D47" i="26" s="1"/>
  <c r="H48" i="26"/>
  <c r="G48" i="26"/>
  <c r="F48" i="26"/>
  <c r="E48" i="26"/>
  <c r="D48" i="26"/>
  <c r="H41" i="26"/>
  <c r="G41" i="26"/>
  <c r="F41" i="26"/>
  <c r="I41" i="26" s="1"/>
  <c r="E41" i="26"/>
  <c r="D41" i="26"/>
  <c r="H30" i="26"/>
  <c r="G30" i="26"/>
  <c r="F30" i="26"/>
  <c r="I30" i="26" s="1"/>
  <c r="E30" i="26"/>
  <c r="D30" i="26"/>
  <c r="F21" i="26"/>
  <c r="H21" i="26"/>
  <c r="H10" i="26" s="1"/>
  <c r="G21" i="26"/>
  <c r="E21" i="26"/>
  <c r="E10" i="26" s="1"/>
  <c r="D21" i="26"/>
  <c r="I11" i="26"/>
  <c r="H11" i="26"/>
  <c r="G11" i="26"/>
  <c r="F11" i="26"/>
  <c r="E11" i="26"/>
  <c r="D11" i="26"/>
  <c r="G29" i="25"/>
  <c r="F29" i="25"/>
  <c r="D29" i="25"/>
  <c r="C29" i="25"/>
  <c r="D158" i="24"/>
  <c r="J71" i="30"/>
  <c r="J70" i="30" s="1"/>
  <c r="G71" i="30"/>
  <c r="G70" i="30" s="1"/>
  <c r="I70" i="30"/>
  <c r="H70" i="30"/>
  <c r="F70" i="30"/>
  <c r="E70" i="30"/>
  <c r="J66" i="30"/>
  <c r="G66" i="30"/>
  <c r="J64" i="30"/>
  <c r="G64" i="30"/>
  <c r="J63" i="30"/>
  <c r="J62" i="30" s="1"/>
  <c r="G63" i="30"/>
  <c r="I62" i="30"/>
  <c r="H62" i="30"/>
  <c r="F62" i="30"/>
  <c r="E62" i="30"/>
  <c r="G62" i="30" s="1"/>
  <c r="J61" i="30"/>
  <c r="G61" i="30"/>
  <c r="J60" i="30"/>
  <c r="G60" i="30"/>
  <c r="J59" i="30"/>
  <c r="G59" i="30"/>
  <c r="J58" i="30"/>
  <c r="J57" i="30" s="1"/>
  <c r="G58" i="30"/>
  <c r="I57" i="30"/>
  <c r="H57" i="30"/>
  <c r="F57" i="30"/>
  <c r="E57" i="30"/>
  <c r="J56" i="30"/>
  <c r="G56" i="30"/>
  <c r="J55" i="30"/>
  <c r="G55" i="30"/>
  <c r="J54" i="30"/>
  <c r="G54" i="30"/>
  <c r="J53" i="30"/>
  <c r="G53" i="30"/>
  <c r="J52" i="30"/>
  <c r="G52" i="30"/>
  <c r="J51" i="30"/>
  <c r="G51" i="30"/>
  <c r="J50" i="30"/>
  <c r="J48" i="30" s="1"/>
  <c r="J68" i="30" s="1"/>
  <c r="F50" i="30"/>
  <c r="F48" i="30" s="1"/>
  <c r="J49" i="30"/>
  <c r="G49" i="30"/>
  <c r="I48" i="30"/>
  <c r="H48" i="30"/>
  <c r="H68" i="30" s="1"/>
  <c r="E48" i="30"/>
  <c r="J41" i="30"/>
  <c r="F41" i="30"/>
  <c r="J40" i="30"/>
  <c r="J39" i="30" s="1"/>
  <c r="F40" i="30"/>
  <c r="F39" i="30" s="1"/>
  <c r="I39" i="30"/>
  <c r="H39" i="30"/>
  <c r="G39" i="30"/>
  <c r="G43" i="30" s="1"/>
  <c r="E39" i="30"/>
  <c r="J38" i="30"/>
  <c r="F38" i="30"/>
  <c r="J37" i="30"/>
  <c r="I37" i="30"/>
  <c r="H37" i="30"/>
  <c r="E37" i="30"/>
  <c r="F37" i="30" s="1"/>
  <c r="J35" i="30"/>
  <c r="F35" i="30"/>
  <c r="J34" i="30"/>
  <c r="F34" i="30"/>
  <c r="J33" i="30"/>
  <c r="F33" i="30"/>
  <c r="J32" i="30"/>
  <c r="F32" i="30"/>
  <c r="J31" i="30"/>
  <c r="J30" i="30" s="1"/>
  <c r="F31" i="30"/>
  <c r="I30" i="30"/>
  <c r="H30" i="30"/>
  <c r="E30" i="30"/>
  <c r="F30" i="30" s="1"/>
  <c r="J29" i="30"/>
  <c r="F29" i="30"/>
  <c r="J28" i="30"/>
  <c r="F28" i="30"/>
  <c r="J27" i="30"/>
  <c r="F27" i="30"/>
  <c r="J26" i="30"/>
  <c r="F26" i="30"/>
  <c r="J25" i="30"/>
  <c r="F25" i="30"/>
  <c r="J24" i="30"/>
  <c r="F24" i="30"/>
  <c r="J23" i="30"/>
  <c r="F23" i="30"/>
  <c r="J22" i="30"/>
  <c r="F22" i="30"/>
  <c r="J21" i="30"/>
  <c r="F21" i="30"/>
  <c r="J20" i="30"/>
  <c r="F20" i="30"/>
  <c r="J19" i="30"/>
  <c r="F19" i="30"/>
  <c r="F18" i="30" s="1"/>
  <c r="I18" i="30"/>
  <c r="H18" i="30"/>
  <c r="H43" i="30" s="1"/>
  <c r="G18" i="30"/>
  <c r="J14" i="30"/>
  <c r="F14" i="30"/>
  <c r="J13" i="30"/>
  <c r="F13" i="30"/>
  <c r="J12" i="30"/>
  <c r="F12" i="30"/>
  <c r="J11" i="30"/>
  <c r="F11" i="30"/>
  <c r="D10" i="26" l="1"/>
  <c r="G57" i="30"/>
  <c r="J18" i="30"/>
  <c r="J43" i="30" s="1"/>
  <c r="J73" i="30" s="1"/>
  <c r="G48" i="30"/>
  <c r="H73" i="30"/>
  <c r="I43" i="30"/>
  <c r="I68" i="30"/>
  <c r="E68" i="30"/>
  <c r="F68" i="30"/>
  <c r="D84" i="26"/>
  <c r="D86" i="26" s="1"/>
  <c r="F47" i="26"/>
  <c r="H47" i="26"/>
  <c r="H84" i="26" s="1"/>
  <c r="H86" i="26" s="1"/>
  <c r="E47" i="26"/>
  <c r="E84" i="26" s="1"/>
  <c r="E86" i="26" s="1"/>
  <c r="G47" i="26"/>
  <c r="I58" i="26"/>
  <c r="G10" i="26"/>
  <c r="H158" i="24"/>
  <c r="G158" i="24"/>
  <c r="I21" i="26"/>
  <c r="F10" i="26"/>
  <c r="I48" i="26"/>
  <c r="E29" i="25"/>
  <c r="E158" i="24"/>
  <c r="G68" i="30"/>
  <c r="G73" i="30" s="1"/>
  <c r="F43" i="30"/>
  <c r="E43" i="30"/>
  <c r="E73" i="30" s="1"/>
  <c r="I47" i="26" l="1"/>
  <c r="I73" i="30"/>
  <c r="F73" i="30"/>
  <c r="G84" i="26"/>
  <c r="G86" i="26" s="1"/>
  <c r="F84" i="26"/>
  <c r="I10" i="26"/>
  <c r="I84" i="26" l="1"/>
  <c r="I86" i="26" s="1"/>
  <c r="F86" i="26"/>
  <c r="I158" i="24"/>
  <c r="F158" i="24"/>
  <c r="I78" i="30" l="1"/>
  <c r="H78" i="30"/>
  <c r="G78" i="30"/>
  <c r="F78" i="30"/>
  <c r="E78" i="30"/>
  <c r="D32" i="25" l="1"/>
  <c r="C32" i="25"/>
  <c r="F32" i="25"/>
  <c r="G32" i="25"/>
  <c r="H162" i="24"/>
  <c r="E165" i="24"/>
  <c r="F165" i="24"/>
  <c r="G165" i="24"/>
  <c r="H165" i="24"/>
  <c r="I165" i="24"/>
  <c r="E166" i="24"/>
  <c r="F166" i="24"/>
  <c r="G166" i="24"/>
  <c r="H166" i="24"/>
  <c r="I166" i="24"/>
  <c r="E167" i="24"/>
  <c r="F167" i="24"/>
  <c r="G167" i="24"/>
  <c r="H167" i="24"/>
  <c r="I167" i="24"/>
  <c r="E168" i="24"/>
  <c r="F168" i="24"/>
  <c r="G168" i="24"/>
  <c r="H168" i="24"/>
  <c r="I168" i="24"/>
  <c r="E169" i="24"/>
  <c r="F169" i="24"/>
  <c r="G169" i="24"/>
  <c r="H169" i="24"/>
  <c r="I169" i="24"/>
  <c r="D169" i="24"/>
  <c r="D168" i="24"/>
  <c r="D167" i="24"/>
  <c r="D166" i="24"/>
  <c r="D165" i="24"/>
  <c r="E32" i="25" l="1"/>
  <c r="I162" i="24"/>
  <c r="D174" i="24"/>
  <c r="F174" i="24"/>
  <c r="I174" i="24"/>
  <c r="H174" i="24"/>
  <c r="E174" i="24"/>
  <c r="G174" i="24"/>
  <c r="E16" i="29" l="1"/>
  <c r="E15" i="29"/>
  <c r="D16" i="29"/>
  <c r="D15" i="29"/>
  <c r="C16" i="29"/>
  <c r="C15" i="29"/>
  <c r="G73" i="19" l="1"/>
  <c r="G66" i="19"/>
  <c r="G61" i="19"/>
  <c r="G55" i="19"/>
  <c r="G41" i="19"/>
  <c r="G37" i="19"/>
  <c r="G30" i="19"/>
  <c r="G26" i="19"/>
  <c r="G22" i="19"/>
  <c r="G18" i="19"/>
  <c r="G8" i="19"/>
  <c r="D58" i="19"/>
  <c r="D40" i="19"/>
  <c r="D37" i="19"/>
  <c r="D30" i="19"/>
  <c r="D24" i="19"/>
  <c r="D16" i="19"/>
  <c r="D8" i="19"/>
  <c r="D45" i="19" l="1"/>
  <c r="D60" i="19" s="1"/>
  <c r="G45" i="19"/>
  <c r="G57" i="19" s="1"/>
  <c r="D18" i="20" s="1"/>
  <c r="G77" i="19"/>
  <c r="G79" i="19" l="1"/>
  <c r="D162" i="24" l="1"/>
  <c r="G162" i="24"/>
  <c r="E162" i="24"/>
  <c r="H32" i="25"/>
  <c r="F162" i="24" l="1"/>
  <c r="B4" i="21"/>
  <c r="B4" i="24" s="1"/>
  <c r="B5" i="25" s="1"/>
  <c r="B4" i="29"/>
  <c r="B4" i="30"/>
  <c r="G26" i="27"/>
  <c r="G24" i="27" s="1"/>
  <c r="F26" i="27"/>
  <c r="F24" i="27" s="1"/>
  <c r="D26" i="27"/>
  <c r="D24" i="27" s="1"/>
  <c r="G14" i="27"/>
  <c r="G12" i="27" s="1"/>
  <c r="F14" i="27"/>
  <c r="F12" i="27" s="1"/>
  <c r="D14" i="27"/>
  <c r="D12" i="27" s="1"/>
  <c r="C14" i="27" l="1"/>
  <c r="C12" i="27" s="1"/>
  <c r="C26" i="27"/>
  <c r="C24" i="27" s="1"/>
  <c r="E14" i="27" l="1"/>
  <c r="E12" i="27" s="1"/>
  <c r="E26" i="27"/>
  <c r="H14" i="27" l="1"/>
  <c r="H12" i="27" s="1"/>
  <c r="E24" i="27"/>
  <c r="H24" i="27" s="1"/>
  <c r="H26" i="27"/>
  <c r="B5" i="27"/>
  <c r="B5" i="26"/>
  <c r="F30" i="19" l="1"/>
  <c r="G21" i="27"/>
  <c r="G37" i="27" s="1"/>
  <c r="F21" i="27"/>
  <c r="F37" i="27" s="1"/>
  <c r="E21" i="27"/>
  <c r="D21" i="27"/>
  <c r="D37" i="27" s="1"/>
  <c r="C21" i="27"/>
  <c r="C37" i="27" s="1"/>
  <c r="G9" i="27"/>
  <c r="G35" i="27" s="1"/>
  <c r="F9" i="27"/>
  <c r="D9" i="27"/>
  <c r="C9" i="27"/>
  <c r="C35" i="27" s="1"/>
  <c r="H21" i="27" l="1"/>
  <c r="H37" i="27" s="1"/>
  <c r="E37" i="27"/>
  <c r="F32" i="27"/>
  <c r="F35" i="27"/>
  <c r="D32" i="27"/>
  <c r="D35" i="27"/>
  <c r="G32" i="27"/>
  <c r="C32" i="27"/>
  <c r="E62" i="29"/>
  <c r="E9" i="27"/>
  <c r="E35" i="27" s="1"/>
  <c r="D62" i="29"/>
  <c r="C62" i="29"/>
  <c r="C47" i="29"/>
  <c r="E58" i="29"/>
  <c r="D58" i="29"/>
  <c r="C58" i="29"/>
  <c r="E43" i="29"/>
  <c r="D43" i="29"/>
  <c r="C43" i="29"/>
  <c r="E18" i="29"/>
  <c r="D18" i="29"/>
  <c r="E14" i="29" l="1"/>
  <c r="D47" i="29"/>
  <c r="H9" i="27"/>
  <c r="E32" i="27"/>
  <c r="D11" i="29"/>
  <c r="D57" i="29" s="1"/>
  <c r="D66" i="29" s="1"/>
  <c r="D67" i="29" s="1"/>
  <c r="E11" i="29"/>
  <c r="E57" i="29" s="1"/>
  <c r="E66" i="29" s="1"/>
  <c r="E67" i="29" s="1"/>
  <c r="C11" i="29"/>
  <c r="C57" i="29" s="1"/>
  <c r="C66" i="29" s="1"/>
  <c r="C14" i="29"/>
  <c r="E47" i="29"/>
  <c r="E10" i="29" l="1"/>
  <c r="E42" i="29" s="1"/>
  <c r="E51" i="29" s="1"/>
  <c r="E52" i="29" s="1"/>
  <c r="D10" i="29"/>
  <c r="D42" i="29" s="1"/>
  <c r="D51" i="29" s="1"/>
  <c r="D52" i="29" s="1"/>
  <c r="H32" i="27"/>
  <c r="H35" i="27"/>
  <c r="D14" i="29"/>
  <c r="I83" i="30"/>
  <c r="H83" i="30"/>
  <c r="C10" i="29"/>
  <c r="E83" i="30"/>
  <c r="E9" i="29" l="1"/>
  <c r="E22" i="29" s="1"/>
  <c r="E23" i="29" s="1"/>
  <c r="E24" i="29" s="1"/>
  <c r="D9" i="29"/>
  <c r="D22" i="29" s="1"/>
  <c r="D23" i="29" s="1"/>
  <c r="D24" i="29" s="1"/>
  <c r="C9" i="29"/>
  <c r="C22" i="29" s="1"/>
  <c r="C23" i="29" s="1"/>
  <c r="C24" i="29" s="1"/>
  <c r="C42" i="29"/>
  <c r="C51" i="29" s="1"/>
  <c r="C52" i="29" s="1"/>
  <c r="C8" i="21" l="1"/>
  <c r="F8" i="21"/>
  <c r="H8" i="21"/>
  <c r="I8" i="21"/>
  <c r="J8" i="21"/>
  <c r="K8" i="21"/>
  <c r="L9" i="21"/>
  <c r="L10" i="21"/>
  <c r="L11" i="21"/>
  <c r="L12" i="21"/>
  <c r="C14" i="21"/>
  <c r="F14" i="21"/>
  <c r="H14" i="21"/>
  <c r="I14" i="21"/>
  <c r="J14" i="21"/>
  <c r="K14" i="21"/>
  <c r="L15" i="21"/>
  <c r="L16" i="21"/>
  <c r="L17" i="21"/>
  <c r="L18" i="21"/>
  <c r="D10" i="20"/>
  <c r="E10" i="20"/>
  <c r="F10" i="20"/>
  <c r="G10" i="20"/>
  <c r="H11" i="20"/>
  <c r="H12" i="20"/>
  <c r="H13" i="20"/>
  <c r="D14" i="20"/>
  <c r="E14" i="20"/>
  <c r="F14" i="20"/>
  <c r="G14" i="20"/>
  <c r="H15" i="20"/>
  <c r="H16" i="20"/>
  <c r="H17" i="20"/>
  <c r="H23" i="20"/>
  <c r="H24" i="20"/>
  <c r="H25" i="20"/>
  <c r="H28" i="20"/>
  <c r="H29" i="20"/>
  <c r="H30" i="20"/>
  <c r="C8" i="19"/>
  <c r="F8" i="19"/>
  <c r="C16" i="19"/>
  <c r="F18" i="19"/>
  <c r="F22" i="19"/>
  <c r="C24" i="19"/>
  <c r="F26" i="19"/>
  <c r="C30" i="19"/>
  <c r="C37" i="19"/>
  <c r="F37" i="19"/>
  <c r="C40" i="19"/>
  <c r="F41" i="19"/>
  <c r="F55" i="19"/>
  <c r="C58" i="19"/>
  <c r="F61" i="19"/>
  <c r="F66" i="19"/>
  <c r="F73" i="19"/>
  <c r="F45" i="19" l="1"/>
  <c r="F57" i="19" s="1"/>
  <c r="L14" i="21"/>
  <c r="H20" i="21"/>
  <c r="G9" i="20"/>
  <c r="G20" i="20" s="1"/>
  <c r="F20" i="21"/>
  <c r="F9" i="20"/>
  <c r="F20" i="20" s="1"/>
  <c r="E9" i="20"/>
  <c r="I20" i="21"/>
  <c r="J20" i="21"/>
  <c r="C20" i="21"/>
  <c r="C45" i="19"/>
  <c r="C60" i="19" s="1"/>
  <c r="F77" i="19"/>
  <c r="K20" i="21"/>
  <c r="H14" i="20"/>
  <c r="D9" i="20"/>
  <c r="L8" i="21"/>
  <c r="H10" i="20"/>
  <c r="L20" i="21" l="1"/>
  <c r="H9" i="20"/>
  <c r="G86" i="19"/>
  <c r="D20" i="20"/>
  <c r="F79" i="19"/>
  <c r="F86" i="19" s="1"/>
  <c r="E20" i="20"/>
  <c r="H18" i="20" l="1"/>
  <c r="H20" i="20" l="1"/>
  <c r="L20" i="20" s="1"/>
  <c r="G83" i="30" l="1"/>
  <c r="F83" i="30" l="1"/>
</calcChain>
</file>

<file path=xl/sharedStrings.xml><?xml version="1.0" encoding="utf-8"?>
<sst xmlns="http://schemas.openxmlformats.org/spreadsheetml/2006/main" count="654" uniqueCount="453">
  <si>
    <t>(PESOS)</t>
  </si>
  <si>
    <t>Balance Presupuestario - LDF</t>
  </si>
  <si>
    <t>Estimado/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</si>
  <si>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</si>
  <si>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</si>
  <si>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</si>
  <si>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</si>
  <si>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</si>
  <si>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</si>
  <si>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</si>
  <si>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</si>
  <si>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</si>
  <si>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</si>
  <si>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</si>
  <si>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</si>
  <si>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</si>
  <si>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</si>
  <si>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</si>
  <si>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</si>
  <si>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</si>
  <si>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Estimado/ Aprobado</t>
  </si>
  <si>
    <t>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</si>
  <si>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</si>
  <si>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</si>
  <si>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</si>
  <si>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</si>
  <si>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</si>
  <si>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</si>
  <si>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</si>
  <si>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</si>
  <si>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</si>
  <si>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</si>
  <si>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</si>
  <si>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</si>
  <si>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</si>
  <si>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</si>
  <si>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</si>
  <si>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</si>
  <si>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</si>
  <si>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</si>
  <si>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</si>
  <si>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</si>
  <si>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</si>
  <si>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</si>
  <si>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</si>
  <si>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</si>
  <si>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</si>
  <si>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</si>
  <si>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</si>
  <si>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</si>
  <si>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</si>
  <si>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</si>
  <si>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</si>
  <si>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</si>
  <si>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</si>
  <si>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</si>
  <si>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</si>
  <si>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</si>
  <si>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</si>
  <si>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</si>
  <si>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</si>
  <si>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</si>
  <si>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</si>
  <si>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</si>
  <si>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</si>
  <si>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</si>
  <si>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</si>
  <si>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</si>
  <si>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</si>
  <si>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</si>
  <si>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</si>
  <si>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</si>
  <si>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</si>
  <si>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</si>
  <si>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</si>
  <si>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</si>
  <si>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</si>
  <si>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</si>
  <si>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</si>
  <si>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</si>
  <si>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</si>
  <si>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</si>
  <si>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</si>
  <si>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</si>
  <si>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</si>
  <si>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</si>
  <si>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</si>
  <si>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</si>
  <si>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</si>
  <si>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</si>
  <si>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</si>
  <si>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</si>
  <si>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</si>
  <si>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</si>
  <si>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</si>
  <si>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</si>
  <si>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</si>
  <si>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</si>
  <si>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</si>
  <si>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</si>
  <si>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</si>
  <si>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</si>
  <si>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</si>
  <si>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</si>
  <si>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</si>
  <si>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</si>
  <si>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</si>
  <si>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</si>
  <si>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</si>
  <si>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</si>
  <si>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</si>
  <si>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</si>
  <si>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</si>
  <si>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</si>
  <si>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</si>
  <si>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</si>
  <si>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</si>
  <si>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</si>
  <si>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</si>
  <si>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</si>
  <si>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</si>
  <si>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</si>
  <si>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</si>
  <si>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</si>
  <si>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</si>
  <si>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</si>
  <si>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</si>
  <si>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</si>
  <si>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</si>
  <si>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</si>
  <si>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</si>
  <si>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</si>
  <si>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</si>
  <si>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</si>
  <si>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</si>
  <si>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</si>
  <si>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</si>
  <si>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</si>
  <si>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</si>
  <si>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</si>
  <si>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</si>
  <si>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</si>
  <si>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</si>
  <si>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</si>
  <si>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</si>
  <si>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</si>
  <si>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</si>
  <si>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</si>
  <si>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</si>
  <si>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</si>
  <si>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</si>
  <si>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</si>
  <si>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</si>
  <si>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</si>
  <si>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</si>
  <si>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</si>
  <si>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</si>
  <si>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</si>
  <si>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</si>
  <si>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</si>
  <si>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</si>
  <si>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</si>
  <si>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</si>
  <si>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</si>
  <si>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</si>
  <si>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</si>
  <si>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</si>
  <si>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</si>
  <si>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</si>
  <si>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</si>
  <si>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</si>
  <si>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</si>
  <si>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</si>
  <si>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</si>
  <si>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</si>
  <si>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Concepto ( c )</t>
  </si>
  <si>
    <t>Salud de Tlaxcala (a)</t>
  </si>
  <si>
    <t>Concepto ©</t>
  </si>
  <si>
    <t>Aprobado (d)</t>
  </si>
  <si>
    <t>Subejercicio ( e )</t>
  </si>
  <si>
    <t>A) DIRECCIÓN GENERAL</t>
  </si>
  <si>
    <t>B) DIRECCIÓN DE ADMINISTRACIÓN</t>
  </si>
  <si>
    <t>C) DIRECCIÓN DE ATENCIÓN ESPECIALIZADA A LA SALUD</t>
  </si>
  <si>
    <t>D) DIRECCIÓN DE ATENCIÓN PRIMARIA A LA SALUD</t>
  </si>
  <si>
    <t>E) DIRECCIÓN DE INFRAESTRUCTURA Y DESARROLLO</t>
  </si>
  <si>
    <t>F) COMISIÓN ESTATAL PARA LA PROTECCIÓN CONTRA RIESGOS SANITARIOS TLAXCALA</t>
  </si>
  <si>
    <t>(I=A+B+C+D+E+F+G)</t>
  </si>
  <si>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</si>
  <si>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</si>
  <si>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</si>
  <si>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</si>
  <si>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</si>
  <si>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</si>
  <si>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</si>
  <si>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</si>
  <si>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</si>
  <si>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</si>
  <si>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</si>
  <si>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</si>
  <si>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</si>
  <si>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</si>
  <si>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</si>
  <si>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</si>
  <si>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</si>
  <si>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</si>
  <si>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</si>
  <si>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</si>
  <si>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</si>
  <si>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</si>
  <si>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</si>
  <si>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</si>
  <si>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</si>
  <si>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</si>
  <si>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</si>
  <si>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</si>
  <si>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</si>
  <si>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</si>
  <si>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</si>
  <si>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</si>
  <si>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</si>
  <si>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</si>
  <si>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</si>
  <si>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</si>
  <si>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</si>
  <si>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</si>
  <si>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</si>
  <si>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</si>
  <si>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</si>
  <si>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</si>
  <si>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</si>
  <si>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</si>
  <si>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</si>
  <si>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</si>
  <si>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</si>
  <si>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</si>
  <si>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</si>
  <si>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</si>
  <si>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</si>
  <si>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</si>
  <si>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</si>
  <si>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</si>
  <si>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</si>
  <si>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</si>
  <si>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</si>
  <si>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</si>
  <si>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</si>
  <si>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</si>
  <si>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</si>
  <si>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</si>
  <si>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</si>
  <si>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</si>
  <si>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</si>
  <si>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</si>
  <si>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</si>
  <si>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</si>
  <si>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</si>
  <si>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</si>
  <si>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</si>
  <si>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</si>
  <si>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</si>
  <si>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</si>
  <si>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</si>
  <si>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</si>
  <si>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</si>
  <si>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</si>
  <si>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</si>
  <si>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</si>
  <si>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</si>
  <si>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</si>
  <si>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</si>
  <si>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</si>
  <si>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</si>
  <si>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</si>
  <si>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</si>
  <si>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</si>
  <si>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</si>
  <si>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</si>
  <si>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</si>
  <si>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</si>
  <si>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</si>
  <si>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</si>
  <si>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</si>
  <si>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</si>
  <si>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</si>
  <si>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</si>
  <si>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</si>
  <si>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</si>
  <si>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</si>
  <si>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</si>
  <si>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</si>
  <si>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</si>
  <si>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</si>
  <si>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</si>
  <si>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</si>
  <si>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</si>
  <si>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</si>
  <si>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</si>
  <si>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</si>
  <si>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</si>
  <si>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</si>
  <si>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</si>
  <si>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</si>
  <si>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</si>
  <si>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</si>
  <si>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</si>
  <si>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Estado de Situación Financiera Detallado - LDF</t>
  </si>
  <si>
    <t>C. Crédito XX</t>
  </si>
  <si>
    <t>B. Crédito 2</t>
  </si>
  <si>
    <t>A. Crédito 1</t>
  </si>
  <si>
    <t>6. Obligaciones a Corto Plazo (Informativo)</t>
  </si>
  <si>
    <t>(m)</t>
  </si>
  <si>
    <t>(p)</t>
  </si>
  <si>
    <t>(n)</t>
  </si>
  <si>
    <t>Pactado</t>
  </si>
  <si>
    <t>Contratado (l)</t>
  </si>
  <si>
    <t>Tasa Efectiva</t>
  </si>
  <si>
    <t>Comisiones y Costos Relacionados (o)</t>
  </si>
  <si>
    <t>Tasa de Interés</t>
  </si>
  <si>
    <t>Plazo</t>
  </si>
  <si>
    <t>Monto</t>
  </si>
  <si>
    <t>Obligaciones a Corto Plazo (k)</t>
  </si>
  <si>
    <t xml:space="preserve"> 2 Se refiere al valor del Bono Cupón Cero que respalda el pago de los créditos asociados al mismo (Activo).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</si>
  <si>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</si>
  <si>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C. Instrumento Bono Cupón Cero XX</t>
  </si>
  <si>
    <t>B. Instrumento Bono Cupón Cero 2</t>
  </si>
  <si>
    <t>A. Instrumento Bono Cupón Cero 1</t>
  </si>
  <si>
    <t>5. Valor de Instrumentos Bono Cupón Cero 2 (Informativo)</t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</si>
  <si>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</si>
  <si>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</si>
  <si>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</si>
  <si>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</si>
  <si>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</si>
  <si>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</si>
  <si>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</si>
  <si>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</si>
  <si>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</si>
  <si>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</si>
  <si>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</si>
  <si>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</si>
  <si>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</si>
  <si>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</si>
  <si>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</si>
  <si>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h=d+e-f+g</t>
  </si>
  <si>
    <t>Pago de Comisiones y demás costos asociados durante el Periodo (j)</t>
  </si>
  <si>
    <t>Pago de Intereses del Periodo (i)</t>
  </si>
  <si>
    <t>Saldo Final del Periodo (h)</t>
  </si>
  <si>
    <t>Revaluaciones, Reclasificaciones y Otros Ajustes (g)</t>
  </si>
  <si>
    <t>Amortizaciones del Periodo (f)</t>
  </si>
  <si>
    <t>Disposiciones del Periodo (e)</t>
  </si>
  <si>
    <t>Saldo</t>
  </si>
  <si>
    <t>Denominación de la Deuda Pública y Otros Pasivos (c)</t>
  </si>
  <si>
    <t>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</si>
  <si>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</si>
  <si>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</si>
  <si>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</si>
  <si>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</si>
  <si>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</si>
  <si>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</si>
  <si>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</si>
  <si>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</si>
  <si>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</si>
  <si>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</si>
  <si>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</si>
  <si>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Monto promedio mensual del pago de la contraprestación correspondiente al pago de inversión (l)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</si>
  <si>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</si>
  <si>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</si>
  <si>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</si>
  <si>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</si>
  <si>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 e )</t>
  </si>
  <si>
    <t>Fecha del Contrato (d)</t>
  </si>
  <si>
    <t>Denominación de las Obligaciones Diferentes de Financiamiento ©</t>
  </si>
  <si>
    <t>Informe Analítico de Obligaciones Diferentes de Financiamientos – LDF</t>
  </si>
  <si>
    <t>Estado Analítico de Ingresos Detallado - LDF</t>
  </si>
  <si>
    <t>Ingreso</t>
  </si>
  <si>
    <t>Diferencia ( e )</t>
  </si>
  <si>
    <t>Estimado (d)</t>
  </si>
  <si>
    <t>Recaudado</t>
  </si>
  <si>
    <t>( c 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</si>
  <si>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</si>
  <si>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</si>
  <si>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</si>
  <si>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</si>
  <si>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</si>
  <si>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</si>
  <si>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</si>
  <si>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</si>
  <si>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</si>
  <si>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</si>
  <si>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</si>
  <si>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</si>
  <si>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</si>
  <si>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</si>
  <si>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</si>
  <si>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</si>
  <si>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</si>
  <si>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</si>
  <si>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</si>
  <si>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</si>
  <si>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</si>
  <si>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</si>
  <si>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</si>
  <si>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</si>
  <si>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</si>
  <si>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</si>
  <si>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</si>
  <si>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</si>
  <si>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</si>
  <si>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</si>
  <si>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</si>
  <si>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</si>
  <si>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</si>
  <si>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</si>
  <si>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</si>
  <si>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</si>
  <si>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</si>
  <si>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</si>
  <si>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</si>
  <si>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</si>
  <si>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</si>
  <si>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</si>
  <si>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</si>
  <si>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</si>
  <si>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</si>
  <si>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</si>
  <si>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</si>
  <si>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</si>
  <si>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</si>
  <si>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</si>
  <si>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</si>
  <si>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</si>
  <si>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</si>
  <si>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</si>
  <si>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</si>
  <si>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</si>
  <si>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</si>
  <si>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</si>
  <si>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</si>
  <si>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</si>
  <si>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</si>
  <si>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</si>
  <si>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</si>
  <si>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sis</t>
  </si>
  <si>
    <t>SIIF</t>
  </si>
  <si>
    <t>G) DIRECCIÓN DE ASUNTOS JURÍDICOS</t>
  </si>
  <si>
    <t>Subejercicio 
( e )</t>
  </si>
  <si>
    <t>31 de diciembre de 2024 ( e )</t>
  </si>
  <si>
    <t>2025 (d)</t>
  </si>
  <si>
    <t>al 31 de diciembre de 2024 (d)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</si>
  <si>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</si>
  <si>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</si>
  <si>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
(m = g – l)</t>
  </si>
  <si>
    <t>Al 31 de diciembre de 2025 y al 31 de diciembre de 2024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</si>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</sst>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#,##0_ ;\-#,##0\ "/>
  </numFmts>
  <fonts count="2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b/>
      <sz val="6"/>
      <color theme="0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5.5"/>
      <color theme="0"/>
      <name val="Arial"/>
      <family val="2"/>
    </font>
    <font>
      <b/>
      <sz val="5.5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5"/>
      <color theme="0"/>
      <name val="Arial"/>
      <family val="2"/>
    </font>
    <font>
      <i/>
      <sz val="5"/>
      <color theme="1"/>
      <name val="Arial"/>
      <family val="2"/>
    </font>
    <font>
      <b/>
      <sz val="4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6"/>
      <color theme="1"/>
      <name val="Arial"/>
      <family val="2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5.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8C8C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11" fillId="0" borderId="0" applyFont="0" applyFill="0" applyBorder="0" applyAlignment="0" applyProtection="0"/>
  </cellStyleXfs>
  <cellXfs count="305">
    <xf numFmtId="0" fontId="0" fillId="0" borderId="0" xfId="0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1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164" fontId="1" fillId="0" borderId="5" xfId="2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43" fontId="0" fillId="0" borderId="0" xfId="2" applyFont="1"/>
    <xf numFmtId="164" fontId="2" fillId="0" borderId="5" xfId="2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12" fillId="0" borderId="0" xfId="0" applyNumberFormat="1" applyFont="1"/>
    <xf numFmtId="3" fontId="9" fillId="5" borderId="1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justify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3" fontId="14" fillId="0" borderId="7" xfId="2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justify" vertical="center" wrapText="1"/>
    </xf>
    <xf numFmtId="3" fontId="15" fillId="0" borderId="7" xfId="2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0" fillId="0" borderId="0" xfId="0" applyBorder="1"/>
    <xf numFmtId="0" fontId="14" fillId="0" borderId="5" xfId="0" applyFont="1" applyBorder="1" applyAlignment="1">
      <alignment horizontal="left" vertical="center" wrapText="1"/>
    </xf>
    <xf numFmtId="3" fontId="15" fillId="0" borderId="19" xfId="2" applyNumberFormat="1" applyFont="1" applyBorder="1" applyAlignment="1">
      <alignment horizontal="right" vertical="center" wrapText="1"/>
    </xf>
    <xf numFmtId="0" fontId="15" fillId="0" borderId="19" xfId="0" applyFont="1" applyBorder="1" applyAlignment="1">
      <alignment horizontal="justify" vertical="center" wrapText="1"/>
    </xf>
    <xf numFmtId="0" fontId="15" fillId="0" borderId="18" xfId="0" applyFont="1" applyFill="1" applyBorder="1" applyAlignment="1">
      <alignment horizontal="justify" vertical="center" wrapText="1"/>
    </xf>
    <xf numFmtId="3" fontId="15" fillId="0" borderId="7" xfId="0" applyNumberFormat="1" applyFont="1" applyBorder="1" applyAlignment="1">
      <alignment horizontal="righ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0" fontId="13" fillId="5" borderId="11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6" fillId="0" borderId="11" xfId="0" applyFont="1" applyBorder="1" applyAlignment="1">
      <alignment horizontal="justify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justify" vertical="center" wrapText="1"/>
    </xf>
    <xf numFmtId="3" fontId="20" fillId="0" borderId="0" xfId="0" applyNumberFormat="1" applyFont="1"/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0" fillId="0" borderId="7" xfId="0" applyBorder="1"/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0" fillId="6" borderId="0" xfId="0" applyFill="1"/>
    <xf numFmtId="0" fontId="14" fillId="0" borderId="23" xfId="0" applyFont="1" applyBorder="1" applyAlignment="1">
      <alignment horizontal="left" vertical="center" wrapText="1"/>
    </xf>
    <xf numFmtId="3" fontId="14" fillId="0" borderId="23" xfId="2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horizontal="justify" vertical="center" wrapText="1"/>
    </xf>
    <xf numFmtId="4" fontId="0" fillId="0" borderId="0" xfId="0" applyNumberFormat="1"/>
    <xf numFmtId="43" fontId="2" fillId="0" borderId="7" xfId="2" applyFont="1" applyBorder="1" applyAlignment="1">
      <alignment horizontal="center" vertical="center"/>
    </xf>
    <xf numFmtId="3" fontId="2" fillId="0" borderId="7" xfId="2" applyNumberFormat="1" applyFont="1" applyBorder="1" applyAlignment="1">
      <alignment vertical="center"/>
    </xf>
    <xf numFmtId="3" fontId="2" fillId="0" borderId="20" xfId="2" applyNumberFormat="1" applyFont="1" applyBorder="1" applyAlignment="1">
      <alignment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0" xfId="2" applyNumberFormat="1" applyFont="1" applyFill="1" applyBorder="1" applyAlignment="1">
      <alignment vertical="center"/>
    </xf>
    <xf numFmtId="3" fontId="1" fillId="0" borderId="20" xfId="2" applyNumberFormat="1" applyFont="1" applyFill="1" applyBorder="1" applyAlignment="1">
      <alignment vertical="center"/>
    </xf>
    <xf numFmtId="3" fontId="2" fillId="0" borderId="5" xfId="2" applyNumberFormat="1" applyFont="1" applyBorder="1" applyAlignment="1">
      <alignment vertical="center"/>
    </xf>
    <xf numFmtId="3" fontId="2" fillId="0" borderId="5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0" fontId="14" fillId="0" borderId="7" xfId="0" applyFont="1" applyBorder="1" applyAlignment="1">
      <alignment horizontal="justify" vertical="center" wrapText="1"/>
    </xf>
    <xf numFmtId="4" fontId="12" fillId="0" borderId="0" xfId="0" applyNumberFormat="1" applyFont="1"/>
    <xf numFmtId="43" fontId="22" fillId="0" borderId="0" xfId="2" applyFont="1"/>
    <xf numFmtId="4" fontId="12" fillId="0" borderId="0" xfId="0" applyNumberFormat="1" applyFont="1" applyAlignment="1">
      <alignment wrapText="1"/>
    </xf>
    <xf numFmtId="3" fontId="1" fillId="0" borderId="5" xfId="0" applyNumberFormat="1" applyFont="1" applyBorder="1" applyAlignment="1">
      <alignment vertical="center" wrapText="1"/>
    </xf>
    <xf numFmtId="4" fontId="9" fillId="5" borderId="11" xfId="0" applyNumberFormat="1" applyFont="1" applyFill="1" applyBorder="1" applyAlignment="1">
      <alignment horizontal="center" vertical="center" wrapText="1"/>
    </xf>
    <xf numFmtId="4" fontId="9" fillId="5" borderId="11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23" fillId="0" borderId="0" xfId="0" applyNumberFormat="1" applyFont="1" applyAlignment="1">
      <alignment wrapText="1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3" fontId="1" fillId="0" borderId="11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5" fillId="0" borderId="0" xfId="0" applyFont="1"/>
    <xf numFmtId="43" fontId="5" fillId="0" borderId="0" xfId="2" applyFont="1" applyFill="1"/>
    <xf numFmtId="43" fontId="4" fillId="0" borderId="0" xfId="2" applyFont="1" applyAlignment="1">
      <alignment wrapText="1"/>
    </xf>
    <xf numFmtId="43" fontId="5" fillId="0" borderId="0" xfId="2" applyFont="1" applyAlignment="1">
      <alignment wrapText="1"/>
    </xf>
    <xf numFmtId="4" fontId="5" fillId="0" borderId="0" xfId="0" applyNumberFormat="1" applyFont="1"/>
    <xf numFmtId="0" fontId="5" fillId="0" borderId="0" xfId="0" applyFont="1" applyFill="1" applyAlignment="1">
      <alignment horizontal="right"/>
    </xf>
    <xf numFmtId="4" fontId="24" fillId="7" borderId="24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/>
    <xf numFmtId="4" fontId="14" fillId="0" borderId="7" xfId="2" applyNumberFormat="1" applyFont="1" applyBorder="1" applyAlignment="1">
      <alignment horizontal="right" vertical="center" wrapText="1"/>
    </xf>
    <xf numFmtId="4" fontId="14" fillId="0" borderId="7" xfId="2" applyNumberFormat="1" applyFont="1" applyFill="1" applyBorder="1" applyAlignment="1">
      <alignment vertical="center"/>
    </xf>
    <xf numFmtId="1" fontId="5" fillId="0" borderId="5" xfId="0" applyNumberFormat="1" applyFont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4" fillId="0" borderId="0" xfId="0" applyFont="1" applyAlignment="1">
      <alignment horizontal="left" wrapText="1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3" fontId="9" fillId="5" borderId="12" xfId="0" applyNumberFormat="1" applyFont="1" applyFill="1" applyBorder="1" applyAlignment="1">
      <alignment horizontal="center" vertical="center"/>
    </xf>
    <xf numFmtId="3" fontId="9" fillId="5" borderId="13" xfId="0" applyNumberFormat="1" applyFont="1" applyFill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9" fillId="5" borderId="8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wrapText="1"/>
    </xf>
    <xf numFmtId="166" fontId="2" fillId="0" borderId="7" xfId="2" applyNumberFormat="1" applyFont="1" applyBorder="1" applyAlignment="1">
      <alignment horizontal="right" vertical="center" wrapText="1"/>
    </xf>
    <xf numFmtId="166" fontId="2" fillId="0" borderId="0" xfId="2" applyNumberFormat="1" applyFont="1" applyAlignment="1">
      <alignment wrapText="1"/>
    </xf>
    <xf numFmtId="166" fontId="2" fillId="0" borderId="5" xfId="2" applyNumberFormat="1" applyFont="1" applyBorder="1" applyAlignment="1">
      <alignment vertical="center" wrapText="1"/>
    </xf>
    <xf numFmtId="43" fontId="2" fillId="0" borderId="0" xfId="2" applyFont="1"/>
    <xf numFmtId="0" fontId="2" fillId="0" borderId="0" xfId="0" applyFont="1"/>
    <xf numFmtId="3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/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3252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6"/>
  <sheetViews>
    <sheetView showGridLines="0" view="pageBreakPreview" topLeftCell="A55" zoomScale="190" zoomScaleNormal="210" zoomScaleSheetLayoutView="190" workbookViewId="0">
      <selection activeCell="F68" sqref="F68"/>
    </sheetView>
  </sheetViews>
  <sheetFormatPr baseColWidth="10" defaultColWidth="23.140625" defaultRowHeight="15" x14ac:dyDescent="0.25"/>
  <cols>
    <col min="1" max="1" width="1.28515625" customWidth="1"/>
    <col min="2" max="2" width="39.7109375" customWidth="1"/>
    <col min="3" max="4" width="10.140625" customWidth="1"/>
    <col min="5" max="5" width="39.5703125" customWidth="1"/>
    <col min="6" max="7" width="10.7109375" customWidth="1"/>
    <col min="8" max="8" width="2.140625" customWidth="1"/>
  </cols>
  <sheetData>
    <row r="1" spans="2:7" ht="12" customHeight="1" x14ac:dyDescent="0.25">
      <c r="B1" s="171" t="s">
        <v>176</v>
      </c>
      <c r="C1" s="172"/>
      <c r="D1" s="172"/>
      <c r="E1" s="172"/>
      <c r="F1" s="172"/>
      <c r="G1" s="173"/>
    </row>
    <row r="2" spans="2:7" ht="12" customHeight="1" x14ac:dyDescent="0.25">
      <c r="B2" s="174" t="s">
        <v>305</v>
      </c>
      <c r="C2" s="175"/>
      <c r="D2" s="175"/>
      <c r="E2" s="175"/>
      <c r="F2" s="175"/>
      <c r="G2" s="176"/>
    </row>
    <row r="3" spans="2:7" ht="12" customHeight="1" x14ac:dyDescent="0.25">
      <c r="B3" s="174" t="s">
        <v>451</v>
      </c>
      <c r="C3" s="175"/>
      <c r="D3" s="175"/>
      <c r="E3" s="175"/>
      <c r="F3" s="175"/>
      <c r="G3" s="176"/>
    </row>
    <row r="4" spans="2:7" ht="12" customHeight="1" thickBot="1" x14ac:dyDescent="0.3">
      <c r="B4" s="177" t="s">
        <v>0</v>
      </c>
      <c r="C4" s="178"/>
      <c r="D4" s="178"/>
      <c r="E4" s="178"/>
      <c r="F4" s="178"/>
      <c r="G4" s="179"/>
    </row>
    <row r="5" spans="2:7" ht="16.5" customHeight="1" thickBot="1" x14ac:dyDescent="0.3">
      <c r="B5" s="72" t="s">
        <v>175</v>
      </c>
      <c r="C5" s="49" t="s">
        <v>446</v>
      </c>
      <c r="D5" s="49" t="s">
        <v>445</v>
      </c>
      <c r="E5" s="71" t="s">
        <v>304</v>
      </c>
      <c r="F5" s="49" t="s">
        <v>446</v>
      </c>
      <c r="G5" s="49" t="s">
        <v>445</v>
      </c>
    </row>
    <row r="6" spans="2:7" ht="11.25" customHeight="1" x14ac:dyDescent="0.25">
      <c r="B6" s="63" t="s">
        <v>303</v>
      </c>
      <c r="C6" s="59"/>
      <c r="D6" s="70"/>
      <c r="E6" s="62" t="s">
        <v>302</v>
      </c>
      <c r="F6" s="62"/>
      <c r="G6" s="62"/>
    </row>
    <row r="7" spans="2:7" ht="11.25" customHeight="1" x14ac:dyDescent="0.25">
      <c r="B7" s="63" t="s">
        <v>301</v>
      </c>
      <c r="C7" s="59"/>
      <c r="D7" s="59"/>
      <c r="E7" s="62" t="s">
        <v>300</v>
      </c>
      <c r="F7" s="59"/>
      <c r="G7" s="59"/>
    </row>
    <row r="8" spans="2:7" ht="11.25" customHeight="1" x14ac:dyDescent="0.25">
      <c r="B8" s="60" t="s">
        <v>299</v>
      </c>
      <c r="C8" s="61">
        <f>SUM(C9:C15)</f>
        <v>649164918</v>
      </c>
      <c r="D8" s="61">
        <f>SUM(D9:D15)</f>
        <v>431769036</v>
      </c>
      <c r="E8" s="58" t="s">
        <v>298</v>
      </c>
      <c r="F8" s="61">
        <f>SUM(F9:F17)</f>
        <v>433487867</v>
      </c>
      <c r="G8" s="61">
        <f>SUM(G9:G17)</f>
        <v>299238408</v>
      </c>
    </row>
    <row r="9" spans="2:7" ht="11.25" customHeight="1" x14ac:dyDescent="0.25">
      <c r="B9" s="60" t="s">
        <v>297</v>
      </c>
      <c r="C9" s="59">
        <v>0</v>
      </c>
      <c r="D9" s="59">
        <v>0</v>
      </c>
      <c r="E9" s="58" t="s">
        <v>296</v>
      </c>
      <c r="F9" s="59">
        <v>63335682</v>
      </c>
      <c r="G9" s="59">
        <v>24157286</v>
      </c>
    </row>
    <row r="10" spans="2:7" ht="11.25" customHeight="1" x14ac:dyDescent="0.25">
      <c r="B10" s="60" t="s">
        <v>295</v>
      </c>
      <c r="C10" s="59">
        <v>649164918</v>
      </c>
      <c r="D10" s="59">
        <v>431769036</v>
      </c>
      <c r="E10" s="58" t="s">
        <v>294</v>
      </c>
      <c r="F10" s="59">
        <v>316290695</v>
      </c>
      <c r="G10" s="59">
        <v>218668771</v>
      </c>
    </row>
    <row r="11" spans="2:7" ht="11.25" customHeight="1" x14ac:dyDescent="0.25">
      <c r="B11" s="60" t="s">
        <v>293</v>
      </c>
      <c r="C11" s="59">
        <v>0</v>
      </c>
      <c r="D11" s="59">
        <v>0</v>
      </c>
      <c r="E11" s="58" t="s">
        <v>292</v>
      </c>
      <c r="F11" s="59">
        <v>0</v>
      </c>
      <c r="G11" s="59">
        <v>0</v>
      </c>
    </row>
    <row r="12" spans="2:7" ht="11.25" customHeight="1" x14ac:dyDescent="0.25">
      <c r="B12" s="60" t="s">
        <v>291</v>
      </c>
      <c r="C12" s="59">
        <v>0</v>
      </c>
      <c r="D12" s="59">
        <v>0</v>
      </c>
      <c r="E12" s="58" t="s">
        <v>290</v>
      </c>
      <c r="F12" s="59">
        <v>0</v>
      </c>
      <c r="G12" s="59">
        <v>0</v>
      </c>
    </row>
    <row r="13" spans="2:7" ht="11.25" customHeight="1" x14ac:dyDescent="0.25">
      <c r="B13" s="60" t="s">
        <v>289</v>
      </c>
      <c r="C13" s="59">
        <v>0</v>
      </c>
      <c r="D13" s="59">
        <v>0</v>
      </c>
      <c r="E13" s="58" t="s">
        <v>288</v>
      </c>
      <c r="F13" s="59">
        <v>0</v>
      </c>
      <c r="G13" s="59">
        <v>0</v>
      </c>
    </row>
    <row r="14" spans="2:7" ht="11.25" customHeight="1" x14ac:dyDescent="0.25">
      <c r="B14" s="60" t="s">
        <v>287</v>
      </c>
      <c r="C14" s="59">
        <v>0</v>
      </c>
      <c r="D14" s="59">
        <v>0</v>
      </c>
      <c r="E14" s="58" t="s">
        <v>286</v>
      </c>
      <c r="F14" s="59">
        <v>0</v>
      </c>
      <c r="G14" s="59">
        <v>0</v>
      </c>
    </row>
    <row r="15" spans="2:7" ht="11.25" customHeight="1" x14ac:dyDescent="0.25">
      <c r="B15" s="60" t="s">
        <v>285</v>
      </c>
      <c r="C15" s="59">
        <v>0</v>
      </c>
      <c r="D15" s="59">
        <v>0</v>
      </c>
      <c r="E15" s="58" t="s">
        <v>284</v>
      </c>
      <c r="F15" s="59">
        <v>53861490</v>
      </c>
      <c r="G15" s="59">
        <v>56325879</v>
      </c>
    </row>
    <row r="16" spans="2:7" ht="11.25" customHeight="1" x14ac:dyDescent="0.25">
      <c r="B16" s="66" t="s">
        <v>283</v>
      </c>
      <c r="C16" s="61">
        <f>SUM(C17:C23)</f>
        <v>5330396</v>
      </c>
      <c r="D16" s="61">
        <f>SUM(D17:D23)</f>
        <v>5298515</v>
      </c>
      <c r="E16" s="58" t="s">
        <v>282</v>
      </c>
      <c r="F16" s="59">
        <v>0</v>
      </c>
      <c r="G16" s="59">
        <v>83905</v>
      </c>
    </row>
    <row r="17" spans="2:7" ht="11.25" customHeight="1" x14ac:dyDescent="0.25">
      <c r="B17" s="60" t="s">
        <v>281</v>
      </c>
      <c r="C17" s="59">
        <v>0</v>
      </c>
      <c r="D17" s="59">
        <v>0</v>
      </c>
      <c r="E17" s="58" t="s">
        <v>280</v>
      </c>
      <c r="F17" s="59">
        <v>0</v>
      </c>
      <c r="G17" s="59">
        <v>2567</v>
      </c>
    </row>
    <row r="18" spans="2:7" ht="11.25" customHeight="1" x14ac:dyDescent="0.25">
      <c r="B18" s="60" t="s">
        <v>279</v>
      </c>
      <c r="C18" s="59">
        <v>300</v>
      </c>
      <c r="D18" s="59">
        <v>300</v>
      </c>
      <c r="E18" s="58" t="s">
        <v>278</v>
      </c>
      <c r="F18" s="61">
        <f>SUM(F19:F21)</f>
        <v>0</v>
      </c>
      <c r="G18" s="61">
        <f>SUM(G19:G21)</f>
        <v>0</v>
      </c>
    </row>
    <row r="19" spans="2:7" ht="11.25" customHeight="1" x14ac:dyDescent="0.25">
      <c r="B19" s="60" t="s">
        <v>277</v>
      </c>
      <c r="C19" s="59">
        <v>3388879</v>
      </c>
      <c r="D19" s="59">
        <v>3374660</v>
      </c>
      <c r="E19" s="58" t="s">
        <v>276</v>
      </c>
      <c r="F19" s="59">
        <v>0</v>
      </c>
      <c r="G19" s="59">
        <v>0</v>
      </c>
    </row>
    <row r="20" spans="2:7" ht="11.25" customHeight="1" x14ac:dyDescent="0.25">
      <c r="B20" s="60" t="s">
        <v>275</v>
      </c>
      <c r="C20" s="59">
        <v>0</v>
      </c>
      <c r="D20" s="59">
        <v>0</v>
      </c>
      <c r="E20" s="58" t="s">
        <v>274</v>
      </c>
      <c r="F20" s="59">
        <v>0</v>
      </c>
      <c r="G20" s="59">
        <v>0</v>
      </c>
    </row>
    <row r="21" spans="2:7" ht="11.25" customHeight="1" x14ac:dyDescent="0.25">
      <c r="B21" s="60" t="s">
        <v>273</v>
      </c>
      <c r="C21" s="59">
        <v>240946</v>
      </c>
      <c r="D21" s="59">
        <v>240946</v>
      </c>
      <c r="E21" s="58" t="s">
        <v>272</v>
      </c>
      <c r="F21" s="59">
        <v>0</v>
      </c>
      <c r="G21" s="59">
        <v>0</v>
      </c>
    </row>
    <row r="22" spans="2:7" ht="11.25" customHeight="1" x14ac:dyDescent="0.25">
      <c r="B22" s="60" t="s">
        <v>271</v>
      </c>
      <c r="C22" s="59">
        <v>0</v>
      </c>
      <c r="D22" s="59">
        <v>0</v>
      </c>
      <c r="E22" s="58" t="s">
        <v>270</v>
      </c>
      <c r="F22" s="59">
        <f>SUM(F23:F24)</f>
        <v>0</v>
      </c>
      <c r="G22" s="59">
        <f>SUM(G23:G24)</f>
        <v>0</v>
      </c>
    </row>
    <row r="23" spans="2:7" ht="11.25" customHeight="1" x14ac:dyDescent="0.25">
      <c r="B23" s="60" t="s">
        <v>269</v>
      </c>
      <c r="C23" s="59">
        <v>1700271</v>
      </c>
      <c r="D23" s="59">
        <v>1682609</v>
      </c>
      <c r="E23" s="58" t="s">
        <v>268</v>
      </c>
      <c r="F23" s="59">
        <v>0</v>
      </c>
      <c r="G23" s="59">
        <v>0</v>
      </c>
    </row>
    <row r="24" spans="2:7" ht="11.25" customHeight="1" x14ac:dyDescent="0.25">
      <c r="B24" s="60" t="s">
        <v>267</v>
      </c>
      <c r="C24" s="61">
        <f>SUM(C25:C29)</f>
        <v>0</v>
      </c>
      <c r="D24" s="61">
        <f>SUM(D25:D29)</f>
        <v>0</v>
      </c>
      <c r="E24" s="58" t="s">
        <v>266</v>
      </c>
      <c r="F24" s="59">
        <v>0</v>
      </c>
      <c r="G24" s="59">
        <v>0</v>
      </c>
    </row>
    <row r="25" spans="2:7" ht="11.25" customHeight="1" x14ac:dyDescent="0.25">
      <c r="B25" s="60" t="s">
        <v>265</v>
      </c>
      <c r="C25" s="59">
        <v>0</v>
      </c>
      <c r="D25" s="59">
        <v>0</v>
      </c>
      <c r="E25" s="58" t="s">
        <v>264</v>
      </c>
      <c r="F25" s="59">
        <v>0</v>
      </c>
      <c r="G25" s="59">
        <v>0</v>
      </c>
    </row>
    <row r="26" spans="2:7" ht="11.25" customHeight="1" x14ac:dyDescent="0.25">
      <c r="B26" s="60" t="s">
        <v>263</v>
      </c>
      <c r="C26" s="59">
        <v>0</v>
      </c>
      <c r="D26" s="59">
        <v>0</v>
      </c>
      <c r="E26" s="58" t="s">
        <v>262</v>
      </c>
      <c r="F26" s="59">
        <f>SUM(F27:F29)</f>
        <v>0</v>
      </c>
      <c r="G26" s="59">
        <f>SUM(G27:G29)</f>
        <v>0</v>
      </c>
    </row>
    <row r="27" spans="2:7" ht="11.25" customHeight="1" x14ac:dyDescent="0.25">
      <c r="B27" s="60" t="s">
        <v>261</v>
      </c>
      <c r="C27" s="59">
        <v>0</v>
      </c>
      <c r="D27" s="59">
        <v>0</v>
      </c>
      <c r="E27" s="58" t="s">
        <v>260</v>
      </c>
      <c r="F27" s="59">
        <v>0</v>
      </c>
      <c r="G27" s="59">
        <v>0</v>
      </c>
    </row>
    <row r="28" spans="2:7" ht="11.25" customHeight="1" x14ac:dyDescent="0.25">
      <c r="B28" s="60" t="s">
        <v>259</v>
      </c>
      <c r="C28" s="59">
        <v>0</v>
      </c>
      <c r="D28" s="59">
        <v>0</v>
      </c>
      <c r="E28" s="58" t="s">
        <v>258</v>
      </c>
      <c r="F28" s="59">
        <v>0</v>
      </c>
      <c r="G28" s="59">
        <v>0</v>
      </c>
    </row>
    <row r="29" spans="2:7" ht="11.25" customHeight="1" x14ac:dyDescent="0.25">
      <c r="B29" s="60" t="s">
        <v>257</v>
      </c>
      <c r="C29" s="59">
        <v>0</v>
      </c>
      <c r="D29" s="59">
        <v>0</v>
      </c>
      <c r="E29" s="58" t="s">
        <v>256</v>
      </c>
      <c r="F29" s="59">
        <v>0</v>
      </c>
      <c r="G29" s="59">
        <v>0</v>
      </c>
    </row>
    <row r="30" spans="2:7" ht="18" customHeight="1" x14ac:dyDescent="0.25">
      <c r="B30" s="60" t="s">
        <v>255</v>
      </c>
      <c r="C30" s="59">
        <f>SUM(C31:C35)</f>
        <v>0</v>
      </c>
      <c r="D30" s="59">
        <f>SUM(D31:D35)</f>
        <v>0</v>
      </c>
      <c r="E30" s="58" t="s">
        <v>254</v>
      </c>
      <c r="F30" s="59">
        <f>SUM(F31:F36)</f>
        <v>0</v>
      </c>
      <c r="G30" s="59">
        <f>SUM(G31:G36)</f>
        <v>0</v>
      </c>
    </row>
    <row r="31" spans="2:7" ht="11.25" customHeight="1" x14ac:dyDescent="0.25">
      <c r="B31" s="60" t="s">
        <v>253</v>
      </c>
      <c r="C31" s="59">
        <v>0</v>
      </c>
      <c r="D31" s="59">
        <v>0</v>
      </c>
      <c r="E31" s="58" t="s">
        <v>252</v>
      </c>
      <c r="F31" s="59">
        <v>0</v>
      </c>
      <c r="G31" s="59">
        <v>0</v>
      </c>
    </row>
    <row r="32" spans="2:7" ht="11.25" customHeight="1" x14ac:dyDescent="0.25">
      <c r="B32" s="60" t="s">
        <v>251</v>
      </c>
      <c r="C32" s="59">
        <v>0</v>
      </c>
      <c r="D32" s="59">
        <v>0</v>
      </c>
      <c r="E32" s="58" t="s">
        <v>250</v>
      </c>
      <c r="F32" s="59">
        <v>0</v>
      </c>
      <c r="G32" s="59">
        <v>0</v>
      </c>
    </row>
    <row r="33" spans="2:7" ht="11.25" customHeight="1" x14ac:dyDescent="0.25">
      <c r="B33" s="60" t="s">
        <v>249</v>
      </c>
      <c r="C33" s="59">
        <v>0</v>
      </c>
      <c r="D33" s="59">
        <v>0</v>
      </c>
      <c r="E33" s="58" t="s">
        <v>248</v>
      </c>
      <c r="F33" s="59">
        <v>0</v>
      </c>
      <c r="G33" s="59">
        <v>0</v>
      </c>
    </row>
    <row r="34" spans="2:7" ht="11.25" customHeight="1" x14ac:dyDescent="0.25">
      <c r="B34" s="60" t="s">
        <v>247</v>
      </c>
      <c r="C34" s="59">
        <v>0</v>
      </c>
      <c r="D34" s="59">
        <v>0</v>
      </c>
      <c r="E34" s="58" t="s">
        <v>246</v>
      </c>
      <c r="F34" s="59">
        <v>0</v>
      </c>
      <c r="G34" s="59">
        <v>0</v>
      </c>
    </row>
    <row r="35" spans="2:7" ht="11.25" customHeight="1" x14ac:dyDescent="0.25">
      <c r="B35" s="60" t="s">
        <v>245</v>
      </c>
      <c r="C35" s="59">
        <v>0</v>
      </c>
      <c r="D35" s="59">
        <v>0</v>
      </c>
      <c r="E35" s="58" t="s">
        <v>244</v>
      </c>
      <c r="F35" s="59">
        <v>0</v>
      </c>
      <c r="G35" s="59">
        <v>0</v>
      </c>
    </row>
    <row r="36" spans="2:7" ht="11.25" customHeight="1" x14ac:dyDescent="0.25">
      <c r="B36" s="60" t="s">
        <v>243</v>
      </c>
      <c r="C36" s="59">
        <v>0</v>
      </c>
      <c r="D36" s="59">
        <v>0</v>
      </c>
      <c r="E36" s="58" t="s">
        <v>242</v>
      </c>
      <c r="F36" s="59">
        <v>0</v>
      </c>
      <c r="G36" s="59">
        <v>0</v>
      </c>
    </row>
    <row r="37" spans="2:7" ht="11.25" customHeight="1" x14ac:dyDescent="0.25">
      <c r="B37" s="60" t="s">
        <v>241</v>
      </c>
      <c r="C37" s="59">
        <f>SUM(C38:C39)</f>
        <v>0</v>
      </c>
      <c r="D37" s="59">
        <f>SUM(D38:D39)</f>
        <v>0</v>
      </c>
      <c r="E37" s="58" t="s">
        <v>240</v>
      </c>
      <c r="F37" s="61">
        <f>SUM(F38:F40)</f>
        <v>3386271</v>
      </c>
      <c r="G37" s="61">
        <f>SUM(G38:G40)</f>
        <v>2354926</v>
      </c>
    </row>
    <row r="38" spans="2:7" ht="11.25" customHeight="1" x14ac:dyDescent="0.25">
      <c r="B38" s="60" t="s">
        <v>239</v>
      </c>
      <c r="C38" s="59">
        <v>0</v>
      </c>
      <c r="D38" s="59">
        <v>0</v>
      </c>
      <c r="E38" s="58" t="s">
        <v>238</v>
      </c>
      <c r="F38" s="59">
        <v>0</v>
      </c>
      <c r="G38" s="59">
        <v>0</v>
      </c>
    </row>
    <row r="39" spans="2:7" ht="11.25" customHeight="1" x14ac:dyDescent="0.25">
      <c r="B39" s="60" t="s">
        <v>237</v>
      </c>
      <c r="C39" s="59">
        <v>0</v>
      </c>
      <c r="D39" s="59">
        <v>0</v>
      </c>
      <c r="E39" s="58" t="s">
        <v>236</v>
      </c>
      <c r="F39" s="59">
        <v>0</v>
      </c>
      <c r="G39" s="59">
        <v>0</v>
      </c>
    </row>
    <row r="40" spans="2:7" ht="11.25" customHeight="1" x14ac:dyDescent="0.25">
      <c r="B40" s="60" t="s">
        <v>235</v>
      </c>
      <c r="C40" s="59">
        <f>SUM(C41:C44)</f>
        <v>0</v>
      </c>
      <c r="D40" s="59">
        <f>SUM(D41:D44)</f>
        <v>0</v>
      </c>
      <c r="E40" s="58" t="s">
        <v>234</v>
      </c>
      <c r="F40" s="59">
        <v>3386271</v>
      </c>
      <c r="G40" s="59">
        <v>2354926</v>
      </c>
    </row>
    <row r="41" spans="2:7" ht="11.25" customHeight="1" x14ac:dyDescent="0.25">
      <c r="B41" s="60" t="s">
        <v>233</v>
      </c>
      <c r="C41" s="59">
        <v>0</v>
      </c>
      <c r="D41" s="59">
        <v>0</v>
      </c>
      <c r="E41" s="58" t="s">
        <v>232</v>
      </c>
      <c r="F41" s="61">
        <f>SUM(F42:F44)</f>
        <v>224311</v>
      </c>
      <c r="G41" s="61">
        <f>SUM(G42:G44)</f>
        <v>2631317</v>
      </c>
    </row>
    <row r="42" spans="2:7" ht="11.25" customHeight="1" x14ac:dyDescent="0.25">
      <c r="B42" s="60" t="s">
        <v>231</v>
      </c>
      <c r="C42" s="59">
        <v>0</v>
      </c>
      <c r="D42" s="59">
        <v>0</v>
      </c>
      <c r="E42" s="58" t="s">
        <v>230</v>
      </c>
      <c r="F42" s="59">
        <v>0</v>
      </c>
      <c r="G42" s="59">
        <v>2248374</v>
      </c>
    </row>
    <row r="43" spans="2:7" ht="11.25" customHeight="1" x14ac:dyDescent="0.25">
      <c r="B43" s="60" t="s">
        <v>229</v>
      </c>
      <c r="C43" s="59">
        <v>0</v>
      </c>
      <c r="D43" s="59">
        <v>0</v>
      </c>
      <c r="E43" s="58" t="s">
        <v>228</v>
      </c>
      <c r="F43" s="59">
        <v>0</v>
      </c>
      <c r="G43" s="59">
        <v>0</v>
      </c>
    </row>
    <row r="44" spans="2:7" ht="11.25" customHeight="1" x14ac:dyDescent="0.25">
      <c r="B44" s="60" t="s">
        <v>227</v>
      </c>
      <c r="C44" s="59">
        <v>0</v>
      </c>
      <c r="D44" s="59">
        <v>0</v>
      </c>
      <c r="E44" s="58" t="s">
        <v>226</v>
      </c>
      <c r="F44" s="59">
        <v>224311</v>
      </c>
      <c r="G44" s="59">
        <v>382943</v>
      </c>
    </row>
    <row r="45" spans="2:7" ht="11.25" customHeight="1" x14ac:dyDescent="0.25">
      <c r="B45" s="69" t="s">
        <v>225</v>
      </c>
      <c r="C45" s="67">
        <f>+C8+C16+C24+C30+C36+C37+C40</f>
        <v>654495314</v>
      </c>
      <c r="D45" s="67">
        <f>+D8+D16+D24+D30+D36+D37+D40</f>
        <v>437067551</v>
      </c>
      <c r="E45" s="68" t="s">
        <v>224</v>
      </c>
      <c r="F45" s="67">
        <f>+F41+F37+F30+F26+F25+F22+F18+F8</f>
        <v>437098449</v>
      </c>
      <c r="G45" s="67">
        <f>+G41+G37+G30+G26+G25+G22+G18+G8</f>
        <v>304224651</v>
      </c>
    </row>
    <row r="46" spans="2:7" ht="11.25" customHeight="1" x14ac:dyDescent="0.25">
      <c r="B46" s="117"/>
      <c r="C46" s="118"/>
      <c r="D46" s="118"/>
      <c r="E46" s="119"/>
      <c r="F46" s="118"/>
      <c r="G46" s="118"/>
    </row>
    <row r="47" spans="2:7" s="65" customFormat="1" ht="11.25" customHeight="1" x14ac:dyDescent="0.25">
      <c r="B47" s="63" t="s">
        <v>223</v>
      </c>
      <c r="C47" s="59"/>
      <c r="D47" s="59"/>
      <c r="E47" s="62" t="s">
        <v>222</v>
      </c>
      <c r="F47" s="59"/>
      <c r="G47" s="59"/>
    </row>
    <row r="48" spans="2:7" ht="11.25" customHeight="1" x14ac:dyDescent="0.25">
      <c r="B48" s="60" t="s">
        <v>221</v>
      </c>
      <c r="C48" s="59">
        <v>0</v>
      </c>
      <c r="D48" s="59">
        <v>0</v>
      </c>
      <c r="E48" s="58" t="s">
        <v>220</v>
      </c>
      <c r="F48" s="59">
        <v>0</v>
      </c>
      <c r="G48" s="59">
        <v>0</v>
      </c>
    </row>
    <row r="49" spans="2:7" ht="11.25" customHeight="1" x14ac:dyDescent="0.25">
      <c r="B49" s="60" t="s">
        <v>219</v>
      </c>
      <c r="C49" s="59">
        <v>0</v>
      </c>
      <c r="D49" s="59">
        <v>0</v>
      </c>
      <c r="E49" s="58" t="s">
        <v>218</v>
      </c>
      <c r="F49" s="59">
        <v>0</v>
      </c>
      <c r="G49" s="59">
        <v>0</v>
      </c>
    </row>
    <row r="50" spans="2:7" ht="11.25" customHeight="1" x14ac:dyDescent="0.25">
      <c r="B50" s="60" t="s">
        <v>217</v>
      </c>
      <c r="C50" s="59">
        <v>2687028865</v>
      </c>
      <c r="D50" s="59">
        <v>2666156579</v>
      </c>
      <c r="E50" s="58" t="s">
        <v>216</v>
      </c>
      <c r="F50" s="59">
        <v>0</v>
      </c>
      <c r="G50" s="59">
        <v>0</v>
      </c>
    </row>
    <row r="51" spans="2:7" ht="11.25" customHeight="1" x14ac:dyDescent="0.25">
      <c r="B51" s="60" t="s">
        <v>215</v>
      </c>
      <c r="C51" s="59">
        <v>1412763228</v>
      </c>
      <c r="D51" s="59">
        <v>1261086693</v>
      </c>
      <c r="E51" s="58" t="s">
        <v>214</v>
      </c>
      <c r="F51" s="59">
        <v>0</v>
      </c>
      <c r="G51" s="59">
        <v>0</v>
      </c>
    </row>
    <row r="52" spans="2:7" ht="11.25" customHeight="1" x14ac:dyDescent="0.25">
      <c r="B52" s="60" t="s">
        <v>213</v>
      </c>
      <c r="C52" s="59">
        <v>1123760</v>
      </c>
      <c r="D52" s="59">
        <v>957192</v>
      </c>
      <c r="E52" s="58" t="s">
        <v>212</v>
      </c>
      <c r="F52" s="59">
        <v>0</v>
      </c>
      <c r="G52" s="59">
        <v>0</v>
      </c>
    </row>
    <row r="53" spans="2:7" ht="11.25" customHeight="1" x14ac:dyDescent="0.25">
      <c r="B53" s="60" t="s">
        <v>211</v>
      </c>
      <c r="C53" s="59">
        <v>0</v>
      </c>
      <c r="D53" s="59">
        <v>0</v>
      </c>
      <c r="E53" s="58" t="s">
        <v>210</v>
      </c>
      <c r="F53" s="59">
        <v>0</v>
      </c>
      <c r="G53" s="59">
        <v>0</v>
      </c>
    </row>
    <row r="54" spans="2:7" ht="11.25" customHeight="1" x14ac:dyDescent="0.25">
      <c r="B54" s="60" t="s">
        <v>209</v>
      </c>
      <c r="C54" s="59">
        <v>0</v>
      </c>
      <c r="D54" s="59">
        <v>0</v>
      </c>
      <c r="E54" s="62"/>
      <c r="F54" s="59"/>
      <c r="G54" s="59"/>
    </row>
    <row r="55" spans="2:7" ht="11.25" customHeight="1" x14ac:dyDescent="0.25">
      <c r="B55" s="60" t="s">
        <v>208</v>
      </c>
      <c r="C55" s="59">
        <v>0</v>
      </c>
      <c r="D55" s="59">
        <v>0</v>
      </c>
      <c r="E55" s="62" t="s">
        <v>207</v>
      </c>
      <c r="F55" s="59">
        <f>SUM(F48:F53)</f>
        <v>0</v>
      </c>
      <c r="G55" s="59">
        <f>SUM(G48:G53)</f>
        <v>0</v>
      </c>
    </row>
    <row r="56" spans="2:7" ht="11.25" customHeight="1" x14ac:dyDescent="0.25">
      <c r="B56" s="60" t="s">
        <v>206</v>
      </c>
      <c r="C56" s="59">
        <v>0</v>
      </c>
      <c r="D56" s="59">
        <v>0</v>
      </c>
      <c r="E56" s="64"/>
      <c r="F56" s="59"/>
      <c r="G56" s="59"/>
    </row>
    <row r="57" spans="2:7" ht="11.25" customHeight="1" x14ac:dyDescent="0.25">
      <c r="B57" s="60"/>
      <c r="C57" s="59"/>
      <c r="D57" s="59"/>
      <c r="E57" s="62" t="s">
        <v>205</v>
      </c>
      <c r="F57" s="61">
        <f>+F55+F45</f>
        <v>437098449</v>
      </c>
      <c r="G57" s="61">
        <f>+G55+G45</f>
        <v>304224651</v>
      </c>
    </row>
    <row r="58" spans="2:7" ht="11.25" customHeight="1" x14ac:dyDescent="0.25">
      <c r="B58" s="63" t="s">
        <v>204</v>
      </c>
      <c r="C58" s="61">
        <f>SUM(C48:C57)</f>
        <v>4100915853</v>
      </c>
      <c r="D58" s="61">
        <f>SUM(D48:D57)</f>
        <v>3928200464</v>
      </c>
      <c r="E58" s="58"/>
      <c r="F58" s="59"/>
      <c r="G58" s="59"/>
    </row>
    <row r="59" spans="2:7" ht="11.25" customHeight="1" x14ac:dyDescent="0.25">
      <c r="B59" s="60"/>
      <c r="C59" s="59"/>
      <c r="D59" s="59"/>
      <c r="E59" s="62" t="s">
        <v>203</v>
      </c>
      <c r="F59" s="59"/>
      <c r="G59" s="59"/>
    </row>
    <row r="60" spans="2:7" ht="11.25" customHeight="1" x14ac:dyDescent="0.25">
      <c r="B60" s="63" t="s">
        <v>202</v>
      </c>
      <c r="C60" s="61">
        <f>+C45+C58</f>
        <v>4755411167</v>
      </c>
      <c r="D60" s="61">
        <f>+D45+D58</f>
        <v>4365268015</v>
      </c>
      <c r="E60" s="62"/>
      <c r="F60" s="59"/>
      <c r="G60" s="59"/>
    </row>
    <row r="61" spans="2:7" ht="11.25" customHeight="1" x14ac:dyDescent="0.25">
      <c r="B61" s="60"/>
      <c r="C61" s="59"/>
      <c r="D61" s="59"/>
      <c r="E61" s="62" t="s">
        <v>201</v>
      </c>
      <c r="F61" s="59">
        <f>SUM(F62:F64)</f>
        <v>0</v>
      </c>
      <c r="G61" s="59">
        <f>SUM(G62:G64)</f>
        <v>0</v>
      </c>
    </row>
    <row r="62" spans="2:7" ht="11.25" customHeight="1" x14ac:dyDescent="0.25">
      <c r="B62" s="60"/>
      <c r="C62" s="59"/>
      <c r="D62" s="59"/>
      <c r="E62" s="58" t="s">
        <v>200</v>
      </c>
      <c r="F62" s="59">
        <v>0</v>
      </c>
      <c r="G62" s="59">
        <v>0</v>
      </c>
    </row>
    <row r="63" spans="2:7" ht="11.25" customHeight="1" x14ac:dyDescent="0.25">
      <c r="B63" s="60"/>
      <c r="C63" s="59"/>
      <c r="D63" s="59"/>
      <c r="E63" s="58" t="s">
        <v>199</v>
      </c>
      <c r="F63" s="59">
        <v>0</v>
      </c>
      <c r="G63" s="59">
        <v>0</v>
      </c>
    </row>
    <row r="64" spans="2:7" ht="11.25" customHeight="1" x14ac:dyDescent="0.25">
      <c r="B64" s="60"/>
      <c r="C64" s="59"/>
      <c r="D64" s="59"/>
      <c r="E64" s="58" t="s">
        <v>198</v>
      </c>
      <c r="F64" s="59">
        <v>0</v>
      </c>
      <c r="G64" s="59">
        <v>0</v>
      </c>
    </row>
    <row r="65" spans="2:9" ht="11.25" customHeight="1" x14ac:dyDescent="0.25">
      <c r="B65" s="60"/>
      <c r="C65" s="59"/>
      <c r="D65" s="59"/>
      <c r="E65" s="58"/>
      <c r="F65" s="59"/>
      <c r="G65" s="59"/>
    </row>
    <row r="66" spans="2:9" ht="11.25" customHeight="1" x14ac:dyDescent="0.25">
      <c r="B66" s="60"/>
      <c r="C66" s="59"/>
      <c r="D66" s="59"/>
      <c r="E66" s="62" t="s">
        <v>197</v>
      </c>
      <c r="F66" s="61">
        <f>SUM(F67:F71)</f>
        <v>4318312718</v>
      </c>
      <c r="G66" s="61">
        <f>SUM(G67:G71)</f>
        <v>4061043364</v>
      </c>
    </row>
    <row r="67" spans="2:9" ht="11.25" customHeight="1" x14ac:dyDescent="0.25">
      <c r="B67" s="60"/>
      <c r="C67" s="59"/>
      <c r="D67" s="59"/>
      <c r="E67" s="58" t="s">
        <v>196</v>
      </c>
      <c r="F67" s="59">
        <v>281416504</v>
      </c>
      <c r="G67" s="59">
        <v>211859058</v>
      </c>
    </row>
    <row r="68" spans="2:9" ht="11.25" customHeight="1" x14ac:dyDescent="0.25">
      <c r="B68" s="60"/>
      <c r="C68" s="59"/>
      <c r="D68" s="59"/>
      <c r="E68" s="58" t="s">
        <v>195</v>
      </c>
      <c r="F68" s="59">
        <v>1498630829</v>
      </c>
      <c r="G68" s="59">
        <v>1310918921</v>
      </c>
    </row>
    <row r="69" spans="2:9" ht="11.25" customHeight="1" x14ac:dyDescent="0.25">
      <c r="B69" s="60"/>
      <c r="C69" s="59"/>
      <c r="D69" s="59"/>
      <c r="E69" s="58" t="s">
        <v>194</v>
      </c>
      <c r="F69" s="59">
        <v>1910350804</v>
      </c>
      <c r="G69" s="59">
        <v>1910350804</v>
      </c>
    </row>
    <row r="70" spans="2:9" ht="11.25" customHeight="1" x14ac:dyDescent="0.25">
      <c r="B70" s="60"/>
      <c r="C70" s="59"/>
      <c r="D70" s="59"/>
      <c r="E70" s="58" t="s">
        <v>193</v>
      </c>
      <c r="F70" s="59">
        <v>0</v>
      </c>
      <c r="G70" s="59">
        <v>0</v>
      </c>
    </row>
    <row r="71" spans="2:9" ht="11.25" customHeight="1" x14ac:dyDescent="0.25">
      <c r="B71" s="60"/>
      <c r="C71" s="59"/>
      <c r="D71" s="59"/>
      <c r="E71" s="58" t="s">
        <v>192</v>
      </c>
      <c r="F71" s="59">
        <v>627914581</v>
      </c>
      <c r="G71" s="59">
        <v>627914581</v>
      </c>
    </row>
    <row r="72" spans="2:9" ht="11.25" customHeight="1" x14ac:dyDescent="0.25">
      <c r="B72" s="60"/>
      <c r="C72" s="59"/>
      <c r="D72" s="59"/>
      <c r="E72" s="58"/>
      <c r="F72" s="59"/>
      <c r="G72" s="59"/>
    </row>
    <row r="73" spans="2:9" ht="20.25" customHeight="1" x14ac:dyDescent="0.25">
      <c r="B73" s="60"/>
      <c r="C73" s="59"/>
      <c r="D73" s="59"/>
      <c r="E73" s="62" t="s">
        <v>191</v>
      </c>
      <c r="F73" s="61">
        <f>SUM(F74:F75)</f>
        <v>0</v>
      </c>
      <c r="G73" s="61">
        <f>SUM(G74:G75)</f>
        <v>0</v>
      </c>
    </row>
    <row r="74" spans="2:9" ht="11.25" customHeight="1" x14ac:dyDescent="0.25">
      <c r="B74" s="60"/>
      <c r="C74" s="59"/>
      <c r="D74" s="59"/>
      <c r="E74" s="58" t="s">
        <v>190</v>
      </c>
      <c r="F74" s="59">
        <v>0</v>
      </c>
      <c r="G74" s="59">
        <v>0</v>
      </c>
    </row>
    <row r="75" spans="2:9" ht="11.25" customHeight="1" x14ac:dyDescent="0.25">
      <c r="B75" s="60"/>
      <c r="C75" s="59"/>
      <c r="D75" s="59"/>
      <c r="E75" s="58" t="s">
        <v>189</v>
      </c>
      <c r="F75" s="59">
        <v>0</v>
      </c>
      <c r="G75" s="59">
        <v>0</v>
      </c>
    </row>
    <row r="76" spans="2:9" ht="11.25" customHeight="1" x14ac:dyDescent="0.25">
      <c r="B76" s="60"/>
      <c r="C76" s="59"/>
      <c r="D76" s="59"/>
      <c r="E76" s="58"/>
      <c r="F76" s="59"/>
      <c r="G76" s="59"/>
    </row>
    <row r="77" spans="2:9" ht="11.25" customHeight="1" x14ac:dyDescent="0.25">
      <c r="B77" s="60"/>
      <c r="C77" s="59"/>
      <c r="D77" s="59"/>
      <c r="E77" s="62" t="s">
        <v>188</v>
      </c>
      <c r="F77" s="61">
        <f>+F73+F66+F61</f>
        <v>4318312718</v>
      </c>
      <c r="G77" s="61">
        <f>+G73+G66+G61</f>
        <v>4061043364</v>
      </c>
    </row>
    <row r="78" spans="2:9" ht="11.25" customHeight="1" x14ac:dyDescent="0.25">
      <c r="B78" s="60"/>
      <c r="C78" s="59"/>
      <c r="D78" s="59"/>
      <c r="E78" s="58"/>
      <c r="F78" s="61"/>
      <c r="G78" s="61"/>
    </row>
    <row r="79" spans="2:9" ht="11.25" customHeight="1" x14ac:dyDescent="0.25">
      <c r="B79" s="60"/>
      <c r="C79" s="59"/>
      <c r="D79" s="59"/>
      <c r="E79" s="62" t="s">
        <v>187</v>
      </c>
      <c r="F79" s="61">
        <f>+F77+F57</f>
        <v>4755411167</v>
      </c>
      <c r="G79" s="61">
        <f>+G77+G57</f>
        <v>4365268015</v>
      </c>
      <c r="I79" s="34"/>
    </row>
    <row r="80" spans="2:9" ht="11.25" customHeight="1" x14ac:dyDescent="0.25">
      <c r="B80" s="60"/>
      <c r="C80" s="59"/>
      <c r="D80" s="59"/>
      <c r="E80" s="58"/>
      <c r="F80" s="59"/>
      <c r="G80" s="59"/>
    </row>
    <row r="81" spans="2:7" ht="11.25" customHeight="1" x14ac:dyDescent="0.25">
      <c r="B81" s="60"/>
      <c r="C81" s="59"/>
      <c r="D81" s="59"/>
      <c r="E81" s="58"/>
      <c r="F81" s="58"/>
      <c r="G81" s="130"/>
    </row>
    <row r="82" spans="2:7" ht="11.25" customHeight="1" x14ac:dyDescent="0.25">
      <c r="B82" s="60"/>
      <c r="C82" s="59"/>
      <c r="D82" s="59"/>
      <c r="E82" s="58"/>
      <c r="F82" s="58"/>
      <c r="G82" s="130"/>
    </row>
    <row r="83" spans="2:7" ht="11.25" customHeight="1" thickBot="1" x14ac:dyDescent="0.3">
      <c r="B83" s="57"/>
      <c r="C83" s="56"/>
      <c r="D83" s="56"/>
      <c r="E83" s="55"/>
      <c r="F83" s="55"/>
      <c r="G83" s="55"/>
    </row>
    <row r="84" spans="2:7" ht="6" customHeight="1" x14ac:dyDescent="0.25"/>
    <row r="86" spans="2:7" x14ac:dyDescent="0.25">
      <c r="F86" s="168">
        <f>C60-F79</f>
        <v>0</v>
      </c>
      <c r="G86" s="168">
        <f>D60-G79</f>
        <v>0</v>
      </c>
    </row>
  </sheetData>
  <mergeCells count="4">
    <mergeCell ref="B1:G1"/>
    <mergeCell ref="B2:G2"/>
    <mergeCell ref="B3:G3"/>
    <mergeCell ref="B4:G4"/>
  </mergeCells>
  <pageMargins left="0.70866141732283472" right="0.70866141732283472" top="0.55118110236220474" bottom="0.55118110236220474" header="0.31496062992125984" footer="0.31496062992125984"/>
  <pageSetup scale="99" fitToHeight="0" orientation="landscape" r:id="rId1"/>
  <headerFooter>
    <oddHeader>&amp;R&amp;P de &amp;N</oddHeader>
  </headerFooter>
  <rowBreaks count="1" manualBreakCount="1">
    <brk id="46" max="6" man="1"/>
  </rowBreaks>
  <ignoredErrors>
    <ignoredError sqref="C30:D30 F22:G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43"/>
  <sheetViews>
    <sheetView view="pageBreakPreview" topLeftCell="A10" zoomScale="160" zoomScaleNormal="170" zoomScaleSheetLayoutView="160" workbookViewId="0">
      <selection activeCell="E19" sqref="E19"/>
    </sheetView>
  </sheetViews>
  <sheetFormatPr baseColWidth="10" defaultRowHeight="15" x14ac:dyDescent="0.25"/>
  <cols>
    <col min="1" max="1" width="1.7109375" customWidth="1"/>
    <col min="2" max="2" width="12.140625" customWidth="1"/>
    <col min="11" max="11" width="2.140625" customWidth="1"/>
  </cols>
  <sheetData>
    <row r="1" spans="2:10" ht="4.5" customHeight="1" thickBot="1" x14ac:dyDescent="0.3"/>
    <row r="2" spans="2:10" x14ac:dyDescent="0.25">
      <c r="B2" s="180" t="s">
        <v>176</v>
      </c>
      <c r="C2" s="181"/>
      <c r="D2" s="181"/>
      <c r="E2" s="181"/>
      <c r="F2" s="181"/>
      <c r="G2" s="181"/>
      <c r="H2" s="181"/>
      <c r="I2" s="181"/>
      <c r="J2" s="182"/>
    </row>
    <row r="3" spans="2:10" x14ac:dyDescent="0.25">
      <c r="B3" s="183" t="s">
        <v>351</v>
      </c>
      <c r="C3" s="184"/>
      <c r="D3" s="184"/>
      <c r="E3" s="184"/>
      <c r="F3" s="184"/>
      <c r="G3" s="184"/>
      <c r="H3" s="184"/>
      <c r="I3" s="184"/>
      <c r="J3" s="185"/>
    </row>
    <row r="4" spans="2:10" x14ac:dyDescent="0.25">
      <c r="B4" s="183" t="s">
        <v>452</v>
      </c>
      <c r="C4" s="184"/>
      <c r="D4" s="184"/>
      <c r="E4" s="184"/>
      <c r="F4" s="184"/>
      <c r="G4" s="184"/>
      <c r="H4" s="184"/>
      <c r="I4" s="184"/>
      <c r="J4" s="185"/>
    </row>
    <row r="5" spans="2:10" ht="15.75" thickBot="1" x14ac:dyDescent="0.3">
      <c r="B5" s="186"/>
      <c r="C5" s="187"/>
      <c r="D5" s="187"/>
      <c r="E5" s="187"/>
      <c r="F5" s="187"/>
      <c r="G5" s="187"/>
      <c r="H5" s="187"/>
      <c r="I5" s="187"/>
      <c r="J5" s="188"/>
    </row>
    <row r="6" spans="2:10" ht="16.5" x14ac:dyDescent="0.25">
      <c r="B6" s="189" t="s">
        <v>350</v>
      </c>
      <c r="C6" s="190"/>
      <c r="D6" s="78" t="s">
        <v>349</v>
      </c>
      <c r="E6" s="193" t="s">
        <v>348</v>
      </c>
      <c r="F6" s="193" t="s">
        <v>347</v>
      </c>
      <c r="G6" s="193" t="s">
        <v>346</v>
      </c>
      <c r="H6" s="78" t="s">
        <v>345</v>
      </c>
      <c r="I6" s="193" t="s">
        <v>344</v>
      </c>
      <c r="J6" s="193" t="s">
        <v>343</v>
      </c>
    </row>
    <row r="7" spans="2:10" ht="25.5" thickBot="1" x14ac:dyDescent="0.3">
      <c r="B7" s="191"/>
      <c r="C7" s="192"/>
      <c r="D7" s="77" t="s">
        <v>447</v>
      </c>
      <c r="E7" s="194"/>
      <c r="F7" s="194"/>
      <c r="G7" s="194"/>
      <c r="H7" s="77" t="s">
        <v>342</v>
      </c>
      <c r="I7" s="194"/>
      <c r="J7" s="194"/>
    </row>
    <row r="8" spans="2:10" x14ac:dyDescent="0.25">
      <c r="B8" s="197"/>
      <c r="C8" s="198"/>
      <c r="D8" s="62"/>
      <c r="E8" s="62"/>
      <c r="F8" s="62"/>
      <c r="G8" s="62"/>
      <c r="H8" s="62"/>
      <c r="I8" s="62"/>
      <c r="J8" s="62"/>
    </row>
    <row r="9" spans="2:10" x14ac:dyDescent="0.25">
      <c r="B9" s="199" t="s">
        <v>341</v>
      </c>
      <c r="C9" s="200"/>
      <c r="D9" s="83">
        <f>+D10+D14</f>
        <v>0</v>
      </c>
      <c r="E9" s="83">
        <f>+E10+E14</f>
        <v>0</v>
      </c>
      <c r="F9" s="83">
        <f>+F10+F14</f>
        <v>0</v>
      </c>
      <c r="G9" s="83">
        <f>+G10+G14</f>
        <v>0</v>
      </c>
      <c r="H9" s="83">
        <f t="shared" ref="H9:H17" si="0">+D9+E9+F9+G9</f>
        <v>0</v>
      </c>
      <c r="I9" s="83">
        <v>0</v>
      </c>
      <c r="J9" s="83">
        <v>0</v>
      </c>
    </row>
    <row r="10" spans="2:10" x14ac:dyDescent="0.25">
      <c r="B10" s="199" t="s">
        <v>340</v>
      </c>
      <c r="C10" s="200"/>
      <c r="D10" s="70">
        <f>SUM(D11:D13)</f>
        <v>0</v>
      </c>
      <c r="E10" s="70">
        <f>SUM(E11:E13)</f>
        <v>0</v>
      </c>
      <c r="F10" s="70">
        <f>SUM(F11:F13)</f>
        <v>0</v>
      </c>
      <c r="G10" s="70">
        <f>SUM(G11:G13)</f>
        <v>0</v>
      </c>
      <c r="H10" s="83">
        <f t="shared" si="0"/>
        <v>0</v>
      </c>
      <c r="I10" s="70">
        <v>0</v>
      </c>
      <c r="J10" s="70">
        <v>0</v>
      </c>
    </row>
    <row r="11" spans="2:10" x14ac:dyDescent="0.25">
      <c r="B11" s="88" t="s">
        <v>339</v>
      </c>
      <c r="C11" s="87"/>
      <c r="D11" s="84">
        <v>0</v>
      </c>
      <c r="E11" s="84">
        <v>0</v>
      </c>
      <c r="F11" s="84">
        <v>0</v>
      </c>
      <c r="G11" s="84">
        <v>0</v>
      </c>
      <c r="H11" s="82">
        <f t="shared" si="0"/>
        <v>0</v>
      </c>
      <c r="I11" s="84">
        <v>0</v>
      </c>
      <c r="J11" s="84">
        <v>0</v>
      </c>
    </row>
    <row r="12" spans="2:10" x14ac:dyDescent="0.25">
      <c r="B12" s="85" t="s">
        <v>338</v>
      </c>
      <c r="C12" s="91"/>
      <c r="D12" s="84">
        <v>0</v>
      </c>
      <c r="E12" s="84">
        <v>0</v>
      </c>
      <c r="F12" s="84">
        <v>0</v>
      </c>
      <c r="G12" s="84">
        <v>0</v>
      </c>
      <c r="H12" s="82">
        <f t="shared" si="0"/>
        <v>0</v>
      </c>
      <c r="I12" s="84">
        <v>0</v>
      </c>
      <c r="J12" s="84">
        <v>0</v>
      </c>
    </row>
    <row r="13" spans="2:10" x14ac:dyDescent="0.25">
      <c r="B13" s="88" t="s">
        <v>337</v>
      </c>
      <c r="C13" s="87"/>
      <c r="D13" s="84">
        <v>0</v>
      </c>
      <c r="E13" s="84">
        <v>0</v>
      </c>
      <c r="F13" s="84">
        <v>0</v>
      </c>
      <c r="G13" s="84">
        <v>0</v>
      </c>
      <c r="H13" s="82">
        <f t="shared" si="0"/>
        <v>0</v>
      </c>
      <c r="I13" s="84">
        <v>0</v>
      </c>
      <c r="J13" s="84">
        <v>0</v>
      </c>
    </row>
    <row r="14" spans="2:10" x14ac:dyDescent="0.25">
      <c r="B14" s="199" t="s">
        <v>336</v>
      </c>
      <c r="C14" s="200"/>
      <c r="D14" s="70">
        <f>SUM(D15:D17)</f>
        <v>0</v>
      </c>
      <c r="E14" s="70">
        <f>SUM(E15:E17)</f>
        <v>0</v>
      </c>
      <c r="F14" s="70">
        <f>SUM(F15:F17)</f>
        <v>0</v>
      </c>
      <c r="G14" s="70">
        <f>SUM(G15:G17)</f>
        <v>0</v>
      </c>
      <c r="H14" s="83">
        <f t="shared" si="0"/>
        <v>0</v>
      </c>
      <c r="I14" s="70">
        <v>0</v>
      </c>
      <c r="J14" s="70">
        <v>0</v>
      </c>
    </row>
    <row r="15" spans="2:10" ht="16.5" customHeight="1" x14ac:dyDescent="0.25">
      <c r="B15" s="88" t="s">
        <v>335</v>
      </c>
      <c r="C15" s="87"/>
      <c r="D15" s="84">
        <v>0</v>
      </c>
      <c r="E15" s="84">
        <v>0</v>
      </c>
      <c r="F15" s="84">
        <v>0</v>
      </c>
      <c r="G15" s="84">
        <v>0</v>
      </c>
      <c r="H15" s="82">
        <f t="shared" si="0"/>
        <v>0</v>
      </c>
      <c r="I15" s="84">
        <v>0</v>
      </c>
      <c r="J15" s="84">
        <v>0</v>
      </c>
    </row>
    <row r="16" spans="2:10" x14ac:dyDescent="0.25">
      <c r="B16" s="90" t="s">
        <v>334</v>
      </c>
      <c r="C16" s="89"/>
      <c r="D16" s="84">
        <v>0</v>
      </c>
      <c r="E16" s="84">
        <v>0</v>
      </c>
      <c r="F16" s="84">
        <v>0</v>
      </c>
      <c r="G16" s="84">
        <v>0</v>
      </c>
      <c r="H16" s="82">
        <f t="shared" si="0"/>
        <v>0</v>
      </c>
      <c r="I16" s="84">
        <v>0</v>
      </c>
      <c r="J16" s="84">
        <v>0</v>
      </c>
    </row>
    <row r="17" spans="2:13" ht="16.5" customHeight="1" x14ac:dyDescent="0.25">
      <c r="B17" s="88" t="s">
        <v>333</v>
      </c>
      <c r="C17" s="87"/>
      <c r="D17" s="84">
        <v>0</v>
      </c>
      <c r="E17" s="84">
        <v>0</v>
      </c>
      <c r="F17" s="84">
        <v>0</v>
      </c>
      <c r="G17" s="84">
        <v>0</v>
      </c>
      <c r="H17" s="82">
        <f t="shared" si="0"/>
        <v>0</v>
      </c>
      <c r="I17" s="84">
        <v>0</v>
      </c>
      <c r="J17" s="84">
        <v>0</v>
      </c>
    </row>
    <row r="18" spans="2:13" x14ac:dyDescent="0.25">
      <c r="B18" s="199" t="s">
        <v>332</v>
      </c>
      <c r="C18" s="200"/>
      <c r="D18" s="83">
        <f>+'ANEXO 1 -F1'!G57</f>
        <v>304224651</v>
      </c>
      <c r="E18" s="83">
        <v>3424774453</v>
      </c>
      <c r="F18" s="83">
        <v>3291900655</v>
      </c>
      <c r="G18" s="83">
        <v>0</v>
      </c>
      <c r="H18" s="83">
        <f>D18+E18-F18+G18</f>
        <v>437098449</v>
      </c>
      <c r="I18" s="83">
        <v>0</v>
      </c>
      <c r="J18" s="83">
        <v>0</v>
      </c>
      <c r="L18" s="86"/>
      <c r="M18" s="86"/>
    </row>
    <row r="19" spans="2:13" x14ac:dyDescent="0.25">
      <c r="B19" s="85"/>
      <c r="C19" s="58"/>
      <c r="D19" s="84"/>
      <c r="E19" s="84"/>
      <c r="F19" s="84"/>
      <c r="G19" s="84"/>
      <c r="H19" s="84"/>
      <c r="I19" s="84"/>
      <c r="J19" s="84"/>
    </row>
    <row r="20" spans="2:13" ht="16.5" customHeight="1" x14ac:dyDescent="0.25">
      <c r="B20" s="199" t="s">
        <v>331</v>
      </c>
      <c r="C20" s="200"/>
      <c r="D20" s="70">
        <f>+D9+D18</f>
        <v>304224651</v>
      </c>
      <c r="E20" s="70">
        <f>+E9+E18</f>
        <v>3424774453</v>
      </c>
      <c r="F20" s="70">
        <f>+F9+F18</f>
        <v>3291900655</v>
      </c>
      <c r="G20" s="70">
        <f>+G9+G18</f>
        <v>0</v>
      </c>
      <c r="H20" s="70">
        <f>+H9+H18</f>
        <v>437098449</v>
      </c>
      <c r="I20" s="70">
        <v>0</v>
      </c>
      <c r="J20" s="70">
        <v>0</v>
      </c>
      <c r="L20" s="120">
        <f>H20-'ANEXO 1 -F1'!F45</f>
        <v>0</v>
      </c>
    </row>
    <row r="21" spans="2:13" x14ac:dyDescent="0.25">
      <c r="B21" s="199"/>
      <c r="C21" s="200"/>
      <c r="D21" s="70"/>
      <c r="E21" s="70"/>
      <c r="F21" s="70"/>
      <c r="G21" s="70"/>
      <c r="H21" s="70"/>
      <c r="I21" s="70"/>
      <c r="J21" s="70"/>
    </row>
    <row r="22" spans="2:13" ht="16.5" customHeight="1" x14ac:dyDescent="0.25">
      <c r="B22" s="199" t="s">
        <v>330</v>
      </c>
      <c r="C22" s="200"/>
      <c r="D22" s="70"/>
      <c r="E22" s="70"/>
      <c r="F22" s="70"/>
      <c r="G22" s="70"/>
      <c r="H22" s="70"/>
      <c r="I22" s="70"/>
      <c r="J22" s="70"/>
    </row>
    <row r="23" spans="2:13" x14ac:dyDescent="0.25">
      <c r="B23" s="201" t="s">
        <v>329</v>
      </c>
      <c r="C23" s="202"/>
      <c r="D23" s="82">
        <v>0</v>
      </c>
      <c r="E23" s="82">
        <v>0</v>
      </c>
      <c r="F23" s="82">
        <v>0</v>
      </c>
      <c r="G23" s="82">
        <v>0</v>
      </c>
      <c r="H23" s="82">
        <f>+D23+E23+F23+G23</f>
        <v>0</v>
      </c>
      <c r="I23" s="82">
        <v>0</v>
      </c>
      <c r="J23" s="82">
        <v>0</v>
      </c>
    </row>
    <row r="24" spans="2:13" x14ac:dyDescent="0.25">
      <c r="B24" s="201" t="s">
        <v>328</v>
      </c>
      <c r="C24" s="202"/>
      <c r="D24" s="82">
        <v>0</v>
      </c>
      <c r="E24" s="82">
        <v>0</v>
      </c>
      <c r="F24" s="82">
        <v>0</v>
      </c>
      <c r="G24" s="82">
        <v>0</v>
      </c>
      <c r="H24" s="82">
        <f>+D24+E24+F24+G24</f>
        <v>0</v>
      </c>
      <c r="I24" s="82">
        <v>0</v>
      </c>
      <c r="J24" s="82">
        <v>0</v>
      </c>
    </row>
    <row r="25" spans="2:13" x14ac:dyDescent="0.25">
      <c r="B25" s="201" t="s">
        <v>327</v>
      </c>
      <c r="C25" s="202"/>
      <c r="D25" s="82">
        <v>0</v>
      </c>
      <c r="E25" s="82">
        <v>0</v>
      </c>
      <c r="F25" s="82">
        <v>0</v>
      </c>
      <c r="G25" s="82">
        <v>0</v>
      </c>
      <c r="H25" s="82">
        <f>+D25+E25+F25+G25</f>
        <v>0</v>
      </c>
      <c r="I25" s="82">
        <v>0</v>
      </c>
      <c r="J25" s="82">
        <v>0</v>
      </c>
    </row>
    <row r="26" spans="2:13" x14ac:dyDescent="0.25">
      <c r="B26" s="195"/>
      <c r="C26" s="196"/>
      <c r="D26" s="83"/>
      <c r="E26" s="83"/>
      <c r="F26" s="83"/>
      <c r="G26" s="83"/>
      <c r="H26" s="83"/>
      <c r="I26" s="83"/>
      <c r="J26" s="83"/>
    </row>
    <row r="27" spans="2:13" ht="16.5" customHeight="1" x14ac:dyDescent="0.25">
      <c r="B27" s="199" t="s">
        <v>326</v>
      </c>
      <c r="C27" s="200"/>
      <c r="D27" s="83"/>
      <c r="E27" s="83"/>
      <c r="F27" s="83"/>
      <c r="G27" s="83"/>
      <c r="H27" s="83"/>
      <c r="I27" s="83"/>
      <c r="J27" s="83"/>
    </row>
    <row r="28" spans="2:13" x14ac:dyDescent="0.25">
      <c r="B28" s="201" t="s">
        <v>325</v>
      </c>
      <c r="C28" s="202"/>
      <c r="D28" s="82">
        <v>0</v>
      </c>
      <c r="E28" s="82">
        <v>0</v>
      </c>
      <c r="F28" s="82">
        <v>0</v>
      </c>
      <c r="G28" s="82">
        <v>0</v>
      </c>
      <c r="H28" s="82">
        <f>+D28+E28+F28+G28</f>
        <v>0</v>
      </c>
      <c r="I28" s="82">
        <v>0</v>
      </c>
      <c r="J28" s="82">
        <v>0</v>
      </c>
    </row>
    <row r="29" spans="2:13" x14ac:dyDescent="0.25">
      <c r="B29" s="201" t="s">
        <v>324</v>
      </c>
      <c r="C29" s="202"/>
      <c r="D29" s="82">
        <v>0</v>
      </c>
      <c r="E29" s="82">
        <v>0</v>
      </c>
      <c r="F29" s="82">
        <v>0</v>
      </c>
      <c r="G29" s="82">
        <v>0</v>
      </c>
      <c r="H29" s="82">
        <f>+D29+E29+F29+G29</f>
        <v>0</v>
      </c>
      <c r="I29" s="82">
        <v>0</v>
      </c>
      <c r="J29" s="82">
        <v>0</v>
      </c>
    </row>
    <row r="30" spans="2:13" x14ac:dyDescent="0.25">
      <c r="B30" s="201" t="s">
        <v>323</v>
      </c>
      <c r="C30" s="202"/>
      <c r="D30" s="82">
        <v>0</v>
      </c>
      <c r="E30" s="82">
        <v>0</v>
      </c>
      <c r="F30" s="82">
        <v>0</v>
      </c>
      <c r="G30" s="82">
        <v>0</v>
      </c>
      <c r="H30" s="82">
        <f>+D30+E30+F30+G30</f>
        <v>0</v>
      </c>
      <c r="I30" s="82">
        <v>0</v>
      </c>
      <c r="J30" s="82">
        <v>0</v>
      </c>
    </row>
    <row r="31" spans="2:13" ht="15.75" thickBot="1" x14ac:dyDescent="0.3">
      <c r="B31" s="204"/>
      <c r="C31" s="205"/>
      <c r="D31" s="81"/>
      <c r="E31" s="81"/>
      <c r="F31" s="81"/>
      <c r="G31" s="81"/>
      <c r="H31" s="81"/>
      <c r="I31" s="81"/>
      <c r="J31" s="81"/>
    </row>
    <row r="33" spans="2:10" ht="30.75" customHeight="1" x14ac:dyDescent="0.25">
      <c r="B33" s="206" t="s">
        <v>322</v>
      </c>
      <c r="C33" s="206"/>
      <c r="D33" s="206"/>
      <c r="E33" s="206"/>
      <c r="F33" s="206"/>
      <c r="G33" s="206"/>
      <c r="H33" s="206"/>
      <c r="I33" s="206"/>
      <c r="J33" s="206"/>
    </row>
    <row r="34" spans="2:10" x14ac:dyDescent="0.25">
      <c r="B34" s="80"/>
      <c r="C34" s="80"/>
      <c r="D34" s="80"/>
      <c r="E34" s="80"/>
      <c r="F34" s="80"/>
      <c r="G34" s="80"/>
      <c r="H34" s="80"/>
      <c r="I34" s="80"/>
      <c r="J34" s="80"/>
    </row>
    <row r="35" spans="2:10" x14ac:dyDescent="0.25">
      <c r="B35" s="206" t="s">
        <v>321</v>
      </c>
      <c r="C35" s="206"/>
      <c r="D35" s="206"/>
      <c r="E35" s="206"/>
      <c r="F35" s="206"/>
      <c r="G35" s="206"/>
      <c r="H35" s="206"/>
      <c r="I35" s="206"/>
      <c r="J35" s="206"/>
    </row>
    <row r="36" spans="2:10" ht="15.75" thickBot="1" x14ac:dyDescent="0.3"/>
    <row r="37" spans="2:10" x14ac:dyDescent="0.25">
      <c r="B37" s="193" t="s">
        <v>320</v>
      </c>
      <c r="C37" s="79" t="s">
        <v>319</v>
      </c>
      <c r="D37" s="79" t="s">
        <v>318</v>
      </c>
      <c r="E37" s="79" t="s">
        <v>317</v>
      </c>
      <c r="F37" s="193" t="s">
        <v>316</v>
      </c>
      <c r="G37" s="79" t="s">
        <v>315</v>
      </c>
    </row>
    <row r="38" spans="2:10" x14ac:dyDescent="0.25">
      <c r="B38" s="203"/>
      <c r="C38" s="78" t="s">
        <v>314</v>
      </c>
      <c r="D38" s="78" t="s">
        <v>313</v>
      </c>
      <c r="E38" s="78" t="s">
        <v>312</v>
      </c>
      <c r="F38" s="203"/>
      <c r="G38" s="78" t="s">
        <v>311</v>
      </c>
    </row>
    <row r="39" spans="2:10" ht="15.75" thickBot="1" x14ac:dyDescent="0.3">
      <c r="B39" s="194"/>
      <c r="C39" s="76"/>
      <c r="D39" s="77" t="s">
        <v>310</v>
      </c>
      <c r="E39" s="76"/>
      <c r="F39" s="194"/>
      <c r="G39" s="76"/>
    </row>
    <row r="40" spans="2:10" ht="24.75" x14ac:dyDescent="0.25">
      <c r="B40" s="75" t="s">
        <v>309</v>
      </c>
      <c r="C40" s="58"/>
      <c r="D40" s="58"/>
      <c r="E40" s="58"/>
      <c r="F40" s="58"/>
      <c r="G40" s="58"/>
    </row>
    <row r="41" spans="2:10" x14ac:dyDescent="0.25">
      <c r="B41" s="60" t="s">
        <v>308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</row>
    <row r="42" spans="2:10" x14ac:dyDescent="0.25">
      <c r="B42" s="60" t="s">
        <v>307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</row>
    <row r="43" spans="2:10" ht="15.75" thickBot="1" x14ac:dyDescent="0.3">
      <c r="B43" s="57" t="s">
        <v>306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</row>
  </sheetData>
  <mergeCells count="31">
    <mergeCell ref="B37:B39"/>
    <mergeCell ref="F37:F39"/>
    <mergeCell ref="B27:C27"/>
    <mergeCell ref="B28:C28"/>
    <mergeCell ref="B29:C29"/>
    <mergeCell ref="B30:C30"/>
    <mergeCell ref="B31:C31"/>
    <mergeCell ref="B33:J33"/>
    <mergeCell ref="B35:J35"/>
    <mergeCell ref="B26:C26"/>
    <mergeCell ref="B8:C8"/>
    <mergeCell ref="B9:C9"/>
    <mergeCell ref="B10:C10"/>
    <mergeCell ref="B14:C14"/>
    <mergeCell ref="B18:C18"/>
    <mergeCell ref="B20:C20"/>
    <mergeCell ref="B21:C21"/>
    <mergeCell ref="B22:C22"/>
    <mergeCell ref="B23:C23"/>
    <mergeCell ref="B25:C25"/>
    <mergeCell ref="B24:C24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7" right="0.7" top="0.75" bottom="0.75" header="0.3" footer="0.3"/>
  <pageSetup scale="84" fitToHeight="0" orientation="portrait" r:id="rId1"/>
  <ignoredErrors>
    <ignoredError sqref="D14:G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2"/>
  <sheetViews>
    <sheetView view="pageBreakPreview" zoomScale="130" zoomScaleNormal="120" zoomScaleSheetLayoutView="130" workbookViewId="0">
      <selection activeCell="E18" sqref="E18"/>
    </sheetView>
  </sheetViews>
  <sheetFormatPr baseColWidth="10" defaultRowHeight="15" x14ac:dyDescent="0.25"/>
  <cols>
    <col min="1" max="1" width="2.28515625" customWidth="1"/>
    <col min="2" max="2" width="14.7109375" customWidth="1"/>
    <col min="13" max="13" width="2.28515625" customWidth="1"/>
  </cols>
  <sheetData>
    <row r="1" spans="2:12" ht="8.25" customHeight="1" thickBot="1" x14ac:dyDescent="0.3"/>
    <row r="2" spans="2:12" x14ac:dyDescent="0.25">
      <c r="B2" s="171" t="s">
        <v>176</v>
      </c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2:12" x14ac:dyDescent="0.25">
      <c r="B3" s="174" t="s">
        <v>371</v>
      </c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2:12" x14ac:dyDescent="0.25">
      <c r="B4" s="174" t="str">
        <f>+'ANEXO 1 -F2'!B4:J4</f>
        <v>Del 1 de enero al 31 de diciembre de 2025 (b)</v>
      </c>
      <c r="C4" s="175"/>
      <c r="D4" s="175"/>
      <c r="E4" s="175"/>
      <c r="F4" s="175"/>
      <c r="G4" s="175"/>
      <c r="H4" s="175"/>
      <c r="I4" s="175"/>
      <c r="J4" s="175"/>
      <c r="K4" s="175"/>
      <c r="L4" s="176"/>
    </row>
    <row r="5" spans="2:12" ht="15.75" thickBot="1" x14ac:dyDescent="0.3">
      <c r="B5" s="177" t="s">
        <v>0</v>
      </c>
      <c r="C5" s="178"/>
      <c r="D5" s="178"/>
      <c r="E5" s="178"/>
      <c r="F5" s="178"/>
      <c r="G5" s="178"/>
      <c r="H5" s="178"/>
      <c r="I5" s="178"/>
      <c r="J5" s="178"/>
      <c r="K5" s="178"/>
      <c r="L5" s="179"/>
    </row>
    <row r="6" spans="2:12" ht="75" thickBot="1" x14ac:dyDescent="0.3">
      <c r="B6" s="54" t="s">
        <v>370</v>
      </c>
      <c r="C6" s="49" t="s">
        <v>369</v>
      </c>
      <c r="D6" s="49" t="s">
        <v>368</v>
      </c>
      <c r="E6" s="49" t="s">
        <v>367</v>
      </c>
      <c r="F6" s="49" t="s">
        <v>366</v>
      </c>
      <c r="G6" s="49" t="s">
        <v>365</v>
      </c>
      <c r="H6" s="49" t="s">
        <v>364</v>
      </c>
      <c r="I6" s="49" t="s">
        <v>363</v>
      </c>
      <c r="J6" s="49" t="s">
        <v>448</v>
      </c>
      <c r="K6" s="49" t="s">
        <v>449</v>
      </c>
      <c r="L6" s="49" t="s">
        <v>450</v>
      </c>
    </row>
    <row r="7" spans="2:12" x14ac:dyDescent="0.25">
      <c r="B7" s="2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2" ht="24.75" x14ac:dyDescent="0.25">
      <c r="B8" s="3" t="s">
        <v>362</v>
      </c>
      <c r="C8" s="93">
        <f>SUM(C9:C12)</f>
        <v>0</v>
      </c>
      <c r="D8" s="93"/>
      <c r="E8" s="93"/>
      <c r="F8" s="93">
        <f>SUM(F9:F12)</f>
        <v>0</v>
      </c>
      <c r="G8" s="93"/>
      <c r="H8" s="93">
        <f>SUM(H9:H12)</f>
        <v>0</v>
      </c>
      <c r="I8" s="93">
        <f>SUM(I9:I12)</f>
        <v>0</v>
      </c>
      <c r="J8" s="93">
        <f>SUM(J9:J12)</f>
        <v>0</v>
      </c>
      <c r="K8" s="93">
        <f>SUM(K9:K12)</f>
        <v>0</v>
      </c>
      <c r="L8" s="93">
        <f>+H8-K8</f>
        <v>0</v>
      </c>
    </row>
    <row r="9" spans="2:12" x14ac:dyDescent="0.25">
      <c r="B9" s="95" t="s">
        <v>361</v>
      </c>
      <c r="C9" s="94">
        <v>0</v>
      </c>
      <c r="D9" s="93"/>
      <c r="E9" s="93"/>
      <c r="F9" s="94">
        <v>0</v>
      </c>
      <c r="G9" s="93"/>
      <c r="H9" s="94">
        <v>0</v>
      </c>
      <c r="I9" s="94">
        <v>0</v>
      </c>
      <c r="J9" s="94">
        <v>0</v>
      </c>
      <c r="K9" s="94">
        <v>0</v>
      </c>
      <c r="L9" s="94">
        <f>+H9-K9</f>
        <v>0</v>
      </c>
    </row>
    <row r="10" spans="2:12" x14ac:dyDescent="0.25">
      <c r="B10" s="95" t="s">
        <v>360</v>
      </c>
      <c r="C10" s="94">
        <v>0</v>
      </c>
      <c r="D10" s="93"/>
      <c r="E10" s="93"/>
      <c r="F10" s="94">
        <v>0</v>
      </c>
      <c r="G10" s="93"/>
      <c r="H10" s="94">
        <v>0</v>
      </c>
      <c r="I10" s="94">
        <v>0</v>
      </c>
      <c r="J10" s="94">
        <v>0</v>
      </c>
      <c r="K10" s="94">
        <v>0</v>
      </c>
      <c r="L10" s="94">
        <f>+H10-K10</f>
        <v>0</v>
      </c>
    </row>
    <row r="11" spans="2:12" x14ac:dyDescent="0.25">
      <c r="B11" s="95" t="s">
        <v>359</v>
      </c>
      <c r="C11" s="94">
        <v>0</v>
      </c>
      <c r="D11" s="93"/>
      <c r="E11" s="93"/>
      <c r="F11" s="94">
        <v>0</v>
      </c>
      <c r="G11" s="93"/>
      <c r="H11" s="94">
        <v>0</v>
      </c>
      <c r="I11" s="94">
        <v>0</v>
      </c>
      <c r="J11" s="94">
        <v>0</v>
      </c>
      <c r="K11" s="94">
        <v>0</v>
      </c>
      <c r="L11" s="94">
        <f>+H11-K11</f>
        <v>0</v>
      </c>
    </row>
    <row r="12" spans="2:12" x14ac:dyDescent="0.25">
      <c r="B12" s="95" t="s">
        <v>358</v>
      </c>
      <c r="C12" s="94">
        <v>0</v>
      </c>
      <c r="D12" s="93"/>
      <c r="E12" s="93"/>
      <c r="F12" s="94">
        <v>0</v>
      </c>
      <c r="G12" s="93"/>
      <c r="H12" s="94">
        <v>0</v>
      </c>
      <c r="I12" s="94">
        <v>0</v>
      </c>
      <c r="J12" s="94">
        <v>0</v>
      </c>
      <c r="K12" s="94">
        <v>0</v>
      </c>
      <c r="L12" s="94">
        <f>+H12-K12</f>
        <v>0</v>
      </c>
    </row>
    <row r="13" spans="2:12" x14ac:dyDescent="0.25">
      <c r="B13" s="4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2:12" ht="24.75" x14ac:dyDescent="0.25">
      <c r="B14" s="3" t="s">
        <v>357</v>
      </c>
      <c r="C14" s="93">
        <f>SUM(C15:C18)</f>
        <v>0</v>
      </c>
      <c r="D14" s="93"/>
      <c r="E14" s="93"/>
      <c r="F14" s="93">
        <f>SUM(F15:F18)</f>
        <v>0</v>
      </c>
      <c r="G14" s="93"/>
      <c r="H14" s="93">
        <f>SUM(H15:H18)</f>
        <v>0</v>
      </c>
      <c r="I14" s="93">
        <f>SUM(I15:I18)</f>
        <v>0</v>
      </c>
      <c r="J14" s="93">
        <f>SUM(J15:J18)</f>
        <v>0</v>
      </c>
      <c r="K14" s="93">
        <f>SUM(K15:K18)</f>
        <v>0</v>
      </c>
      <c r="L14" s="93">
        <f>+H14-K14</f>
        <v>0</v>
      </c>
    </row>
    <row r="15" spans="2:12" x14ac:dyDescent="0.25">
      <c r="B15" s="95" t="s">
        <v>356</v>
      </c>
      <c r="C15" s="94">
        <v>0</v>
      </c>
      <c r="D15" s="93"/>
      <c r="E15" s="93"/>
      <c r="F15" s="94">
        <v>0</v>
      </c>
      <c r="G15" s="93"/>
      <c r="H15" s="94">
        <v>0</v>
      </c>
      <c r="I15" s="94">
        <v>0</v>
      </c>
      <c r="J15" s="94">
        <v>0</v>
      </c>
      <c r="K15" s="94">
        <v>0</v>
      </c>
      <c r="L15" s="94">
        <f>+H15-K15</f>
        <v>0</v>
      </c>
    </row>
    <row r="16" spans="2:12" x14ac:dyDescent="0.25">
      <c r="B16" s="95" t="s">
        <v>355</v>
      </c>
      <c r="C16" s="94">
        <v>0</v>
      </c>
      <c r="D16" s="93"/>
      <c r="E16" s="93"/>
      <c r="F16" s="94">
        <v>0</v>
      </c>
      <c r="G16" s="93"/>
      <c r="H16" s="94">
        <v>0</v>
      </c>
      <c r="I16" s="94">
        <v>0</v>
      </c>
      <c r="J16" s="94">
        <v>0</v>
      </c>
      <c r="K16" s="94">
        <v>0</v>
      </c>
      <c r="L16" s="94">
        <f>+H16-K16</f>
        <v>0</v>
      </c>
    </row>
    <row r="17" spans="2:12" x14ac:dyDescent="0.25">
      <c r="B17" s="95" t="s">
        <v>354</v>
      </c>
      <c r="C17" s="94">
        <v>0</v>
      </c>
      <c r="D17" s="93"/>
      <c r="E17" s="93"/>
      <c r="F17" s="94">
        <v>0</v>
      </c>
      <c r="G17" s="93"/>
      <c r="H17" s="94">
        <v>0</v>
      </c>
      <c r="I17" s="94">
        <v>0</v>
      </c>
      <c r="J17" s="94">
        <v>0</v>
      </c>
      <c r="K17" s="94">
        <v>0</v>
      </c>
      <c r="L17" s="94">
        <f>+H17-K17</f>
        <v>0</v>
      </c>
    </row>
    <row r="18" spans="2:12" x14ac:dyDescent="0.25">
      <c r="B18" s="95" t="s">
        <v>353</v>
      </c>
      <c r="C18" s="94">
        <v>0</v>
      </c>
      <c r="D18" s="93"/>
      <c r="E18" s="93"/>
      <c r="F18" s="94">
        <v>0</v>
      </c>
      <c r="G18" s="93"/>
      <c r="H18" s="94">
        <v>0</v>
      </c>
      <c r="I18" s="94">
        <v>0</v>
      </c>
      <c r="J18" s="94">
        <v>0</v>
      </c>
      <c r="K18" s="94">
        <v>0</v>
      </c>
      <c r="L18" s="94">
        <f>+H18-K18</f>
        <v>0</v>
      </c>
    </row>
    <row r="19" spans="2:12" x14ac:dyDescent="0.25">
      <c r="B19" s="4"/>
      <c r="C19" s="93"/>
      <c r="D19" s="93"/>
      <c r="E19" s="93"/>
      <c r="F19" s="93"/>
      <c r="G19" s="93"/>
      <c r="H19" s="93"/>
      <c r="I19" s="93"/>
      <c r="J19" s="93"/>
      <c r="K19" s="93"/>
      <c r="L19" s="93"/>
    </row>
    <row r="20" spans="2:12" ht="41.25" x14ac:dyDescent="0.25">
      <c r="B20" s="3" t="s">
        <v>352</v>
      </c>
      <c r="C20" s="93">
        <f>+C8+C14</f>
        <v>0</v>
      </c>
      <c r="D20" s="93"/>
      <c r="E20" s="93"/>
      <c r="F20" s="93">
        <f>+F8+F14</f>
        <v>0</v>
      </c>
      <c r="G20" s="93"/>
      <c r="H20" s="93">
        <f>+H8+H14</f>
        <v>0</v>
      </c>
      <c r="I20" s="93">
        <f>+I8+I14</f>
        <v>0</v>
      </c>
      <c r="J20" s="93">
        <f>+J8+J14</f>
        <v>0</v>
      </c>
      <c r="K20" s="93">
        <f>+K8+K14</f>
        <v>0</v>
      </c>
      <c r="L20" s="93">
        <f>+H20-K20</f>
        <v>0</v>
      </c>
    </row>
    <row r="21" spans="2:12" ht="15.75" thickBot="1" x14ac:dyDescent="0.3">
      <c r="B21" s="5"/>
      <c r="C21" s="92"/>
      <c r="D21" s="92"/>
      <c r="E21" s="92"/>
      <c r="F21" s="92"/>
      <c r="G21" s="92"/>
      <c r="H21" s="92"/>
      <c r="I21" s="92"/>
      <c r="J21" s="92"/>
      <c r="K21" s="92"/>
      <c r="L21" s="92"/>
    </row>
    <row r="22" spans="2:12" ht="9" customHeight="1" x14ac:dyDescent="0.25"/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68"/>
  <sheetViews>
    <sheetView tabSelected="1" view="pageBreakPreview" zoomScale="120" zoomScaleNormal="175" zoomScaleSheetLayoutView="120" workbookViewId="0">
      <selection activeCell="D66" sqref="D66"/>
    </sheetView>
  </sheetViews>
  <sheetFormatPr baseColWidth="10" defaultRowHeight="15" x14ac:dyDescent="0.25"/>
  <cols>
    <col min="1" max="1" width="1.42578125" customWidth="1"/>
    <col min="2" max="2" width="78.7109375" customWidth="1"/>
    <col min="6" max="6" width="1.42578125" customWidth="1"/>
    <col min="7" max="7" width="18.42578125" bestFit="1" customWidth="1"/>
  </cols>
  <sheetData>
    <row r="1" spans="2:7" ht="7.5" customHeight="1" thickBot="1" x14ac:dyDescent="0.3"/>
    <row r="2" spans="2:7" x14ac:dyDescent="0.25">
      <c r="B2" s="215" t="s">
        <v>176</v>
      </c>
      <c r="C2" s="216"/>
      <c r="D2" s="216"/>
      <c r="E2" s="217"/>
    </row>
    <row r="3" spans="2:7" x14ac:dyDescent="0.25">
      <c r="B3" s="218" t="s">
        <v>1</v>
      </c>
      <c r="C3" s="219"/>
      <c r="D3" s="219"/>
      <c r="E3" s="220"/>
    </row>
    <row r="4" spans="2:7" x14ac:dyDescent="0.25">
      <c r="B4" s="218" t="str">
        <f>+'ANEXO 1 -F2'!B4:J4</f>
        <v>Del 1 de enero al 31 de diciembre de 2025 (b)</v>
      </c>
      <c r="C4" s="219"/>
      <c r="D4" s="219"/>
      <c r="E4" s="220"/>
    </row>
    <row r="5" spans="2:7" ht="15.75" thickBot="1" x14ac:dyDescent="0.3">
      <c r="B5" s="221" t="s">
        <v>0</v>
      </c>
      <c r="C5" s="222"/>
      <c r="D5" s="222"/>
      <c r="E5" s="223"/>
    </row>
    <row r="6" spans="2:7" x14ac:dyDescent="0.25">
      <c r="B6" s="209" t="s">
        <v>177</v>
      </c>
      <c r="C6" s="106" t="s">
        <v>2</v>
      </c>
      <c r="D6" s="213" t="s">
        <v>3</v>
      </c>
      <c r="E6" s="50" t="s">
        <v>4</v>
      </c>
    </row>
    <row r="7" spans="2:7" ht="15.75" thickBot="1" x14ac:dyDescent="0.3">
      <c r="B7" s="210"/>
      <c r="C7" s="107" t="s">
        <v>178</v>
      </c>
      <c r="D7" s="214"/>
      <c r="E7" s="49" t="s">
        <v>5</v>
      </c>
    </row>
    <row r="8" spans="2:7" ht="12.75" customHeight="1" x14ac:dyDescent="0.25">
      <c r="B8" s="32"/>
      <c r="C8" s="27"/>
      <c r="D8" s="28"/>
      <c r="E8" s="28"/>
    </row>
    <row r="9" spans="2:7" ht="12.75" customHeight="1" x14ac:dyDescent="0.25">
      <c r="B9" s="41" t="s">
        <v>6</v>
      </c>
      <c r="C9" s="27">
        <f>SUM(C10:C12)</f>
        <v>2681650282</v>
      </c>
      <c r="D9" s="27">
        <f t="shared" ref="D9:E9" si="0">+D10+D11+D12</f>
        <v>3375194932</v>
      </c>
      <c r="E9" s="27">
        <f t="shared" si="0"/>
        <v>3375194932</v>
      </c>
    </row>
    <row r="10" spans="2:7" ht="12.75" customHeight="1" x14ac:dyDescent="0.25">
      <c r="B10" s="42" t="s">
        <v>7</v>
      </c>
      <c r="C10" s="27">
        <f>+'ANEXO 1 -F5'!E43</f>
        <v>1340605073</v>
      </c>
      <c r="D10" s="28">
        <f>+'ANEXO 1 -F5'!H43</f>
        <v>1368647319</v>
      </c>
      <c r="E10" s="28">
        <f>+'ANEXO 1 -F5'!I43</f>
        <v>1368647319</v>
      </c>
      <c r="G10" s="45"/>
    </row>
    <row r="11" spans="2:7" ht="12.75" customHeight="1" x14ac:dyDescent="0.25">
      <c r="B11" s="42" t="s">
        <v>8</v>
      </c>
      <c r="C11" s="27">
        <f>+'ANEXO 1 -F5'!E68</f>
        <v>1341045209</v>
      </c>
      <c r="D11" s="28">
        <f>+'ANEXO 1 -F5'!H68</f>
        <v>2006547613</v>
      </c>
      <c r="E11" s="28">
        <f>+'ANEXO 1 -F5'!I68</f>
        <v>2006547613</v>
      </c>
    </row>
    <row r="12" spans="2:7" ht="12.75" customHeight="1" x14ac:dyDescent="0.25">
      <c r="B12" s="42" t="s">
        <v>9</v>
      </c>
      <c r="C12" s="27">
        <v>0</v>
      </c>
      <c r="D12" s="28">
        <v>0</v>
      </c>
      <c r="E12" s="28">
        <v>0</v>
      </c>
    </row>
    <row r="13" spans="2:7" ht="12.75" customHeight="1" x14ac:dyDescent="0.25">
      <c r="B13" s="9"/>
      <c r="C13" s="27"/>
      <c r="D13" s="28"/>
      <c r="E13" s="28"/>
    </row>
    <row r="14" spans="2:7" ht="12.75" customHeight="1" x14ac:dyDescent="0.25">
      <c r="B14" s="41" t="s">
        <v>10</v>
      </c>
      <c r="C14" s="27">
        <f>SUM(C15:C16)</f>
        <v>2681650282</v>
      </c>
      <c r="D14" s="27">
        <f t="shared" ref="D14:E14" si="1">SUM(D15:D16)</f>
        <v>3230548766</v>
      </c>
      <c r="E14" s="27">
        <f t="shared" si="1"/>
        <v>2854191974</v>
      </c>
    </row>
    <row r="15" spans="2:7" ht="12.75" customHeight="1" x14ac:dyDescent="0.25">
      <c r="B15" s="42" t="s">
        <v>11</v>
      </c>
      <c r="C15" s="27">
        <f>+'ANEXO 1 -F6A'!D8</f>
        <v>1340605073</v>
      </c>
      <c r="D15" s="28">
        <f>+'ANEXO 1 -F6A'!G8</f>
        <v>1249176025</v>
      </c>
      <c r="E15" s="28">
        <f>+'ANEXO 1 -F6A'!H8</f>
        <v>1018074943</v>
      </c>
    </row>
    <row r="16" spans="2:7" ht="12.75" customHeight="1" x14ac:dyDescent="0.25">
      <c r="B16" s="42" t="s">
        <v>12</v>
      </c>
      <c r="C16" s="27">
        <f>+'ANEXO 1 -F6A'!D83</f>
        <v>1341045209</v>
      </c>
      <c r="D16" s="28">
        <f>+'ANEXO 1 -F6A'!G83</f>
        <v>1981372741</v>
      </c>
      <c r="E16" s="28">
        <f>+'ANEXO 1 -F6A'!H83</f>
        <v>1836117031</v>
      </c>
    </row>
    <row r="17" spans="2:5" ht="12.75" customHeight="1" x14ac:dyDescent="0.25">
      <c r="B17" s="9"/>
      <c r="C17" s="27"/>
      <c r="D17" s="28"/>
      <c r="E17" s="28"/>
    </row>
    <row r="18" spans="2:5" ht="12.75" customHeight="1" x14ac:dyDescent="0.25">
      <c r="B18" s="41" t="s">
        <v>13</v>
      </c>
      <c r="C18" s="29"/>
      <c r="D18" s="28">
        <f t="shared" ref="D18:E18" si="2">SUM(D19:D20)</f>
        <v>0</v>
      </c>
      <c r="E18" s="28">
        <f t="shared" si="2"/>
        <v>0</v>
      </c>
    </row>
    <row r="19" spans="2:5" ht="12.75" customHeight="1" x14ac:dyDescent="0.25">
      <c r="B19" s="42" t="s">
        <v>14</v>
      </c>
      <c r="C19" s="29"/>
      <c r="D19" s="28"/>
      <c r="E19" s="28"/>
    </row>
    <row r="20" spans="2:5" ht="12.75" customHeight="1" x14ac:dyDescent="0.25">
      <c r="B20" s="42" t="s">
        <v>15</v>
      </c>
      <c r="C20" s="29"/>
      <c r="D20" s="28"/>
      <c r="E20" s="28"/>
    </row>
    <row r="21" spans="2:5" ht="12.75" customHeight="1" x14ac:dyDescent="0.25">
      <c r="B21" s="9"/>
      <c r="C21" s="27"/>
      <c r="D21" s="28"/>
      <c r="E21" s="28"/>
    </row>
    <row r="22" spans="2:5" ht="12.75" customHeight="1" x14ac:dyDescent="0.25">
      <c r="B22" s="41" t="s">
        <v>16</v>
      </c>
      <c r="C22" s="27">
        <f>+C9-C14+C18</f>
        <v>0</v>
      </c>
      <c r="D22" s="27">
        <f t="shared" ref="D22:E22" si="3">+D9-D14+D18</f>
        <v>144646166</v>
      </c>
      <c r="E22" s="27">
        <f t="shared" si="3"/>
        <v>521002958</v>
      </c>
    </row>
    <row r="23" spans="2:5" ht="12.75" customHeight="1" x14ac:dyDescent="0.25">
      <c r="B23" s="41" t="s">
        <v>17</v>
      </c>
      <c r="C23" s="27">
        <f>+C22-C12</f>
        <v>0</v>
      </c>
      <c r="D23" s="27">
        <f t="shared" ref="D23:E23" si="4">+D22-D12</f>
        <v>144646166</v>
      </c>
      <c r="E23" s="27">
        <f t="shared" si="4"/>
        <v>521002958</v>
      </c>
    </row>
    <row r="24" spans="2:5" ht="12.75" customHeight="1" x14ac:dyDescent="0.25">
      <c r="B24" s="41" t="s">
        <v>18</v>
      </c>
      <c r="C24" s="27">
        <f>+C23-C18</f>
        <v>0</v>
      </c>
      <c r="D24" s="27">
        <f t="shared" ref="D24:E24" si="5">+D23-D18</f>
        <v>144646166</v>
      </c>
      <c r="E24" s="27">
        <f t="shared" si="5"/>
        <v>521002958</v>
      </c>
    </row>
    <row r="25" spans="2:5" ht="12.75" customHeight="1" thickBot="1" x14ac:dyDescent="0.3">
      <c r="B25" s="10"/>
      <c r="C25" s="10"/>
      <c r="D25" s="6"/>
      <c r="E25" s="6"/>
    </row>
    <row r="26" spans="2:5" ht="12.75" customHeight="1" thickBot="1" x14ac:dyDescent="0.3"/>
    <row r="27" spans="2:5" ht="12.75" customHeight="1" x14ac:dyDescent="0.25">
      <c r="B27" s="209" t="s">
        <v>19</v>
      </c>
      <c r="C27" s="213" t="s">
        <v>20</v>
      </c>
      <c r="D27" s="211" t="s">
        <v>3</v>
      </c>
      <c r="E27" s="110" t="s">
        <v>4</v>
      </c>
    </row>
    <row r="28" spans="2:5" ht="12.75" customHeight="1" thickBot="1" x14ac:dyDescent="0.3">
      <c r="B28" s="210"/>
      <c r="C28" s="214"/>
      <c r="D28" s="212"/>
      <c r="E28" s="111" t="s">
        <v>21</v>
      </c>
    </row>
    <row r="29" spans="2:5" ht="12.75" customHeight="1" x14ac:dyDescent="0.25">
      <c r="B29" s="43"/>
      <c r="C29" s="11"/>
      <c r="D29" s="7"/>
      <c r="E29" s="7"/>
    </row>
    <row r="30" spans="2:5" ht="12.75" customHeight="1" x14ac:dyDescent="0.25">
      <c r="B30" s="108" t="s">
        <v>22</v>
      </c>
      <c r="C30" s="11">
        <v>0</v>
      </c>
      <c r="D30" s="7">
        <v>0</v>
      </c>
      <c r="E30" s="7">
        <v>0</v>
      </c>
    </row>
    <row r="31" spans="2:5" ht="12.75" customHeight="1" x14ac:dyDescent="0.25">
      <c r="B31" s="44" t="s">
        <v>23</v>
      </c>
      <c r="C31" s="11"/>
      <c r="D31" s="7"/>
      <c r="E31" s="7"/>
    </row>
    <row r="32" spans="2:5" ht="12.75" customHeight="1" x14ac:dyDescent="0.25">
      <c r="B32" s="44" t="s">
        <v>24</v>
      </c>
      <c r="C32" s="11"/>
      <c r="D32" s="7"/>
      <c r="E32" s="7"/>
    </row>
    <row r="33" spans="2:5" ht="12.75" customHeight="1" x14ac:dyDescent="0.25">
      <c r="B33" s="108" t="s">
        <v>25</v>
      </c>
      <c r="C33" s="11">
        <v>0</v>
      </c>
      <c r="D33" s="7">
        <v>0</v>
      </c>
      <c r="E33" s="7">
        <v>0</v>
      </c>
    </row>
    <row r="34" spans="2:5" ht="12.75" customHeight="1" x14ac:dyDescent="0.25">
      <c r="B34" s="44" t="s">
        <v>26</v>
      </c>
      <c r="C34" s="11"/>
      <c r="D34" s="7"/>
      <c r="E34" s="7"/>
    </row>
    <row r="35" spans="2:5" ht="12.75" customHeight="1" x14ac:dyDescent="0.25">
      <c r="B35" s="44" t="s">
        <v>27</v>
      </c>
      <c r="C35" s="11"/>
      <c r="D35" s="7"/>
      <c r="E35" s="7"/>
    </row>
    <row r="36" spans="2:5" ht="12.75" customHeight="1" x14ac:dyDescent="0.25">
      <c r="B36" s="11"/>
      <c r="C36" s="11"/>
      <c r="D36" s="7"/>
      <c r="E36" s="7"/>
    </row>
    <row r="37" spans="2:5" ht="12.75" customHeight="1" x14ac:dyDescent="0.25">
      <c r="B37" s="207" t="s">
        <v>28</v>
      </c>
      <c r="C37" s="207">
        <v>0</v>
      </c>
      <c r="D37" s="207">
        <v>0</v>
      </c>
      <c r="E37" s="207">
        <v>0</v>
      </c>
    </row>
    <row r="38" spans="2:5" ht="12.75" customHeight="1" thickBot="1" x14ac:dyDescent="0.3">
      <c r="B38" s="208"/>
      <c r="C38" s="208"/>
      <c r="D38" s="208"/>
      <c r="E38" s="208"/>
    </row>
    <row r="39" spans="2:5" ht="12.75" customHeight="1" x14ac:dyDescent="0.25">
      <c r="B39" s="209" t="s">
        <v>19</v>
      </c>
      <c r="C39" s="104" t="s">
        <v>2</v>
      </c>
      <c r="D39" s="211" t="s">
        <v>3</v>
      </c>
      <c r="E39" s="110" t="s">
        <v>4</v>
      </c>
    </row>
    <row r="40" spans="2:5" ht="12.75" customHeight="1" thickBot="1" x14ac:dyDescent="0.3">
      <c r="B40" s="210"/>
      <c r="C40" s="105" t="s">
        <v>29</v>
      </c>
      <c r="D40" s="212"/>
      <c r="E40" s="111" t="s">
        <v>21</v>
      </c>
    </row>
    <row r="41" spans="2:5" ht="12.75" customHeight="1" x14ac:dyDescent="0.25">
      <c r="B41" s="43"/>
      <c r="C41" s="11"/>
      <c r="D41" s="7"/>
      <c r="E41" s="7"/>
    </row>
    <row r="42" spans="2:5" ht="12.75" customHeight="1" x14ac:dyDescent="0.25">
      <c r="B42" s="11" t="s">
        <v>30</v>
      </c>
      <c r="C42" s="30">
        <f>+C10</f>
        <v>1340605073</v>
      </c>
      <c r="D42" s="30">
        <f t="shared" ref="D42:E42" si="6">+D10</f>
        <v>1368647319</v>
      </c>
      <c r="E42" s="30">
        <f t="shared" si="6"/>
        <v>1368647319</v>
      </c>
    </row>
    <row r="43" spans="2:5" ht="12.75" customHeight="1" x14ac:dyDescent="0.25">
      <c r="B43" s="11" t="s">
        <v>31</v>
      </c>
      <c r="C43" s="11">
        <f>SUM(C44:C45)</f>
        <v>0</v>
      </c>
      <c r="D43" s="11">
        <f t="shared" ref="D43:E43" si="7">SUM(D44:D45)</f>
        <v>0</v>
      </c>
      <c r="E43" s="11">
        <f t="shared" si="7"/>
        <v>0</v>
      </c>
    </row>
    <row r="44" spans="2:5" ht="12.75" customHeight="1" x14ac:dyDescent="0.25">
      <c r="B44" s="44" t="s">
        <v>23</v>
      </c>
      <c r="C44" s="11">
        <v>0</v>
      </c>
      <c r="D44" s="11">
        <v>0</v>
      </c>
      <c r="E44" s="11">
        <v>0</v>
      </c>
    </row>
    <row r="45" spans="2:5" ht="12.75" customHeight="1" x14ac:dyDescent="0.25">
      <c r="B45" s="44" t="s">
        <v>26</v>
      </c>
      <c r="C45" s="11">
        <v>0</v>
      </c>
      <c r="D45" s="11">
        <v>0</v>
      </c>
      <c r="E45" s="11">
        <v>0</v>
      </c>
    </row>
    <row r="46" spans="2:5" ht="12.75" customHeight="1" x14ac:dyDescent="0.25">
      <c r="B46" s="11"/>
      <c r="C46" s="11"/>
      <c r="D46" s="7"/>
      <c r="E46" s="7"/>
    </row>
    <row r="47" spans="2:5" ht="12.75" customHeight="1" x14ac:dyDescent="0.25">
      <c r="B47" s="11" t="s">
        <v>11</v>
      </c>
      <c r="C47" s="30">
        <f>+C15</f>
        <v>1340605073</v>
      </c>
      <c r="D47" s="30">
        <f t="shared" ref="D47:E47" si="8">+D15</f>
        <v>1249176025</v>
      </c>
      <c r="E47" s="30">
        <f t="shared" si="8"/>
        <v>1018074943</v>
      </c>
    </row>
    <row r="48" spans="2:5" ht="12.75" customHeight="1" x14ac:dyDescent="0.25">
      <c r="B48" s="11"/>
      <c r="C48" s="11"/>
      <c r="D48" s="7"/>
      <c r="E48" s="7"/>
    </row>
    <row r="49" spans="2:5" ht="12.75" customHeight="1" x14ac:dyDescent="0.25">
      <c r="B49" s="11" t="s">
        <v>14</v>
      </c>
      <c r="C49" s="12"/>
      <c r="D49" s="7"/>
      <c r="E49" s="7"/>
    </row>
    <row r="50" spans="2:5" ht="12.75" customHeight="1" x14ac:dyDescent="0.25">
      <c r="B50" s="11"/>
      <c r="C50" s="11"/>
      <c r="D50" s="7"/>
      <c r="E50" s="7"/>
    </row>
    <row r="51" spans="2:5" ht="12.75" customHeight="1" x14ac:dyDescent="0.25">
      <c r="B51" s="108" t="s">
        <v>32</v>
      </c>
      <c r="C51" s="39">
        <f>+C42+C43-C47+C49</f>
        <v>0</v>
      </c>
      <c r="D51" s="39">
        <f t="shared" ref="D51:E51" si="9">+D42+D43-D47+D49</f>
        <v>119471294</v>
      </c>
      <c r="E51" s="39">
        <f t="shared" si="9"/>
        <v>350572376</v>
      </c>
    </row>
    <row r="52" spans="2:5" ht="12.75" customHeight="1" x14ac:dyDescent="0.25">
      <c r="B52" s="108" t="s">
        <v>33</v>
      </c>
      <c r="C52" s="39">
        <f>+C51-C43</f>
        <v>0</v>
      </c>
      <c r="D52" s="39">
        <f t="shared" ref="D52:E52" si="10">+D51-D43</f>
        <v>119471294</v>
      </c>
      <c r="E52" s="39">
        <f t="shared" si="10"/>
        <v>350572376</v>
      </c>
    </row>
    <row r="53" spans="2:5" ht="12.75" customHeight="1" thickBot="1" x14ac:dyDescent="0.3">
      <c r="B53" s="13"/>
      <c r="C53" s="13"/>
      <c r="D53" s="8"/>
      <c r="E53" s="8"/>
    </row>
    <row r="54" spans="2:5" ht="12.75" customHeight="1" x14ac:dyDescent="0.25">
      <c r="B54" s="209" t="s">
        <v>19</v>
      </c>
      <c r="C54" s="213" t="s">
        <v>20</v>
      </c>
      <c r="D54" s="211" t="s">
        <v>3</v>
      </c>
      <c r="E54" s="110" t="s">
        <v>4</v>
      </c>
    </row>
    <row r="55" spans="2:5" ht="12.75" customHeight="1" thickBot="1" x14ac:dyDescent="0.3">
      <c r="B55" s="210"/>
      <c r="C55" s="214"/>
      <c r="D55" s="212"/>
      <c r="E55" s="111" t="s">
        <v>21</v>
      </c>
    </row>
    <row r="56" spans="2:5" ht="12.75" customHeight="1" x14ac:dyDescent="0.25">
      <c r="B56" s="43"/>
      <c r="C56" s="11"/>
      <c r="D56" s="7"/>
      <c r="E56" s="7"/>
    </row>
    <row r="57" spans="2:5" ht="12.75" customHeight="1" x14ac:dyDescent="0.25">
      <c r="B57" s="11" t="s">
        <v>8</v>
      </c>
      <c r="C57" s="30">
        <f>+C11</f>
        <v>1341045209</v>
      </c>
      <c r="D57" s="30">
        <f t="shared" ref="D57:E57" si="11">+D11</f>
        <v>2006547613</v>
      </c>
      <c r="E57" s="30">
        <f t="shared" si="11"/>
        <v>2006547613</v>
      </c>
    </row>
    <row r="58" spans="2:5" ht="12.75" customHeight="1" x14ac:dyDescent="0.25">
      <c r="B58" s="11" t="s">
        <v>34</v>
      </c>
      <c r="C58" s="11">
        <f>SUM(C59:C60)</f>
        <v>0</v>
      </c>
      <c r="D58" s="11">
        <f t="shared" ref="D58:E58" si="12">SUM(D59:D60)</f>
        <v>0</v>
      </c>
      <c r="E58" s="11">
        <f t="shared" si="12"/>
        <v>0</v>
      </c>
    </row>
    <row r="59" spans="2:5" ht="12.75" customHeight="1" x14ac:dyDescent="0.25">
      <c r="B59" s="44" t="s">
        <v>24</v>
      </c>
      <c r="C59" s="11">
        <v>0</v>
      </c>
      <c r="D59" s="11">
        <v>0</v>
      </c>
      <c r="E59" s="11">
        <v>0</v>
      </c>
    </row>
    <row r="60" spans="2:5" ht="12.75" customHeight="1" x14ac:dyDescent="0.25">
      <c r="B60" s="44" t="s">
        <v>27</v>
      </c>
      <c r="C60" s="11">
        <v>0</v>
      </c>
      <c r="D60" s="11">
        <v>0</v>
      </c>
      <c r="E60" s="11">
        <v>0</v>
      </c>
    </row>
    <row r="61" spans="2:5" ht="12.75" customHeight="1" x14ac:dyDescent="0.25">
      <c r="B61" s="11"/>
      <c r="C61" s="11"/>
      <c r="D61" s="7"/>
      <c r="E61" s="7"/>
    </row>
    <row r="62" spans="2:5" ht="12.75" customHeight="1" x14ac:dyDescent="0.25">
      <c r="B62" s="11" t="s">
        <v>35</v>
      </c>
      <c r="C62" s="30">
        <f>+C16</f>
        <v>1341045209</v>
      </c>
      <c r="D62" s="30">
        <f t="shared" ref="D62:E62" si="13">+D16</f>
        <v>1981372741</v>
      </c>
      <c r="E62" s="30">
        <f t="shared" si="13"/>
        <v>1836117031</v>
      </c>
    </row>
    <row r="63" spans="2:5" ht="12.75" customHeight="1" x14ac:dyDescent="0.25">
      <c r="B63" s="11"/>
      <c r="C63" s="11"/>
      <c r="D63" s="7"/>
      <c r="E63" s="7"/>
    </row>
    <row r="64" spans="2:5" ht="12.75" customHeight="1" x14ac:dyDescent="0.25">
      <c r="B64" s="11" t="s">
        <v>15</v>
      </c>
      <c r="C64" s="12"/>
      <c r="D64" s="7"/>
      <c r="E64" s="7"/>
    </row>
    <row r="65" spans="2:5" ht="12.75" customHeight="1" x14ac:dyDescent="0.25">
      <c r="B65" s="11"/>
      <c r="C65" s="11"/>
      <c r="D65" s="7"/>
      <c r="E65" s="7"/>
    </row>
    <row r="66" spans="2:5" ht="12.75" customHeight="1" x14ac:dyDescent="0.25">
      <c r="B66" s="108" t="s">
        <v>36</v>
      </c>
      <c r="C66" s="39">
        <f>+C57+C58-C62+C64</f>
        <v>0</v>
      </c>
      <c r="D66" s="39">
        <f t="shared" ref="D66:E66" si="14">+D57+D58-D62+D64</f>
        <v>25174872</v>
      </c>
      <c r="E66" s="39">
        <f t="shared" si="14"/>
        <v>170430582</v>
      </c>
    </row>
    <row r="67" spans="2:5" ht="12.75" customHeight="1" thickBot="1" x14ac:dyDescent="0.3">
      <c r="B67" s="109" t="s">
        <v>37</v>
      </c>
      <c r="C67" s="40">
        <v>0</v>
      </c>
      <c r="D67" s="40">
        <f>+D66-D58</f>
        <v>25174872</v>
      </c>
      <c r="E67" s="40">
        <f>+E66-E58</f>
        <v>170430582</v>
      </c>
    </row>
    <row r="68" spans="2:5" ht="9.75" customHeight="1" x14ac:dyDescent="0.25"/>
  </sheetData>
  <mergeCells count="18">
    <mergeCell ref="B2:E2"/>
    <mergeCell ref="B3:E3"/>
    <mergeCell ref="B4:E4"/>
    <mergeCell ref="B5:E5"/>
    <mergeCell ref="B6:B7"/>
    <mergeCell ref="D6:D7"/>
    <mergeCell ref="B27:B28"/>
    <mergeCell ref="C27:C28"/>
    <mergeCell ref="D27:D28"/>
    <mergeCell ref="B37:B38"/>
    <mergeCell ref="C37:C38"/>
    <mergeCell ref="D37:D38"/>
    <mergeCell ref="E37:E38"/>
    <mergeCell ref="B39:B40"/>
    <mergeCell ref="D39:D40"/>
    <mergeCell ref="B54:B55"/>
    <mergeCell ref="C54:C55"/>
    <mergeCell ref="D54:D55"/>
  </mergeCells>
  <pageMargins left="0.7" right="0.7" top="0.75" bottom="0.75" header="0.3" footer="0.3"/>
  <pageSetup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8"/>
  <sheetViews>
    <sheetView view="pageBreakPreview" topLeftCell="A67" zoomScale="175" zoomScaleNormal="190" zoomScaleSheetLayoutView="175" workbookViewId="0">
      <pane xSplit="1" topLeftCell="B1" activePane="topRight" state="frozen"/>
      <selection activeCell="D19" sqref="D19"/>
      <selection pane="topRight" activeCell="H85" sqref="H85"/>
    </sheetView>
  </sheetViews>
  <sheetFormatPr baseColWidth="10" defaultRowHeight="15" x14ac:dyDescent="0.25"/>
  <cols>
    <col min="1" max="1" width="1" customWidth="1"/>
    <col min="2" max="2" width="4.28515625" customWidth="1"/>
    <col min="3" max="3" width="5" customWidth="1"/>
    <col min="4" max="4" width="49" customWidth="1"/>
    <col min="5" max="10" width="9" customWidth="1"/>
  </cols>
  <sheetData>
    <row r="1" spans="2:11" ht="15.75" thickBot="1" x14ac:dyDescent="0.3"/>
    <row r="2" spans="2:11" x14ac:dyDescent="0.25">
      <c r="B2" s="171" t="s">
        <v>176</v>
      </c>
      <c r="C2" s="172"/>
      <c r="D2" s="172"/>
      <c r="E2" s="172"/>
      <c r="F2" s="172"/>
      <c r="G2" s="172"/>
      <c r="H2" s="172"/>
      <c r="I2" s="172"/>
      <c r="J2" s="173"/>
    </row>
    <row r="3" spans="2:11" x14ac:dyDescent="0.25">
      <c r="B3" s="234" t="s">
        <v>372</v>
      </c>
      <c r="C3" s="235"/>
      <c r="D3" s="235"/>
      <c r="E3" s="235"/>
      <c r="F3" s="235"/>
      <c r="G3" s="235"/>
      <c r="H3" s="235"/>
      <c r="I3" s="235"/>
      <c r="J3" s="236"/>
    </row>
    <row r="4" spans="2:11" x14ac:dyDescent="0.25">
      <c r="B4" s="234" t="str">
        <f>+'ANEXO 1 -F2'!B4:J4</f>
        <v>Del 1 de enero al 31 de diciembre de 2025 (b)</v>
      </c>
      <c r="C4" s="235"/>
      <c r="D4" s="235"/>
      <c r="E4" s="235"/>
      <c r="F4" s="235"/>
      <c r="G4" s="235"/>
      <c r="H4" s="235"/>
      <c r="I4" s="235"/>
      <c r="J4" s="236"/>
    </row>
    <row r="5" spans="2:11" ht="15.75" thickBot="1" x14ac:dyDescent="0.3">
      <c r="B5" s="237" t="s">
        <v>0</v>
      </c>
      <c r="C5" s="238"/>
      <c r="D5" s="238"/>
      <c r="E5" s="238"/>
      <c r="F5" s="238"/>
      <c r="G5" s="238"/>
      <c r="H5" s="238"/>
      <c r="I5" s="238"/>
      <c r="J5" s="239"/>
    </row>
    <row r="6" spans="2:11" ht="15.75" thickBot="1" x14ac:dyDescent="0.3">
      <c r="B6" s="240"/>
      <c r="C6" s="241"/>
      <c r="D6" s="242"/>
      <c r="E6" s="243" t="s">
        <v>373</v>
      </c>
      <c r="F6" s="244"/>
      <c r="G6" s="244"/>
      <c r="H6" s="244"/>
      <c r="I6" s="245"/>
      <c r="J6" s="211" t="s">
        <v>374</v>
      </c>
    </row>
    <row r="7" spans="2:11" x14ac:dyDescent="0.25">
      <c r="B7" s="247" t="s">
        <v>19</v>
      </c>
      <c r="C7" s="248"/>
      <c r="D7" s="249"/>
      <c r="E7" s="211" t="s">
        <v>375</v>
      </c>
      <c r="F7" s="213" t="s">
        <v>38</v>
      </c>
      <c r="G7" s="211" t="s">
        <v>39</v>
      </c>
      <c r="H7" s="211" t="s">
        <v>3</v>
      </c>
      <c r="I7" s="211" t="s">
        <v>376</v>
      </c>
      <c r="J7" s="246"/>
    </row>
    <row r="8" spans="2:11" ht="15.75" thickBot="1" x14ac:dyDescent="0.3">
      <c r="B8" s="250" t="s">
        <v>377</v>
      </c>
      <c r="C8" s="251"/>
      <c r="D8" s="252"/>
      <c r="E8" s="212"/>
      <c r="F8" s="214"/>
      <c r="G8" s="212"/>
      <c r="H8" s="212"/>
      <c r="I8" s="212"/>
      <c r="J8" s="212"/>
    </row>
    <row r="9" spans="2:11" ht="10.5" customHeight="1" x14ac:dyDescent="0.25">
      <c r="B9" s="253"/>
      <c r="C9" s="254"/>
      <c r="D9" s="255"/>
      <c r="E9" s="97"/>
      <c r="F9" s="97"/>
      <c r="G9" s="97"/>
      <c r="H9" s="97"/>
      <c r="I9" s="97"/>
      <c r="J9" s="97"/>
    </row>
    <row r="10" spans="2:11" ht="10.5" customHeight="1" x14ac:dyDescent="0.25">
      <c r="B10" s="228" t="s">
        <v>378</v>
      </c>
      <c r="C10" s="229"/>
      <c r="D10" s="233"/>
      <c r="E10" s="121"/>
      <c r="F10" s="121"/>
      <c r="G10" s="121"/>
      <c r="H10" s="121"/>
      <c r="I10" s="121"/>
      <c r="J10" s="121"/>
    </row>
    <row r="11" spans="2:11" ht="10.5" customHeight="1" x14ac:dyDescent="0.25">
      <c r="B11" s="14"/>
      <c r="C11" s="224" t="s">
        <v>379</v>
      </c>
      <c r="D11" s="225"/>
      <c r="E11" s="122">
        <v>0</v>
      </c>
      <c r="F11" s="123">
        <f t="shared" ref="F11:F14" si="0">+G11-E11</f>
        <v>0</v>
      </c>
      <c r="G11" s="122">
        <v>0</v>
      </c>
      <c r="H11" s="122">
        <v>0</v>
      </c>
      <c r="I11" s="124">
        <v>0</v>
      </c>
      <c r="J11" s="122">
        <f>+I11-E11</f>
        <v>0</v>
      </c>
    </row>
    <row r="12" spans="2:11" ht="10.5" customHeight="1" x14ac:dyDescent="0.25">
      <c r="B12" s="14"/>
      <c r="C12" s="224" t="s">
        <v>380</v>
      </c>
      <c r="D12" s="225"/>
      <c r="E12" s="122">
        <v>0</v>
      </c>
      <c r="F12" s="123">
        <f t="shared" si="0"/>
        <v>0</v>
      </c>
      <c r="G12" s="122">
        <v>0</v>
      </c>
      <c r="H12" s="122">
        <v>0</v>
      </c>
      <c r="I12" s="124">
        <v>0</v>
      </c>
      <c r="J12" s="122">
        <f t="shared" ref="J12:J41" si="1">+I12-E12</f>
        <v>0</v>
      </c>
    </row>
    <row r="13" spans="2:11" ht="10.5" customHeight="1" x14ac:dyDescent="0.25">
      <c r="B13" s="14"/>
      <c r="C13" s="224" t="s">
        <v>381</v>
      </c>
      <c r="D13" s="225"/>
      <c r="E13" s="122">
        <v>0</v>
      </c>
      <c r="F13" s="123">
        <f t="shared" si="0"/>
        <v>0</v>
      </c>
      <c r="G13" s="122">
        <v>0</v>
      </c>
      <c r="H13" s="122">
        <v>0</v>
      </c>
      <c r="I13" s="124">
        <v>0</v>
      </c>
      <c r="J13" s="122">
        <f t="shared" si="1"/>
        <v>0</v>
      </c>
    </row>
    <row r="14" spans="2:11" ht="10.5" customHeight="1" x14ac:dyDescent="0.25">
      <c r="B14" s="14"/>
      <c r="C14" s="224" t="s">
        <v>382</v>
      </c>
      <c r="D14" s="225"/>
      <c r="E14" s="122">
        <v>0</v>
      </c>
      <c r="F14" s="123">
        <f t="shared" si="0"/>
        <v>0</v>
      </c>
      <c r="G14" s="122">
        <v>0</v>
      </c>
      <c r="H14" s="122">
        <v>0</v>
      </c>
      <c r="I14" s="124">
        <v>0</v>
      </c>
      <c r="J14" s="122">
        <f t="shared" si="1"/>
        <v>0</v>
      </c>
    </row>
    <row r="15" spans="2:11" ht="10.5" customHeight="1" x14ac:dyDescent="0.25">
      <c r="B15" s="14"/>
      <c r="C15" s="224" t="s">
        <v>383</v>
      </c>
      <c r="D15" s="225"/>
      <c r="E15" s="124">
        <v>0</v>
      </c>
      <c r="F15" s="123">
        <v>3085764</v>
      </c>
      <c r="G15" s="122">
        <f>+E15+F15</f>
        <v>3085764</v>
      </c>
      <c r="H15" s="123">
        <v>3085764</v>
      </c>
      <c r="I15" s="123">
        <v>3085764</v>
      </c>
      <c r="J15" s="124">
        <f t="shared" si="1"/>
        <v>3085764</v>
      </c>
      <c r="K15" s="116"/>
    </row>
    <row r="16" spans="2:11" ht="10.5" customHeight="1" x14ac:dyDescent="0.25">
      <c r="B16" s="14"/>
      <c r="C16" s="224" t="s">
        <v>384</v>
      </c>
      <c r="D16" s="225"/>
      <c r="E16" s="124">
        <v>0</v>
      </c>
      <c r="F16" s="123">
        <v>0</v>
      </c>
      <c r="G16" s="122">
        <f>+E16+F16</f>
        <v>0</v>
      </c>
      <c r="H16" s="122">
        <v>0</v>
      </c>
      <c r="I16" s="124">
        <v>0</v>
      </c>
      <c r="J16" s="124">
        <f t="shared" si="1"/>
        <v>0</v>
      </c>
      <c r="K16" s="116"/>
    </row>
    <row r="17" spans="2:11" ht="10.5" customHeight="1" x14ac:dyDescent="0.25">
      <c r="B17" s="14"/>
      <c r="C17" s="224" t="s">
        <v>385</v>
      </c>
      <c r="D17" s="225"/>
      <c r="E17" s="124">
        <v>7586493</v>
      </c>
      <c r="F17" s="124">
        <v>163174</v>
      </c>
      <c r="G17" s="122">
        <f>+E17+F17</f>
        <v>7749667</v>
      </c>
      <c r="H17" s="122">
        <v>7749667</v>
      </c>
      <c r="I17" s="124">
        <v>7749667</v>
      </c>
      <c r="J17" s="124">
        <f t="shared" si="1"/>
        <v>163174</v>
      </c>
      <c r="K17" s="116"/>
    </row>
    <row r="18" spans="2:11" ht="10.5" customHeight="1" x14ac:dyDescent="0.25">
      <c r="B18" s="14"/>
      <c r="C18" s="224" t="s">
        <v>386</v>
      </c>
      <c r="D18" s="225"/>
      <c r="E18" s="125">
        <v>0</v>
      </c>
      <c r="F18" s="123">
        <f t="shared" ref="F18:I18" si="2">SUM(F19:F29)</f>
        <v>0</v>
      </c>
      <c r="G18" s="122">
        <f t="shared" si="2"/>
        <v>0</v>
      </c>
      <c r="H18" s="122">
        <f>SUM(H19:H29)</f>
        <v>0</v>
      </c>
      <c r="I18" s="124">
        <f t="shared" si="2"/>
        <v>0</v>
      </c>
      <c r="J18" s="123">
        <f t="shared" ref="J18" si="3">SUM(J19:J29)</f>
        <v>0</v>
      </c>
    </row>
    <row r="19" spans="2:11" ht="10.5" customHeight="1" x14ac:dyDescent="0.25">
      <c r="B19" s="14"/>
      <c r="C19" s="153"/>
      <c r="D19" s="154" t="s">
        <v>387</v>
      </c>
      <c r="E19" s="124">
        <v>0</v>
      </c>
      <c r="F19" s="123">
        <f t="shared" ref="F19:F41" si="4">+G19-E19</f>
        <v>0</v>
      </c>
      <c r="G19" s="122">
        <v>0</v>
      </c>
      <c r="H19" s="122">
        <v>0</v>
      </c>
      <c r="I19" s="124">
        <v>0</v>
      </c>
      <c r="J19" s="122">
        <f t="shared" si="1"/>
        <v>0</v>
      </c>
    </row>
    <row r="20" spans="2:11" ht="10.5" customHeight="1" x14ac:dyDescent="0.25">
      <c r="B20" s="14"/>
      <c r="C20" s="153"/>
      <c r="D20" s="154" t="s">
        <v>388</v>
      </c>
      <c r="E20" s="124">
        <v>0</v>
      </c>
      <c r="F20" s="123">
        <f t="shared" si="4"/>
        <v>0</v>
      </c>
      <c r="G20" s="122">
        <v>0</v>
      </c>
      <c r="H20" s="122">
        <v>0</v>
      </c>
      <c r="I20" s="124">
        <v>0</v>
      </c>
      <c r="J20" s="122">
        <f t="shared" si="1"/>
        <v>0</v>
      </c>
    </row>
    <row r="21" spans="2:11" ht="10.5" customHeight="1" x14ac:dyDescent="0.25">
      <c r="B21" s="14"/>
      <c r="C21" s="153"/>
      <c r="D21" s="154" t="s">
        <v>389</v>
      </c>
      <c r="E21" s="124">
        <v>0</v>
      </c>
      <c r="F21" s="123">
        <f t="shared" si="4"/>
        <v>0</v>
      </c>
      <c r="G21" s="122">
        <v>0</v>
      </c>
      <c r="H21" s="122">
        <v>0</v>
      </c>
      <c r="I21" s="124">
        <v>0</v>
      </c>
      <c r="J21" s="122">
        <f t="shared" si="1"/>
        <v>0</v>
      </c>
    </row>
    <row r="22" spans="2:11" ht="10.5" customHeight="1" x14ac:dyDescent="0.25">
      <c r="B22" s="14"/>
      <c r="C22" s="153"/>
      <c r="D22" s="154" t="s">
        <v>390</v>
      </c>
      <c r="E22" s="124">
        <v>0</v>
      </c>
      <c r="F22" s="123">
        <f t="shared" si="4"/>
        <v>0</v>
      </c>
      <c r="G22" s="122">
        <v>0</v>
      </c>
      <c r="H22" s="122">
        <v>0</v>
      </c>
      <c r="I22" s="124">
        <v>0</v>
      </c>
      <c r="J22" s="122">
        <f t="shared" si="1"/>
        <v>0</v>
      </c>
    </row>
    <row r="23" spans="2:11" ht="10.5" customHeight="1" x14ac:dyDescent="0.25">
      <c r="B23" s="14"/>
      <c r="C23" s="153"/>
      <c r="D23" s="154" t="s">
        <v>391</v>
      </c>
      <c r="E23" s="124">
        <v>0</v>
      </c>
      <c r="F23" s="123">
        <f t="shared" si="4"/>
        <v>0</v>
      </c>
      <c r="G23" s="122">
        <v>0</v>
      </c>
      <c r="H23" s="122">
        <v>0</v>
      </c>
      <c r="I23" s="124">
        <v>0</v>
      </c>
      <c r="J23" s="122">
        <f t="shared" si="1"/>
        <v>0</v>
      </c>
    </row>
    <row r="24" spans="2:11" ht="10.5" customHeight="1" x14ac:dyDescent="0.25">
      <c r="B24" s="14"/>
      <c r="C24" s="153"/>
      <c r="D24" s="154" t="s">
        <v>392</v>
      </c>
      <c r="E24" s="124">
        <v>0</v>
      </c>
      <c r="F24" s="123">
        <f t="shared" si="4"/>
        <v>0</v>
      </c>
      <c r="G24" s="122">
        <v>0</v>
      </c>
      <c r="H24" s="122">
        <v>0</v>
      </c>
      <c r="I24" s="124">
        <v>0</v>
      </c>
      <c r="J24" s="122">
        <f t="shared" si="1"/>
        <v>0</v>
      </c>
    </row>
    <row r="25" spans="2:11" ht="10.5" customHeight="1" x14ac:dyDescent="0.25">
      <c r="B25" s="14"/>
      <c r="C25" s="153"/>
      <c r="D25" s="154" t="s">
        <v>393</v>
      </c>
      <c r="E25" s="124">
        <v>0</v>
      </c>
      <c r="F25" s="123">
        <f t="shared" si="4"/>
        <v>0</v>
      </c>
      <c r="G25" s="122">
        <v>0</v>
      </c>
      <c r="H25" s="122">
        <v>0</v>
      </c>
      <c r="I25" s="124">
        <v>0</v>
      </c>
      <c r="J25" s="122">
        <f t="shared" si="1"/>
        <v>0</v>
      </c>
    </row>
    <row r="26" spans="2:11" ht="10.5" customHeight="1" x14ac:dyDescent="0.25">
      <c r="B26" s="14"/>
      <c r="C26" s="153"/>
      <c r="D26" s="154" t="s">
        <v>394</v>
      </c>
      <c r="E26" s="124">
        <v>0</v>
      </c>
      <c r="F26" s="123">
        <f t="shared" si="4"/>
        <v>0</v>
      </c>
      <c r="G26" s="122">
        <v>0</v>
      </c>
      <c r="H26" s="122">
        <v>0</v>
      </c>
      <c r="I26" s="124">
        <v>0</v>
      </c>
      <c r="J26" s="122">
        <f t="shared" si="1"/>
        <v>0</v>
      </c>
    </row>
    <row r="27" spans="2:11" ht="10.5" customHeight="1" x14ac:dyDescent="0.25">
      <c r="B27" s="14"/>
      <c r="C27" s="153"/>
      <c r="D27" s="154" t="s">
        <v>395</v>
      </c>
      <c r="E27" s="124">
        <v>0</v>
      </c>
      <c r="F27" s="123">
        <f t="shared" si="4"/>
        <v>0</v>
      </c>
      <c r="G27" s="122">
        <v>0</v>
      </c>
      <c r="H27" s="122">
        <v>0</v>
      </c>
      <c r="I27" s="124">
        <v>0</v>
      </c>
      <c r="J27" s="122">
        <f t="shared" si="1"/>
        <v>0</v>
      </c>
    </row>
    <row r="28" spans="2:11" ht="10.5" customHeight="1" x14ac:dyDescent="0.25">
      <c r="B28" s="14"/>
      <c r="C28" s="153"/>
      <c r="D28" s="154" t="s">
        <v>396</v>
      </c>
      <c r="E28" s="124">
        <v>0</v>
      </c>
      <c r="F28" s="123">
        <f t="shared" si="4"/>
        <v>0</v>
      </c>
      <c r="G28" s="122">
        <v>0</v>
      </c>
      <c r="H28" s="122">
        <v>0</v>
      </c>
      <c r="I28" s="124">
        <v>0</v>
      </c>
      <c r="J28" s="122">
        <f t="shared" si="1"/>
        <v>0</v>
      </c>
    </row>
    <row r="29" spans="2:11" ht="10.5" customHeight="1" x14ac:dyDescent="0.25">
      <c r="B29" s="14"/>
      <c r="C29" s="153"/>
      <c r="D29" s="154" t="s">
        <v>397</v>
      </c>
      <c r="E29" s="124">
        <v>0</v>
      </c>
      <c r="F29" s="123">
        <f t="shared" si="4"/>
        <v>0</v>
      </c>
      <c r="G29" s="122">
        <v>0</v>
      </c>
      <c r="H29" s="122">
        <v>0</v>
      </c>
      <c r="I29" s="124">
        <v>0</v>
      </c>
      <c r="J29" s="122">
        <f t="shared" si="1"/>
        <v>0</v>
      </c>
    </row>
    <row r="30" spans="2:11" ht="10.5" customHeight="1" x14ac:dyDescent="0.25">
      <c r="B30" s="14"/>
      <c r="C30" s="224" t="s">
        <v>398</v>
      </c>
      <c r="D30" s="225"/>
      <c r="E30" s="124">
        <f>SUM(E31:E35)</f>
        <v>0</v>
      </c>
      <c r="F30" s="123">
        <f t="shared" si="4"/>
        <v>0</v>
      </c>
      <c r="G30" s="122">
        <v>0</v>
      </c>
      <c r="H30" s="122">
        <f t="shared" ref="H30:J30" si="5">SUM(H31:H35)</f>
        <v>0</v>
      </c>
      <c r="I30" s="124">
        <f t="shared" si="5"/>
        <v>0</v>
      </c>
      <c r="J30" s="122">
        <f t="shared" si="5"/>
        <v>0</v>
      </c>
    </row>
    <row r="31" spans="2:11" ht="10.5" customHeight="1" x14ac:dyDescent="0.25">
      <c r="B31" s="14"/>
      <c r="C31" s="153"/>
      <c r="D31" s="154" t="s">
        <v>399</v>
      </c>
      <c r="E31" s="124">
        <v>0</v>
      </c>
      <c r="F31" s="123">
        <f t="shared" si="4"/>
        <v>0</v>
      </c>
      <c r="G31" s="122">
        <v>0</v>
      </c>
      <c r="H31" s="122">
        <v>0</v>
      </c>
      <c r="I31" s="124">
        <v>0</v>
      </c>
      <c r="J31" s="122">
        <f t="shared" si="1"/>
        <v>0</v>
      </c>
    </row>
    <row r="32" spans="2:11" ht="10.5" customHeight="1" x14ac:dyDescent="0.25">
      <c r="B32" s="14"/>
      <c r="C32" s="153"/>
      <c r="D32" s="154" t="s">
        <v>400</v>
      </c>
      <c r="E32" s="124"/>
      <c r="F32" s="123">
        <f t="shared" si="4"/>
        <v>0</v>
      </c>
      <c r="G32" s="122">
        <v>0</v>
      </c>
      <c r="H32" s="122">
        <v>0</v>
      </c>
      <c r="I32" s="124">
        <v>0</v>
      </c>
      <c r="J32" s="122">
        <f t="shared" si="1"/>
        <v>0</v>
      </c>
    </row>
    <row r="33" spans="2:11" ht="10.5" customHeight="1" x14ac:dyDescent="0.25">
      <c r="B33" s="14"/>
      <c r="C33" s="153"/>
      <c r="D33" s="154" t="s">
        <v>401</v>
      </c>
      <c r="E33" s="124">
        <v>0</v>
      </c>
      <c r="F33" s="123">
        <f t="shared" si="4"/>
        <v>0</v>
      </c>
      <c r="G33" s="122">
        <v>0</v>
      </c>
      <c r="H33" s="122">
        <v>0</v>
      </c>
      <c r="I33" s="124">
        <v>0</v>
      </c>
      <c r="J33" s="122">
        <f t="shared" si="1"/>
        <v>0</v>
      </c>
    </row>
    <row r="34" spans="2:11" ht="10.5" customHeight="1" x14ac:dyDescent="0.25">
      <c r="B34" s="14"/>
      <c r="C34" s="153"/>
      <c r="D34" s="154" t="s">
        <v>402</v>
      </c>
      <c r="E34" s="124">
        <v>0</v>
      </c>
      <c r="F34" s="123">
        <f t="shared" si="4"/>
        <v>0</v>
      </c>
      <c r="G34" s="122">
        <v>0</v>
      </c>
      <c r="H34" s="122">
        <v>0</v>
      </c>
      <c r="I34" s="124">
        <v>0</v>
      </c>
      <c r="J34" s="122">
        <f t="shared" si="1"/>
        <v>0</v>
      </c>
    </row>
    <row r="35" spans="2:11" ht="10.5" customHeight="1" x14ac:dyDescent="0.25">
      <c r="B35" s="14"/>
      <c r="C35" s="153"/>
      <c r="D35" s="154" t="s">
        <v>403</v>
      </c>
      <c r="E35" s="124">
        <v>0</v>
      </c>
      <c r="F35" s="123">
        <f t="shared" si="4"/>
        <v>0</v>
      </c>
      <c r="G35" s="122">
        <v>0</v>
      </c>
      <c r="H35" s="122">
        <v>0</v>
      </c>
      <c r="I35" s="124">
        <v>0</v>
      </c>
      <c r="J35" s="122">
        <f t="shared" si="1"/>
        <v>0</v>
      </c>
    </row>
    <row r="36" spans="2:11" ht="10.5" customHeight="1" x14ac:dyDescent="0.25">
      <c r="B36" s="14"/>
      <c r="C36" s="224" t="s">
        <v>404</v>
      </c>
      <c r="D36" s="225"/>
      <c r="E36" s="124">
        <v>1333018580</v>
      </c>
      <c r="F36" s="123">
        <v>24793308</v>
      </c>
      <c r="G36" s="122">
        <f>+E36+F36</f>
        <v>1357811888</v>
      </c>
      <c r="H36" s="122">
        <v>1357811888</v>
      </c>
      <c r="I36" s="124">
        <v>1357811888</v>
      </c>
      <c r="J36" s="122">
        <f t="shared" si="1"/>
        <v>24793308</v>
      </c>
      <c r="K36" s="120"/>
    </row>
    <row r="37" spans="2:11" ht="10.5" customHeight="1" x14ac:dyDescent="0.25">
      <c r="B37" s="14"/>
      <c r="C37" s="224" t="s">
        <v>405</v>
      </c>
      <c r="D37" s="225"/>
      <c r="E37" s="124">
        <f>+E38</f>
        <v>0</v>
      </c>
      <c r="F37" s="123">
        <f t="shared" si="4"/>
        <v>0</v>
      </c>
      <c r="G37" s="122">
        <v>0</v>
      </c>
      <c r="H37" s="122">
        <f t="shared" ref="H37:J37" si="6">+H38</f>
        <v>0</v>
      </c>
      <c r="I37" s="124">
        <f t="shared" si="6"/>
        <v>0</v>
      </c>
      <c r="J37" s="122">
        <f t="shared" si="6"/>
        <v>0</v>
      </c>
    </row>
    <row r="38" spans="2:11" ht="10.5" customHeight="1" x14ac:dyDescent="0.25">
      <c r="B38" s="14"/>
      <c r="C38" s="153"/>
      <c r="D38" s="154" t="s">
        <v>406</v>
      </c>
      <c r="E38" s="124">
        <v>0</v>
      </c>
      <c r="F38" s="123">
        <f t="shared" si="4"/>
        <v>0</v>
      </c>
      <c r="G38" s="122">
        <v>0</v>
      </c>
      <c r="H38" s="122">
        <v>0</v>
      </c>
      <c r="I38" s="124">
        <v>0</v>
      </c>
      <c r="J38" s="122">
        <f t="shared" si="1"/>
        <v>0</v>
      </c>
    </row>
    <row r="39" spans="2:11" ht="10.5" customHeight="1" x14ac:dyDescent="0.25">
      <c r="B39" s="14"/>
      <c r="C39" s="224" t="s">
        <v>407</v>
      </c>
      <c r="D39" s="225"/>
      <c r="E39" s="122">
        <f t="shared" ref="E39:F39" si="7">SUM(E40:E41)</f>
        <v>0</v>
      </c>
      <c r="F39" s="122">
        <f t="shared" si="7"/>
        <v>0</v>
      </c>
      <c r="G39" s="122">
        <f>SUM(G40:G41)</f>
        <v>0</v>
      </c>
      <c r="H39" s="122">
        <f t="shared" ref="H39:J39" si="8">SUM(H40:H41)</f>
        <v>0</v>
      </c>
      <c r="I39" s="124">
        <f t="shared" si="8"/>
        <v>0</v>
      </c>
      <c r="J39" s="122">
        <f t="shared" si="8"/>
        <v>0</v>
      </c>
    </row>
    <row r="40" spans="2:11" ht="10.5" customHeight="1" x14ac:dyDescent="0.25">
      <c r="B40" s="14"/>
      <c r="C40" s="153"/>
      <c r="D40" s="154" t="s">
        <v>408</v>
      </c>
      <c r="E40" s="124">
        <v>0</v>
      </c>
      <c r="F40" s="123">
        <f t="shared" si="4"/>
        <v>0</v>
      </c>
      <c r="G40" s="122">
        <v>0</v>
      </c>
      <c r="H40" s="122">
        <v>0</v>
      </c>
      <c r="I40" s="122">
        <v>0</v>
      </c>
      <c r="J40" s="122">
        <f t="shared" si="1"/>
        <v>0</v>
      </c>
    </row>
    <row r="41" spans="2:11" ht="10.5" customHeight="1" x14ac:dyDescent="0.25">
      <c r="B41" s="14"/>
      <c r="C41" s="153"/>
      <c r="D41" s="154" t="s">
        <v>409</v>
      </c>
      <c r="E41" s="124">
        <v>0</v>
      </c>
      <c r="F41" s="123">
        <f t="shared" si="4"/>
        <v>0</v>
      </c>
      <c r="G41" s="122">
        <v>0</v>
      </c>
      <c r="H41" s="122">
        <v>0</v>
      </c>
      <c r="I41" s="122">
        <v>0</v>
      </c>
      <c r="J41" s="122">
        <f t="shared" si="1"/>
        <v>0</v>
      </c>
    </row>
    <row r="42" spans="2:11" ht="10.5" customHeight="1" x14ac:dyDescent="0.25">
      <c r="B42" s="98"/>
      <c r="C42" s="156"/>
      <c r="D42" s="157"/>
      <c r="E42" s="124"/>
      <c r="F42" s="122"/>
      <c r="G42" s="122"/>
      <c r="H42" s="122"/>
      <c r="I42" s="124"/>
      <c r="J42" s="122"/>
    </row>
    <row r="43" spans="2:11" ht="10.5" customHeight="1" x14ac:dyDescent="0.25">
      <c r="B43" s="228" t="s">
        <v>410</v>
      </c>
      <c r="C43" s="229"/>
      <c r="D43" s="230"/>
      <c r="E43" s="126">
        <f>+E11+E12+E13+E14+E15+E16+E17+E18+E30+E36+E37+E39</f>
        <v>1340605073</v>
      </c>
      <c r="F43" s="126">
        <f>+F11+F12+F13+F14+F15+F16+F17+F18+F30+F36+F37+F39</f>
        <v>28042246</v>
      </c>
      <c r="G43" s="126">
        <f t="shared" ref="G43:J43" si="9">+G11+G12+G13+G14+G15+G16+G17+G18+G30+G36+G37+G39</f>
        <v>1368647319</v>
      </c>
      <c r="H43" s="126">
        <f t="shared" si="9"/>
        <v>1368647319</v>
      </c>
      <c r="I43" s="126">
        <f>+I11+I12+I13+I14+I15+I16+I17+I18+I30+I36+I37+I39</f>
        <v>1368647319</v>
      </c>
      <c r="J43" s="126">
        <f t="shared" si="9"/>
        <v>28042246</v>
      </c>
    </row>
    <row r="44" spans="2:11" ht="10.5" customHeight="1" x14ac:dyDescent="0.25">
      <c r="B44" s="228" t="s">
        <v>411</v>
      </c>
      <c r="C44" s="229"/>
      <c r="D44" s="230"/>
      <c r="E44" s="125"/>
      <c r="F44" s="127"/>
      <c r="G44" s="127"/>
      <c r="H44" s="127"/>
      <c r="I44" s="128"/>
      <c r="J44" s="127"/>
    </row>
    <row r="45" spans="2:11" ht="10.5" customHeight="1" x14ac:dyDescent="0.25">
      <c r="B45" s="228" t="s">
        <v>412</v>
      </c>
      <c r="C45" s="229"/>
      <c r="D45" s="230"/>
      <c r="E45" s="129"/>
      <c r="F45" s="129"/>
      <c r="G45" s="129"/>
      <c r="H45" s="129"/>
      <c r="I45" s="129"/>
      <c r="J45" s="126"/>
    </row>
    <row r="46" spans="2:11" ht="10.5" customHeight="1" x14ac:dyDescent="0.25">
      <c r="B46" s="98"/>
      <c r="C46" s="156"/>
      <c r="D46" s="157"/>
      <c r="E46" s="124"/>
      <c r="F46" s="122"/>
      <c r="G46" s="122"/>
      <c r="H46" s="122"/>
      <c r="I46" s="124"/>
      <c r="J46" s="122"/>
    </row>
    <row r="47" spans="2:11" ht="10.5" customHeight="1" x14ac:dyDescent="0.25">
      <c r="B47" s="228" t="s">
        <v>413</v>
      </c>
      <c r="C47" s="229"/>
      <c r="D47" s="230"/>
      <c r="E47" s="124"/>
      <c r="F47" s="122"/>
      <c r="G47" s="122"/>
      <c r="H47" s="122"/>
      <c r="I47" s="124"/>
      <c r="J47" s="122"/>
    </row>
    <row r="48" spans="2:11" ht="10.5" customHeight="1" x14ac:dyDescent="0.25">
      <c r="B48" s="14"/>
      <c r="C48" s="224" t="s">
        <v>414</v>
      </c>
      <c r="D48" s="225"/>
      <c r="E48" s="124">
        <f>SUM(E49:E56)</f>
        <v>0</v>
      </c>
      <c r="F48" s="122">
        <f t="shared" ref="F48:J48" si="10">SUM(F49:F56)</f>
        <v>0</v>
      </c>
      <c r="G48" s="122">
        <f t="shared" si="10"/>
        <v>0</v>
      </c>
      <c r="H48" s="122">
        <f t="shared" si="10"/>
        <v>0</v>
      </c>
      <c r="I48" s="124">
        <f t="shared" si="10"/>
        <v>0</v>
      </c>
      <c r="J48" s="122">
        <f t="shared" si="10"/>
        <v>0</v>
      </c>
    </row>
    <row r="49" spans="2:10" ht="10.5" customHeight="1" x14ac:dyDescent="0.25">
      <c r="B49" s="14"/>
      <c r="C49" s="153"/>
      <c r="D49" s="154" t="s">
        <v>415</v>
      </c>
      <c r="E49" s="124">
        <v>0</v>
      </c>
      <c r="F49" s="122">
        <v>0</v>
      </c>
      <c r="G49" s="122">
        <f t="shared" ref="G49:G66" si="11">E49+F49</f>
        <v>0</v>
      </c>
      <c r="H49" s="122">
        <v>0</v>
      </c>
      <c r="I49" s="124">
        <v>0</v>
      </c>
      <c r="J49" s="122">
        <f t="shared" ref="J49:J66" si="12">+I49-E49</f>
        <v>0</v>
      </c>
    </row>
    <row r="50" spans="2:10" ht="10.5" customHeight="1" x14ac:dyDescent="0.25">
      <c r="B50" s="14"/>
      <c r="C50" s="153"/>
      <c r="D50" s="154" t="s">
        <v>416</v>
      </c>
      <c r="E50" s="124">
        <v>0</v>
      </c>
      <c r="F50" s="123">
        <f t="shared" ref="F50" si="13">+G50-E50</f>
        <v>0</v>
      </c>
      <c r="G50" s="122">
        <v>0</v>
      </c>
      <c r="H50" s="122">
        <v>0</v>
      </c>
      <c r="I50" s="122">
        <v>0</v>
      </c>
      <c r="J50" s="122">
        <f t="shared" si="12"/>
        <v>0</v>
      </c>
    </row>
    <row r="51" spans="2:10" ht="10.5" customHeight="1" x14ac:dyDescent="0.25">
      <c r="B51" s="14"/>
      <c r="C51" s="153"/>
      <c r="D51" s="154" t="s">
        <v>417</v>
      </c>
      <c r="E51" s="124">
        <v>0</v>
      </c>
      <c r="F51" s="122">
        <v>0</v>
      </c>
      <c r="G51" s="122">
        <f t="shared" si="11"/>
        <v>0</v>
      </c>
      <c r="H51" s="122">
        <v>0</v>
      </c>
      <c r="I51" s="124">
        <v>0</v>
      </c>
      <c r="J51" s="122">
        <f t="shared" si="12"/>
        <v>0</v>
      </c>
    </row>
    <row r="52" spans="2:10" ht="10.5" customHeight="1" x14ac:dyDescent="0.25">
      <c r="B52" s="14"/>
      <c r="C52" s="153"/>
      <c r="D52" s="99" t="s">
        <v>418</v>
      </c>
      <c r="E52" s="124">
        <v>0</v>
      </c>
      <c r="F52" s="122">
        <v>0</v>
      </c>
      <c r="G52" s="122">
        <f t="shared" si="11"/>
        <v>0</v>
      </c>
      <c r="H52" s="122">
        <v>0</v>
      </c>
      <c r="I52" s="122">
        <v>0</v>
      </c>
      <c r="J52" s="122">
        <f t="shared" si="12"/>
        <v>0</v>
      </c>
    </row>
    <row r="53" spans="2:10" ht="10.5" customHeight="1" x14ac:dyDescent="0.25">
      <c r="B53" s="14"/>
      <c r="C53" s="153"/>
      <c r="D53" s="154" t="s">
        <v>419</v>
      </c>
      <c r="E53" s="124">
        <v>0</v>
      </c>
      <c r="F53" s="122">
        <v>0</v>
      </c>
      <c r="G53" s="122">
        <f t="shared" si="11"/>
        <v>0</v>
      </c>
      <c r="H53" s="122">
        <v>0</v>
      </c>
      <c r="I53" s="122">
        <v>0</v>
      </c>
      <c r="J53" s="122">
        <f t="shared" si="12"/>
        <v>0</v>
      </c>
    </row>
    <row r="54" spans="2:10" ht="10.5" customHeight="1" x14ac:dyDescent="0.25">
      <c r="B54" s="14"/>
      <c r="C54" s="153"/>
      <c r="D54" s="154" t="s">
        <v>420</v>
      </c>
      <c r="E54" s="124">
        <v>0</v>
      </c>
      <c r="F54" s="122">
        <v>0</v>
      </c>
      <c r="G54" s="122">
        <f t="shared" si="11"/>
        <v>0</v>
      </c>
      <c r="H54" s="122">
        <v>0</v>
      </c>
      <c r="I54" s="122">
        <v>0</v>
      </c>
      <c r="J54" s="122">
        <f t="shared" si="12"/>
        <v>0</v>
      </c>
    </row>
    <row r="55" spans="2:10" ht="10.5" customHeight="1" x14ac:dyDescent="0.25">
      <c r="B55" s="14"/>
      <c r="C55" s="153"/>
      <c r="D55" s="99" t="s">
        <v>421</v>
      </c>
      <c r="E55" s="124">
        <v>0</v>
      </c>
      <c r="F55" s="122">
        <v>0</v>
      </c>
      <c r="G55" s="122">
        <f t="shared" si="11"/>
        <v>0</v>
      </c>
      <c r="H55" s="122">
        <v>0</v>
      </c>
      <c r="I55" s="122">
        <v>0</v>
      </c>
      <c r="J55" s="122">
        <f t="shared" si="12"/>
        <v>0</v>
      </c>
    </row>
    <row r="56" spans="2:10" ht="10.5" customHeight="1" x14ac:dyDescent="0.25">
      <c r="B56" s="14"/>
      <c r="C56" s="153"/>
      <c r="D56" s="15" t="s">
        <v>422</v>
      </c>
      <c r="E56" s="124">
        <v>0</v>
      </c>
      <c r="F56" s="122">
        <v>0</v>
      </c>
      <c r="G56" s="122">
        <f t="shared" si="11"/>
        <v>0</v>
      </c>
      <c r="H56" s="122">
        <v>0</v>
      </c>
      <c r="I56" s="122">
        <v>0</v>
      </c>
      <c r="J56" s="122">
        <f t="shared" si="12"/>
        <v>0</v>
      </c>
    </row>
    <row r="57" spans="2:10" ht="10.5" customHeight="1" x14ac:dyDescent="0.25">
      <c r="B57" s="14"/>
      <c r="C57" s="224" t="s">
        <v>423</v>
      </c>
      <c r="D57" s="225"/>
      <c r="E57" s="124">
        <f>SUM(E58:E61)</f>
        <v>0</v>
      </c>
      <c r="F57" s="122">
        <f t="shared" ref="F57:J57" si="14">SUM(F58:F61)</f>
        <v>0</v>
      </c>
      <c r="G57" s="122">
        <f t="shared" si="11"/>
        <v>0</v>
      </c>
      <c r="H57" s="122">
        <f t="shared" si="14"/>
        <v>0</v>
      </c>
      <c r="I57" s="122">
        <f t="shared" si="14"/>
        <v>0</v>
      </c>
      <c r="J57" s="122">
        <f t="shared" si="14"/>
        <v>0</v>
      </c>
    </row>
    <row r="58" spans="2:10" ht="10.5" customHeight="1" x14ac:dyDescent="0.25">
      <c r="B58" s="14"/>
      <c r="C58" s="153"/>
      <c r="D58" s="154" t="s">
        <v>424</v>
      </c>
      <c r="E58" s="124">
        <v>0</v>
      </c>
      <c r="F58" s="122">
        <v>0</v>
      </c>
      <c r="G58" s="122">
        <f t="shared" si="11"/>
        <v>0</v>
      </c>
      <c r="H58" s="122">
        <v>0</v>
      </c>
      <c r="I58" s="122">
        <v>0</v>
      </c>
      <c r="J58" s="122">
        <f t="shared" si="12"/>
        <v>0</v>
      </c>
    </row>
    <row r="59" spans="2:10" ht="10.5" customHeight="1" x14ac:dyDescent="0.25">
      <c r="B59" s="14"/>
      <c r="C59" s="153"/>
      <c r="D59" s="154" t="s">
        <v>425</v>
      </c>
      <c r="E59" s="124">
        <v>0</v>
      </c>
      <c r="F59" s="122">
        <v>0</v>
      </c>
      <c r="G59" s="122">
        <f t="shared" si="11"/>
        <v>0</v>
      </c>
      <c r="H59" s="122">
        <v>0</v>
      </c>
      <c r="I59" s="122">
        <v>0</v>
      </c>
      <c r="J59" s="122">
        <f t="shared" si="12"/>
        <v>0</v>
      </c>
    </row>
    <row r="60" spans="2:10" ht="10.5" customHeight="1" x14ac:dyDescent="0.25">
      <c r="B60" s="14"/>
      <c r="C60" s="153"/>
      <c r="D60" s="154" t="s">
        <v>426</v>
      </c>
      <c r="E60" s="124">
        <v>0</v>
      </c>
      <c r="F60" s="122">
        <v>0</v>
      </c>
      <c r="G60" s="122">
        <f t="shared" si="11"/>
        <v>0</v>
      </c>
      <c r="H60" s="122">
        <v>0</v>
      </c>
      <c r="I60" s="122">
        <v>0</v>
      </c>
      <c r="J60" s="122">
        <f t="shared" si="12"/>
        <v>0</v>
      </c>
    </row>
    <row r="61" spans="2:10" ht="10.5" customHeight="1" x14ac:dyDescent="0.25">
      <c r="B61" s="14"/>
      <c r="C61" s="153"/>
      <c r="D61" s="154" t="s">
        <v>427</v>
      </c>
      <c r="E61" s="124">
        <v>0</v>
      </c>
      <c r="F61" s="122">
        <v>0</v>
      </c>
      <c r="G61" s="122">
        <f t="shared" si="11"/>
        <v>0</v>
      </c>
      <c r="H61" s="122">
        <v>0</v>
      </c>
      <c r="I61" s="122">
        <v>0</v>
      </c>
      <c r="J61" s="122">
        <f t="shared" si="12"/>
        <v>0</v>
      </c>
    </row>
    <row r="62" spans="2:10" ht="10.5" customHeight="1" x14ac:dyDescent="0.25">
      <c r="B62" s="14"/>
      <c r="C62" s="224" t="s">
        <v>428</v>
      </c>
      <c r="D62" s="225"/>
      <c r="E62" s="124">
        <f>SUM(E63:E64)</f>
        <v>0</v>
      </c>
      <c r="F62" s="122">
        <f t="shared" ref="F62:J62" si="15">SUM(F63:F64)</f>
        <v>0</v>
      </c>
      <c r="G62" s="122">
        <f t="shared" si="11"/>
        <v>0</v>
      </c>
      <c r="H62" s="122">
        <f t="shared" si="15"/>
        <v>0</v>
      </c>
      <c r="I62" s="122">
        <f t="shared" si="15"/>
        <v>0</v>
      </c>
      <c r="J62" s="122">
        <f t="shared" si="15"/>
        <v>0</v>
      </c>
    </row>
    <row r="63" spans="2:10" ht="10.5" customHeight="1" x14ac:dyDescent="0.25">
      <c r="B63" s="14"/>
      <c r="C63" s="153"/>
      <c r="D63" s="154" t="s">
        <v>429</v>
      </c>
      <c r="E63" s="124">
        <v>0</v>
      </c>
      <c r="F63" s="122">
        <v>0</v>
      </c>
      <c r="G63" s="122">
        <f t="shared" si="11"/>
        <v>0</v>
      </c>
      <c r="H63" s="122">
        <v>0</v>
      </c>
      <c r="I63" s="122">
        <v>0</v>
      </c>
      <c r="J63" s="122">
        <f t="shared" si="12"/>
        <v>0</v>
      </c>
    </row>
    <row r="64" spans="2:10" ht="10.5" customHeight="1" x14ac:dyDescent="0.25">
      <c r="B64" s="14"/>
      <c r="C64" s="153"/>
      <c r="D64" s="154" t="s">
        <v>430</v>
      </c>
      <c r="E64" s="124">
        <v>0</v>
      </c>
      <c r="F64" s="122">
        <v>0</v>
      </c>
      <c r="G64" s="122">
        <f t="shared" si="11"/>
        <v>0</v>
      </c>
      <c r="H64" s="122">
        <v>0</v>
      </c>
      <c r="I64" s="122">
        <v>0</v>
      </c>
      <c r="J64" s="122">
        <f t="shared" si="12"/>
        <v>0</v>
      </c>
    </row>
    <row r="65" spans="2:10" ht="10.5" customHeight="1" x14ac:dyDescent="0.25">
      <c r="B65" s="14"/>
      <c r="C65" s="224" t="s">
        <v>431</v>
      </c>
      <c r="D65" s="225"/>
      <c r="E65" s="124">
        <v>1341045209</v>
      </c>
      <c r="F65" s="122">
        <v>665502404</v>
      </c>
      <c r="G65" s="122">
        <f>+E65+F65</f>
        <v>2006547613</v>
      </c>
      <c r="H65" s="122">
        <v>2006547613</v>
      </c>
      <c r="I65" s="122">
        <v>2006547613</v>
      </c>
      <c r="J65" s="122">
        <f t="shared" si="12"/>
        <v>665502404</v>
      </c>
    </row>
    <row r="66" spans="2:10" ht="10.5" customHeight="1" x14ac:dyDescent="0.25">
      <c r="B66" s="14"/>
      <c r="C66" s="224" t="s">
        <v>432</v>
      </c>
      <c r="D66" s="225"/>
      <c r="E66" s="124">
        <v>0</v>
      </c>
      <c r="F66" s="122">
        <v>0</v>
      </c>
      <c r="G66" s="122">
        <f t="shared" si="11"/>
        <v>0</v>
      </c>
      <c r="H66" s="122">
        <v>0</v>
      </c>
      <c r="I66" s="122">
        <v>0</v>
      </c>
      <c r="J66" s="122">
        <f t="shared" si="12"/>
        <v>0</v>
      </c>
    </row>
    <row r="67" spans="2:10" ht="10.5" customHeight="1" x14ac:dyDescent="0.25">
      <c r="B67" s="98"/>
      <c r="C67" s="226"/>
      <c r="D67" s="227"/>
      <c r="E67" s="124"/>
      <c r="F67" s="122"/>
      <c r="G67" s="122"/>
      <c r="H67" s="122"/>
      <c r="I67" s="122"/>
      <c r="J67" s="122"/>
    </row>
    <row r="68" spans="2:10" ht="10.5" customHeight="1" x14ac:dyDescent="0.25">
      <c r="B68" s="151" t="s">
        <v>433</v>
      </c>
      <c r="C68" s="155"/>
      <c r="D68" s="152"/>
      <c r="E68" s="126">
        <f>+E48+E57+E62+E65+E66</f>
        <v>1341045209</v>
      </c>
      <c r="F68" s="126">
        <f t="shared" ref="F68:J68" si="16">+F48+F57+F62+F65+F66</f>
        <v>665502404</v>
      </c>
      <c r="G68" s="126">
        <f>+G48+G57+G62+G65+G66</f>
        <v>2006547613</v>
      </c>
      <c r="H68" s="126">
        <f t="shared" si="16"/>
        <v>2006547613</v>
      </c>
      <c r="I68" s="126">
        <f t="shared" si="16"/>
        <v>2006547613</v>
      </c>
      <c r="J68" s="126">
        <f t="shared" si="16"/>
        <v>665502404</v>
      </c>
    </row>
    <row r="69" spans="2:10" ht="10.5" customHeight="1" x14ac:dyDescent="0.25">
      <c r="B69" s="98"/>
      <c r="C69" s="226"/>
      <c r="D69" s="227"/>
      <c r="E69" s="124"/>
      <c r="F69" s="124"/>
      <c r="G69" s="124"/>
      <c r="H69" s="124"/>
      <c r="I69" s="124"/>
      <c r="J69" s="124"/>
    </row>
    <row r="70" spans="2:10" ht="10.5" customHeight="1" x14ac:dyDescent="0.25">
      <c r="B70" s="228" t="s">
        <v>434</v>
      </c>
      <c r="C70" s="229"/>
      <c r="D70" s="230"/>
      <c r="E70" s="124">
        <f>+E71</f>
        <v>0</v>
      </c>
      <c r="F70" s="124">
        <f t="shared" ref="F70:J70" si="17">+F71</f>
        <v>0</v>
      </c>
      <c r="G70" s="124">
        <f t="shared" si="17"/>
        <v>0</v>
      </c>
      <c r="H70" s="124">
        <f t="shared" si="17"/>
        <v>0</v>
      </c>
      <c r="I70" s="124">
        <f t="shared" si="17"/>
        <v>0</v>
      </c>
      <c r="J70" s="124">
        <f t="shared" si="17"/>
        <v>0</v>
      </c>
    </row>
    <row r="71" spans="2:10" ht="10.5" customHeight="1" x14ac:dyDescent="0.25">
      <c r="B71" s="14"/>
      <c r="C71" s="224" t="s">
        <v>435</v>
      </c>
      <c r="D71" s="225"/>
      <c r="E71" s="124">
        <v>0</v>
      </c>
      <c r="F71" s="124">
        <v>0</v>
      </c>
      <c r="G71" s="124">
        <f t="shared" ref="G71" si="18">+E71+F71</f>
        <v>0</v>
      </c>
      <c r="H71" s="124">
        <v>0</v>
      </c>
      <c r="I71" s="124">
        <v>0</v>
      </c>
      <c r="J71" s="124">
        <f t="shared" ref="J71" si="19">+I71-E71</f>
        <v>0</v>
      </c>
    </row>
    <row r="72" spans="2:10" ht="10.5" customHeight="1" x14ac:dyDescent="0.25">
      <c r="B72" s="98"/>
      <c r="C72" s="226"/>
      <c r="D72" s="227"/>
      <c r="E72" s="124"/>
      <c r="F72" s="124"/>
      <c r="G72" s="124"/>
      <c r="H72" s="124"/>
      <c r="I72" s="124"/>
      <c r="J72" s="124"/>
    </row>
    <row r="73" spans="2:10" ht="10.5" customHeight="1" x14ac:dyDescent="0.25">
      <c r="B73" s="228" t="s">
        <v>436</v>
      </c>
      <c r="C73" s="229"/>
      <c r="D73" s="230"/>
      <c r="E73" s="126">
        <f>+E43+E68+E70</f>
        <v>2681650282</v>
      </c>
      <c r="F73" s="126">
        <f>+F43+F68+F70</f>
        <v>693544650</v>
      </c>
      <c r="G73" s="126">
        <f t="shared" ref="G73:J73" si="20">+G43+G68+G70</f>
        <v>3375194932</v>
      </c>
      <c r="H73" s="126">
        <f t="shared" si="20"/>
        <v>3375194932</v>
      </c>
      <c r="I73" s="126">
        <f t="shared" si="20"/>
        <v>3375194932</v>
      </c>
      <c r="J73" s="126">
        <f t="shared" si="20"/>
        <v>693544650</v>
      </c>
    </row>
    <row r="74" spans="2:10" ht="10.5" customHeight="1" x14ac:dyDescent="0.25">
      <c r="B74" s="98"/>
      <c r="C74" s="226"/>
      <c r="D74" s="227"/>
      <c r="E74" s="124"/>
      <c r="F74" s="122"/>
      <c r="G74" s="122"/>
      <c r="H74" s="122"/>
      <c r="I74" s="122"/>
      <c r="J74" s="122"/>
    </row>
    <row r="75" spans="2:10" ht="10.5" customHeight="1" x14ac:dyDescent="0.25">
      <c r="B75" s="14"/>
      <c r="C75" s="229" t="s">
        <v>437</v>
      </c>
      <c r="D75" s="230"/>
      <c r="E75" s="124"/>
      <c r="F75" s="122"/>
      <c r="G75" s="122"/>
      <c r="H75" s="122"/>
      <c r="I75" s="122"/>
      <c r="J75" s="122"/>
    </row>
    <row r="76" spans="2:10" ht="10.5" customHeight="1" x14ac:dyDescent="0.25">
      <c r="B76" s="14"/>
      <c r="C76" s="224" t="s">
        <v>438</v>
      </c>
      <c r="D76" s="225"/>
      <c r="E76" s="124">
        <v>0</v>
      </c>
      <c r="F76" s="122">
        <v>0</v>
      </c>
      <c r="G76" s="122">
        <v>0</v>
      </c>
      <c r="H76" s="122">
        <v>0</v>
      </c>
      <c r="I76" s="122">
        <v>0</v>
      </c>
      <c r="J76" s="122"/>
    </row>
    <row r="77" spans="2:10" ht="10.5" customHeight="1" x14ac:dyDescent="0.25">
      <c r="B77" s="14"/>
      <c r="C77" s="100" t="s">
        <v>439</v>
      </c>
      <c r="D77" s="101"/>
      <c r="E77" s="122">
        <v>0</v>
      </c>
      <c r="F77" s="122">
        <v>0</v>
      </c>
      <c r="G77" s="122">
        <v>0</v>
      </c>
      <c r="H77" s="122">
        <v>0</v>
      </c>
      <c r="I77" s="122">
        <v>0</v>
      </c>
      <c r="J77" s="122"/>
    </row>
    <row r="78" spans="2:10" ht="10.5" customHeight="1" x14ac:dyDescent="0.25">
      <c r="B78" s="14"/>
      <c r="C78" s="229" t="s">
        <v>440</v>
      </c>
      <c r="D78" s="230"/>
      <c r="E78" s="122">
        <f>+E76+E77</f>
        <v>0</v>
      </c>
      <c r="F78" s="122">
        <f t="shared" ref="F78:I78" si="21">+F76+F77</f>
        <v>0</v>
      </c>
      <c r="G78" s="122">
        <f t="shared" si="21"/>
        <v>0</v>
      </c>
      <c r="H78" s="122">
        <f t="shared" si="21"/>
        <v>0</v>
      </c>
      <c r="I78" s="122">
        <f t="shared" si="21"/>
        <v>0</v>
      </c>
      <c r="J78" s="122"/>
    </row>
    <row r="79" spans="2:10" ht="10.5" customHeight="1" thickBot="1" x14ac:dyDescent="0.3">
      <c r="B79" s="102"/>
      <c r="C79" s="231"/>
      <c r="D79" s="232"/>
      <c r="E79" s="103"/>
      <c r="F79" s="103"/>
      <c r="G79" s="103"/>
      <c r="H79" s="103"/>
      <c r="I79" s="103"/>
      <c r="J79" s="103"/>
    </row>
    <row r="81" spans="2:10" ht="10.5" customHeight="1" x14ac:dyDescent="0.25">
      <c r="B81" s="14"/>
      <c r="C81" s="224"/>
      <c r="D81" s="225" t="s">
        <v>442</v>
      </c>
      <c r="E81" s="169">
        <v>2681650282</v>
      </c>
      <c r="F81" s="169">
        <v>693544650.21000004</v>
      </c>
      <c r="G81" s="169">
        <v>3375194932.21</v>
      </c>
      <c r="H81" s="169">
        <v>3375194932.21</v>
      </c>
      <c r="I81" s="169">
        <v>3375194932.21</v>
      </c>
      <c r="J81" s="169"/>
    </row>
    <row r="82" spans="2:10" x14ac:dyDescent="0.25">
      <c r="E82" s="131"/>
      <c r="F82" s="131"/>
      <c r="G82" s="131"/>
      <c r="H82" s="131"/>
      <c r="I82" s="131"/>
      <c r="J82" s="131"/>
    </row>
    <row r="83" spans="2:10" x14ac:dyDescent="0.25">
      <c r="E83" s="131">
        <f>+E73-E81</f>
        <v>0</v>
      </c>
      <c r="F83" s="131">
        <f>+F73-F81</f>
        <v>-0.21000003814697266</v>
      </c>
      <c r="G83" s="131">
        <f t="shared" ref="G83:I83" si="22">+G73-G81</f>
        <v>-0.21000003814697266</v>
      </c>
      <c r="H83" s="131">
        <f t="shared" si="22"/>
        <v>-0.21000003814697266</v>
      </c>
      <c r="I83" s="131">
        <f t="shared" si="22"/>
        <v>-0.21000003814697266</v>
      </c>
      <c r="J83" s="131"/>
    </row>
    <row r="84" spans="2:10" x14ac:dyDescent="0.25">
      <c r="E84" s="86"/>
      <c r="F84" s="86"/>
      <c r="G84" s="86"/>
      <c r="H84" s="86"/>
      <c r="I84" s="86"/>
    </row>
    <row r="86" spans="2:10" x14ac:dyDescent="0.25">
      <c r="G86" s="51"/>
    </row>
    <row r="88" spans="2:10" x14ac:dyDescent="0.25">
      <c r="E88" s="34"/>
      <c r="F88" s="34"/>
      <c r="G88" s="34"/>
      <c r="H88" s="34"/>
      <c r="I88" s="34"/>
      <c r="J88" s="34"/>
    </row>
  </sheetData>
  <mergeCells count="49">
    <mergeCell ref="B10:D10"/>
    <mergeCell ref="B2:J2"/>
    <mergeCell ref="B3:J3"/>
    <mergeCell ref="B4:J4"/>
    <mergeCell ref="B5:J5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8:D8"/>
    <mergeCell ref="B9:D9"/>
    <mergeCell ref="C39:D39"/>
    <mergeCell ref="C11:D11"/>
    <mergeCell ref="C12:D12"/>
    <mergeCell ref="C13:D13"/>
    <mergeCell ref="C14:D14"/>
    <mergeCell ref="C15:D15"/>
    <mergeCell ref="C16:D16"/>
    <mergeCell ref="C17:D17"/>
    <mergeCell ref="C18:D18"/>
    <mergeCell ref="C30:D30"/>
    <mergeCell ref="C36:D36"/>
    <mergeCell ref="C37:D37"/>
    <mergeCell ref="C81:D81"/>
    <mergeCell ref="C69:D69"/>
    <mergeCell ref="B43:D43"/>
    <mergeCell ref="B44:D44"/>
    <mergeCell ref="B45:D45"/>
    <mergeCell ref="B47:D47"/>
    <mergeCell ref="C48:D48"/>
    <mergeCell ref="C57:D57"/>
    <mergeCell ref="C62:D62"/>
    <mergeCell ref="C65:D65"/>
    <mergeCell ref="C66:D66"/>
    <mergeCell ref="C67:D67"/>
    <mergeCell ref="C76:D76"/>
    <mergeCell ref="C78:D78"/>
    <mergeCell ref="C79:D79"/>
    <mergeCell ref="B70:D70"/>
    <mergeCell ref="C71:D71"/>
    <mergeCell ref="C72:D72"/>
    <mergeCell ref="B73:D73"/>
    <mergeCell ref="C74:D74"/>
    <mergeCell ref="C75:D75"/>
  </mergeCells>
  <pageMargins left="0.7" right="0.7" top="0.75" bottom="0.75" header="0.3" footer="0.3"/>
  <pageSetup scale="79" fitToHeight="0" orientation="portrait" r:id="rId1"/>
  <ignoredErrors>
    <ignoredError sqref="G18 E30 H30:I30 E62:F62 H62:I62" formulaRange="1"/>
    <ignoredError sqref="J18 J30 J37 J39 G57:G61 G63:G65 J57:J61 F39" formula="1"/>
    <ignoredError sqref="G62 J62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174"/>
  <sheetViews>
    <sheetView view="pageBreakPreview" topLeftCell="A145" zoomScale="175" zoomScaleNormal="160" zoomScaleSheetLayoutView="175" workbookViewId="0">
      <selection activeCell="F14" sqref="F14"/>
    </sheetView>
  </sheetViews>
  <sheetFormatPr baseColWidth="10" defaultRowHeight="8.25" x14ac:dyDescent="0.15"/>
  <cols>
    <col min="1" max="1" width="1.42578125" style="159" customWidth="1"/>
    <col min="2" max="2" width="6.85546875" style="159" customWidth="1"/>
    <col min="3" max="3" width="38.85546875" style="159" customWidth="1"/>
    <col min="4" max="9" width="9.7109375" style="167" customWidth="1"/>
    <col min="10" max="16384" width="11.42578125" style="159"/>
  </cols>
  <sheetData>
    <row r="1" spans="2:11" x14ac:dyDescent="0.15">
      <c r="B1" s="269" t="s">
        <v>176</v>
      </c>
      <c r="C1" s="270"/>
      <c r="D1" s="270"/>
      <c r="E1" s="270"/>
      <c r="F1" s="270"/>
      <c r="G1" s="270"/>
      <c r="H1" s="270"/>
      <c r="I1" s="271"/>
    </row>
    <row r="2" spans="2:11" x14ac:dyDescent="0.15">
      <c r="B2" s="272" t="s">
        <v>40</v>
      </c>
      <c r="C2" s="273"/>
      <c r="D2" s="273"/>
      <c r="E2" s="273"/>
      <c r="F2" s="273"/>
      <c r="G2" s="273"/>
      <c r="H2" s="273"/>
      <c r="I2" s="274"/>
    </row>
    <row r="3" spans="2:11" x14ac:dyDescent="0.15">
      <c r="B3" s="272" t="s">
        <v>41</v>
      </c>
      <c r="C3" s="273"/>
      <c r="D3" s="273"/>
      <c r="E3" s="273"/>
      <c r="F3" s="273"/>
      <c r="G3" s="273"/>
      <c r="H3" s="273"/>
      <c r="I3" s="274"/>
    </row>
    <row r="4" spans="2:11" x14ac:dyDescent="0.15">
      <c r="B4" s="272" t="str">
        <f>+'ANEXO 1 -F3'!B4:L4</f>
        <v>Del 1 de enero al 31 de diciembre de 2025 (b)</v>
      </c>
      <c r="C4" s="273"/>
      <c r="D4" s="273"/>
      <c r="E4" s="273"/>
      <c r="F4" s="273"/>
      <c r="G4" s="273"/>
      <c r="H4" s="273"/>
      <c r="I4" s="274"/>
    </row>
    <row r="5" spans="2:11" ht="9" thickBot="1" x14ac:dyDescent="0.2">
      <c r="B5" s="275" t="s">
        <v>0</v>
      </c>
      <c r="C5" s="276"/>
      <c r="D5" s="276"/>
      <c r="E5" s="276"/>
      <c r="F5" s="276"/>
      <c r="G5" s="276"/>
      <c r="H5" s="276"/>
      <c r="I5" s="277"/>
    </row>
    <row r="6" spans="2:11" s="160" customFormat="1" ht="9" thickBot="1" x14ac:dyDescent="0.2">
      <c r="B6" s="260" t="s">
        <v>175</v>
      </c>
      <c r="C6" s="261"/>
      <c r="D6" s="264" t="s">
        <v>42</v>
      </c>
      <c r="E6" s="265"/>
      <c r="F6" s="265"/>
      <c r="G6" s="265"/>
      <c r="H6" s="266"/>
      <c r="I6" s="267" t="s">
        <v>179</v>
      </c>
    </row>
    <row r="7" spans="2:11" s="160" customFormat="1" ht="25.5" thickBot="1" x14ac:dyDescent="0.2">
      <c r="B7" s="262"/>
      <c r="C7" s="263"/>
      <c r="D7" s="52" t="s">
        <v>178</v>
      </c>
      <c r="E7" s="135" t="s">
        <v>43</v>
      </c>
      <c r="F7" s="52" t="s">
        <v>44</v>
      </c>
      <c r="G7" s="136" t="s">
        <v>3</v>
      </c>
      <c r="H7" s="136" t="s">
        <v>5</v>
      </c>
      <c r="I7" s="268"/>
    </row>
    <row r="8" spans="2:11" s="160" customFormat="1" ht="9.75" customHeight="1" x14ac:dyDescent="0.15">
      <c r="B8" s="258" t="s">
        <v>45</v>
      </c>
      <c r="C8" s="259"/>
      <c r="D8" s="137">
        <f>+D9+D17+D27+D37+D47+D57+D61+D70+D74</f>
        <v>1340605073</v>
      </c>
      <c r="E8" s="137">
        <f>+E9+E17+E27+E37+E47+E57+E61+E70+E74</f>
        <v>28042246</v>
      </c>
      <c r="F8" s="137">
        <f>+F9+F17+F27+F37+F47+F57+F61+F70+F74</f>
        <v>1368647319</v>
      </c>
      <c r="G8" s="137">
        <f>+G9+G17+G27+G37+G47+G57+G61+G70+G74</f>
        <v>1249176025</v>
      </c>
      <c r="H8" s="137">
        <f>+H9+H17+H27+H37+H47+H57+H61+H70+H74</f>
        <v>1018074943</v>
      </c>
      <c r="I8" s="137">
        <f>+F8-G8</f>
        <v>119471294</v>
      </c>
    </row>
    <row r="9" spans="2:11" s="160" customFormat="1" ht="9.75" customHeight="1" x14ac:dyDescent="0.15">
      <c r="B9" s="256" t="s">
        <v>46</v>
      </c>
      <c r="C9" s="257"/>
      <c r="D9" s="137">
        <f>SUM(D10:D16)</f>
        <v>564119433</v>
      </c>
      <c r="E9" s="137">
        <f>SUM(E10:E16)</f>
        <v>33780730</v>
      </c>
      <c r="F9" s="137">
        <f>SUM(F10:F16)</f>
        <v>597900163</v>
      </c>
      <c r="G9" s="137">
        <f t="shared" ref="G9:H9" si="0">SUM(G10:G16)</f>
        <v>595167274</v>
      </c>
      <c r="H9" s="137">
        <f t="shared" si="0"/>
        <v>554415529</v>
      </c>
      <c r="I9" s="137">
        <f>+F9-G9</f>
        <v>2732889</v>
      </c>
      <c r="J9" s="161"/>
      <c r="K9" s="161"/>
    </row>
    <row r="10" spans="2:11" s="160" customFormat="1" ht="9.75" customHeight="1" x14ac:dyDescent="0.15">
      <c r="B10" s="138"/>
      <c r="C10" s="139" t="s">
        <v>47</v>
      </c>
      <c r="D10" s="31">
        <v>72348348</v>
      </c>
      <c r="E10" s="31">
        <v>12764117</v>
      </c>
      <c r="F10" s="31">
        <f>+D10+E10</f>
        <v>85112465</v>
      </c>
      <c r="G10" s="31">
        <v>85112465</v>
      </c>
      <c r="H10" s="31">
        <v>85112465</v>
      </c>
      <c r="I10" s="31">
        <f t="shared" ref="I10:I73" si="1">+F10-G10</f>
        <v>0</v>
      </c>
      <c r="J10" s="161"/>
      <c r="K10" s="161"/>
    </row>
    <row r="11" spans="2:11" s="160" customFormat="1" ht="9.75" customHeight="1" x14ac:dyDescent="0.15">
      <c r="B11" s="138"/>
      <c r="C11" s="139" t="s">
        <v>48</v>
      </c>
      <c r="D11" s="31">
        <v>158420315</v>
      </c>
      <c r="E11" s="31">
        <v>-24554068</v>
      </c>
      <c r="F11" s="31">
        <f t="shared" ref="F11:F26" si="2">+D11+E11</f>
        <v>133866247</v>
      </c>
      <c r="G11" s="31">
        <v>133860735</v>
      </c>
      <c r="H11" s="31">
        <v>133860735</v>
      </c>
      <c r="I11" s="31">
        <f t="shared" si="1"/>
        <v>5512</v>
      </c>
      <c r="J11" s="161"/>
      <c r="K11" s="161"/>
    </row>
    <row r="12" spans="2:11" s="160" customFormat="1" ht="9.75" customHeight="1" x14ac:dyDescent="0.15">
      <c r="B12" s="138"/>
      <c r="C12" s="139" t="s">
        <v>49</v>
      </c>
      <c r="D12" s="31">
        <v>119630731</v>
      </c>
      <c r="E12" s="31">
        <v>11023396</v>
      </c>
      <c r="F12" s="31">
        <f t="shared" si="2"/>
        <v>130654127</v>
      </c>
      <c r="G12" s="31">
        <v>130631537</v>
      </c>
      <c r="H12" s="31">
        <v>130311694</v>
      </c>
      <c r="I12" s="31">
        <f t="shared" si="1"/>
        <v>22590</v>
      </c>
      <c r="J12" s="161"/>
      <c r="K12" s="161"/>
    </row>
    <row r="13" spans="2:11" s="160" customFormat="1" ht="9.75" customHeight="1" x14ac:dyDescent="0.15">
      <c r="B13" s="138"/>
      <c r="C13" s="139" t="s">
        <v>50</v>
      </c>
      <c r="D13" s="31">
        <v>8076317</v>
      </c>
      <c r="E13" s="31">
        <v>3934903</v>
      </c>
      <c r="F13" s="31">
        <f t="shared" si="2"/>
        <v>12011220</v>
      </c>
      <c r="G13" s="31">
        <v>11972075</v>
      </c>
      <c r="H13" s="31">
        <v>11972075</v>
      </c>
      <c r="I13" s="31">
        <f t="shared" si="1"/>
        <v>39145</v>
      </c>
      <c r="J13" s="161"/>
      <c r="K13" s="161"/>
    </row>
    <row r="14" spans="2:11" s="160" customFormat="1" ht="9.75" customHeight="1" x14ac:dyDescent="0.15">
      <c r="B14" s="138"/>
      <c r="C14" s="139" t="s">
        <v>51</v>
      </c>
      <c r="D14" s="31">
        <v>191596921</v>
      </c>
      <c r="E14" s="31">
        <v>44623280</v>
      </c>
      <c r="F14" s="31">
        <f t="shared" si="2"/>
        <v>236220201</v>
      </c>
      <c r="G14" s="31">
        <v>233554559</v>
      </c>
      <c r="H14" s="31">
        <v>193122657</v>
      </c>
      <c r="I14" s="31">
        <f t="shared" si="1"/>
        <v>2665642</v>
      </c>
      <c r="J14" s="161"/>
      <c r="K14" s="161"/>
    </row>
    <row r="15" spans="2:11" s="160" customFormat="1" ht="9.75" customHeight="1" x14ac:dyDescent="0.15">
      <c r="B15" s="138"/>
      <c r="C15" s="139" t="s">
        <v>52</v>
      </c>
      <c r="D15" s="31">
        <v>0</v>
      </c>
      <c r="E15" s="31">
        <v>0</v>
      </c>
      <c r="F15" s="31">
        <f t="shared" si="2"/>
        <v>0</v>
      </c>
      <c r="G15" s="31">
        <v>0</v>
      </c>
      <c r="H15" s="31">
        <v>0</v>
      </c>
      <c r="I15" s="31">
        <f t="shared" si="1"/>
        <v>0</v>
      </c>
      <c r="J15" s="161"/>
      <c r="K15" s="161"/>
    </row>
    <row r="16" spans="2:11" s="160" customFormat="1" ht="9.75" customHeight="1" x14ac:dyDescent="0.15">
      <c r="B16" s="138"/>
      <c r="C16" s="139" t="s">
        <v>53</v>
      </c>
      <c r="D16" s="31">
        <v>14046801</v>
      </c>
      <c r="E16" s="31">
        <v>-14010898</v>
      </c>
      <c r="F16" s="31">
        <f t="shared" si="2"/>
        <v>35903</v>
      </c>
      <c r="G16" s="31">
        <v>35903</v>
      </c>
      <c r="H16" s="31">
        <v>35903</v>
      </c>
      <c r="I16" s="31">
        <f t="shared" si="1"/>
        <v>0</v>
      </c>
      <c r="J16" s="161"/>
      <c r="K16" s="161"/>
    </row>
    <row r="17" spans="2:11" s="160" customFormat="1" ht="9.75" customHeight="1" x14ac:dyDescent="0.15">
      <c r="B17" s="256" t="s">
        <v>54</v>
      </c>
      <c r="C17" s="257"/>
      <c r="D17" s="137">
        <f>SUM(D18:D26)</f>
        <v>200284391</v>
      </c>
      <c r="E17" s="137">
        <f>SUM(E18:E26)</f>
        <v>-39520697</v>
      </c>
      <c r="F17" s="137">
        <f>SUM(F18:F26)</f>
        <v>160763694</v>
      </c>
      <c r="G17" s="137">
        <f>SUM(G18:G26)</f>
        <v>128427582</v>
      </c>
      <c r="H17" s="137">
        <f>SUM(H18:H26)</f>
        <v>72496484</v>
      </c>
      <c r="I17" s="137">
        <f>+F17-G17</f>
        <v>32336112</v>
      </c>
      <c r="J17" s="161"/>
      <c r="K17" s="161"/>
    </row>
    <row r="18" spans="2:11" s="160" customFormat="1" ht="9.75" customHeight="1" x14ac:dyDescent="0.15">
      <c r="B18" s="138"/>
      <c r="C18" s="139" t="s">
        <v>55</v>
      </c>
      <c r="D18" s="31">
        <v>24471606</v>
      </c>
      <c r="E18" s="31">
        <v>-5962223</v>
      </c>
      <c r="F18" s="31">
        <f t="shared" si="2"/>
        <v>18509383</v>
      </c>
      <c r="G18" s="31">
        <v>15988077</v>
      </c>
      <c r="H18" s="31">
        <v>15250932</v>
      </c>
      <c r="I18" s="31">
        <f t="shared" si="1"/>
        <v>2521306</v>
      </c>
      <c r="J18" s="161"/>
      <c r="K18" s="161"/>
    </row>
    <row r="19" spans="2:11" s="160" customFormat="1" ht="9.75" customHeight="1" x14ac:dyDescent="0.15">
      <c r="B19" s="138"/>
      <c r="C19" s="139" t="s">
        <v>56</v>
      </c>
      <c r="D19" s="31">
        <v>6299486</v>
      </c>
      <c r="E19" s="31">
        <v>352437</v>
      </c>
      <c r="F19" s="31">
        <f t="shared" si="2"/>
        <v>6651923</v>
      </c>
      <c r="G19" s="31">
        <v>5072473</v>
      </c>
      <c r="H19" s="31">
        <v>4022189</v>
      </c>
      <c r="I19" s="31">
        <f t="shared" si="1"/>
        <v>1579450</v>
      </c>
      <c r="J19" s="161"/>
      <c r="K19" s="161"/>
    </row>
    <row r="20" spans="2:11" s="160" customFormat="1" ht="9.75" customHeight="1" x14ac:dyDescent="0.15">
      <c r="B20" s="138"/>
      <c r="C20" s="139" t="s">
        <v>57</v>
      </c>
      <c r="D20" s="31">
        <v>255600</v>
      </c>
      <c r="E20" s="31">
        <v>-21300</v>
      </c>
      <c r="F20" s="31">
        <f t="shared" si="2"/>
        <v>234300</v>
      </c>
      <c r="G20" s="31">
        <v>0</v>
      </c>
      <c r="H20" s="31">
        <v>0</v>
      </c>
      <c r="I20" s="31">
        <f t="shared" si="1"/>
        <v>234300</v>
      </c>
      <c r="J20" s="161"/>
      <c r="K20" s="161"/>
    </row>
    <row r="21" spans="2:11" s="160" customFormat="1" ht="9.75" customHeight="1" x14ac:dyDescent="0.15">
      <c r="B21" s="138"/>
      <c r="C21" s="139" t="s">
        <v>58</v>
      </c>
      <c r="D21" s="31">
        <v>4326902</v>
      </c>
      <c r="E21" s="31">
        <v>-1729177</v>
      </c>
      <c r="F21" s="31">
        <f t="shared" si="2"/>
        <v>2597725</v>
      </c>
      <c r="G21" s="31">
        <v>385144</v>
      </c>
      <c r="H21" s="31">
        <v>133145</v>
      </c>
      <c r="I21" s="31">
        <f t="shared" si="1"/>
        <v>2212581</v>
      </c>
      <c r="J21" s="161"/>
      <c r="K21" s="161"/>
    </row>
    <row r="22" spans="2:11" s="160" customFormat="1" ht="9.75" customHeight="1" x14ac:dyDescent="0.15">
      <c r="B22" s="138"/>
      <c r="C22" s="139" t="s">
        <v>59</v>
      </c>
      <c r="D22" s="31">
        <v>108897526</v>
      </c>
      <c r="E22" s="31">
        <v>-6247063</v>
      </c>
      <c r="F22" s="31">
        <f t="shared" si="2"/>
        <v>102650463</v>
      </c>
      <c r="G22" s="31">
        <v>85379923</v>
      </c>
      <c r="H22" s="31">
        <v>34782473</v>
      </c>
      <c r="I22" s="31">
        <f t="shared" si="1"/>
        <v>17270540</v>
      </c>
      <c r="J22" s="161"/>
      <c r="K22" s="161"/>
    </row>
    <row r="23" spans="2:11" s="160" customFormat="1" ht="9.75" customHeight="1" x14ac:dyDescent="0.15">
      <c r="B23" s="138"/>
      <c r="C23" s="139" t="s">
        <v>60</v>
      </c>
      <c r="D23" s="31">
        <v>22254915</v>
      </c>
      <c r="E23" s="31">
        <v>-5443883</v>
      </c>
      <c r="F23" s="31">
        <f t="shared" si="2"/>
        <v>16811032</v>
      </c>
      <c r="G23" s="31">
        <v>11931932</v>
      </c>
      <c r="H23" s="31">
        <v>11931932</v>
      </c>
      <c r="I23" s="31">
        <f t="shared" si="1"/>
        <v>4879100</v>
      </c>
      <c r="J23" s="161"/>
      <c r="K23" s="161"/>
    </row>
    <row r="24" spans="2:11" s="160" customFormat="1" ht="9.75" customHeight="1" x14ac:dyDescent="0.15">
      <c r="B24" s="138"/>
      <c r="C24" s="139" t="s">
        <v>61</v>
      </c>
      <c r="D24" s="31">
        <v>25863139</v>
      </c>
      <c r="E24" s="31">
        <v>-21250810</v>
      </c>
      <c r="F24" s="31">
        <f t="shared" si="2"/>
        <v>4612329</v>
      </c>
      <c r="G24" s="31">
        <v>3356938</v>
      </c>
      <c r="H24" s="31">
        <v>1402957</v>
      </c>
      <c r="I24" s="31">
        <f t="shared" si="1"/>
        <v>1255391</v>
      </c>
      <c r="J24" s="161"/>
      <c r="K24" s="161"/>
    </row>
    <row r="25" spans="2:11" s="160" customFormat="1" ht="9.75" customHeight="1" x14ac:dyDescent="0.15">
      <c r="B25" s="138"/>
      <c r="C25" s="139" t="s">
        <v>62</v>
      </c>
      <c r="D25" s="31">
        <v>0</v>
      </c>
      <c r="E25" s="31">
        <v>0</v>
      </c>
      <c r="F25" s="31">
        <f t="shared" si="2"/>
        <v>0</v>
      </c>
      <c r="G25" s="31">
        <v>0</v>
      </c>
      <c r="H25" s="31">
        <v>0</v>
      </c>
      <c r="I25" s="31">
        <f t="shared" si="1"/>
        <v>0</v>
      </c>
      <c r="J25" s="161"/>
      <c r="K25" s="161"/>
    </row>
    <row r="26" spans="2:11" s="160" customFormat="1" ht="9.75" customHeight="1" x14ac:dyDescent="0.15">
      <c r="B26" s="138"/>
      <c r="C26" s="139" t="s">
        <v>63</v>
      </c>
      <c r="D26" s="31">
        <v>7915217</v>
      </c>
      <c r="E26" s="31">
        <v>781322</v>
      </c>
      <c r="F26" s="31">
        <f t="shared" si="2"/>
        <v>8696539</v>
      </c>
      <c r="G26" s="31">
        <v>6313095</v>
      </c>
      <c r="H26" s="31">
        <v>4972856</v>
      </c>
      <c r="I26" s="31">
        <f t="shared" si="1"/>
        <v>2383444</v>
      </c>
    </row>
    <row r="27" spans="2:11" s="160" customFormat="1" ht="9.75" customHeight="1" x14ac:dyDescent="0.15">
      <c r="B27" s="256" t="s">
        <v>64</v>
      </c>
      <c r="C27" s="257"/>
      <c r="D27" s="137">
        <f>SUM(D28:D36)</f>
        <v>547899728</v>
      </c>
      <c r="E27" s="137">
        <f>SUM(E28:E36)</f>
        <v>-95824666</v>
      </c>
      <c r="F27" s="137">
        <f>SUM(F28:F36)</f>
        <v>452075062</v>
      </c>
      <c r="G27" s="137">
        <f>SUM(G28:G36)</f>
        <v>389456271</v>
      </c>
      <c r="H27" s="137">
        <f t="shared" ref="H27" si="3">SUM(H28:H36)</f>
        <v>263567758</v>
      </c>
      <c r="I27" s="137">
        <f t="shared" si="1"/>
        <v>62618791</v>
      </c>
      <c r="J27" s="162"/>
      <c r="K27" s="162"/>
    </row>
    <row r="28" spans="2:11" s="160" customFormat="1" ht="9.75" customHeight="1" x14ac:dyDescent="0.15">
      <c r="B28" s="138"/>
      <c r="C28" s="139" t="s">
        <v>65</v>
      </c>
      <c r="D28" s="31">
        <v>28816091</v>
      </c>
      <c r="E28" s="31">
        <v>11889061</v>
      </c>
      <c r="F28" s="31">
        <f t="shared" ref="F28:F81" si="4">+D28+E28</f>
        <v>40705152</v>
      </c>
      <c r="G28" s="31">
        <v>39929183</v>
      </c>
      <c r="H28" s="31">
        <v>34655302</v>
      </c>
      <c r="I28" s="31">
        <f t="shared" si="1"/>
        <v>775969</v>
      </c>
      <c r="J28" s="163"/>
      <c r="K28" s="163"/>
    </row>
    <row r="29" spans="2:11" s="160" customFormat="1" ht="9.75" customHeight="1" x14ac:dyDescent="0.15">
      <c r="B29" s="138"/>
      <c r="C29" s="139" t="s">
        <v>66</v>
      </c>
      <c r="D29" s="31">
        <v>20402252</v>
      </c>
      <c r="E29" s="31">
        <v>1052371</v>
      </c>
      <c r="F29" s="31">
        <f t="shared" si="4"/>
        <v>21454623</v>
      </c>
      <c r="G29" s="31">
        <v>18988356</v>
      </c>
      <c r="H29" s="31">
        <v>16768280</v>
      </c>
      <c r="I29" s="31">
        <f t="shared" si="1"/>
        <v>2466267</v>
      </c>
      <c r="J29" s="163"/>
      <c r="K29" s="163"/>
    </row>
    <row r="30" spans="2:11" s="160" customFormat="1" ht="9.75" customHeight="1" x14ac:dyDescent="0.15">
      <c r="B30" s="138"/>
      <c r="C30" s="139" t="s">
        <v>67</v>
      </c>
      <c r="D30" s="31">
        <v>303559631</v>
      </c>
      <c r="E30" s="31">
        <v>-106850215</v>
      </c>
      <c r="F30" s="31">
        <f t="shared" si="4"/>
        <v>196709416</v>
      </c>
      <c r="G30" s="31">
        <v>169178368</v>
      </c>
      <c r="H30" s="31">
        <v>107345786</v>
      </c>
      <c r="I30" s="31">
        <f t="shared" si="1"/>
        <v>27531048</v>
      </c>
      <c r="J30" s="163"/>
      <c r="K30" s="163"/>
    </row>
    <row r="31" spans="2:11" s="160" customFormat="1" ht="9.75" customHeight="1" x14ac:dyDescent="0.15">
      <c r="B31" s="138"/>
      <c r="C31" s="139" t="s">
        <v>68</v>
      </c>
      <c r="D31" s="31">
        <v>7312187</v>
      </c>
      <c r="E31" s="31">
        <v>-255522</v>
      </c>
      <c r="F31" s="31">
        <f t="shared" si="4"/>
        <v>7056665</v>
      </c>
      <c r="G31" s="31">
        <v>5366536</v>
      </c>
      <c r="H31" s="31">
        <v>4335345</v>
      </c>
      <c r="I31" s="31">
        <f t="shared" si="1"/>
        <v>1690129</v>
      </c>
      <c r="J31" s="163"/>
      <c r="K31" s="163"/>
    </row>
    <row r="32" spans="2:11" s="160" customFormat="1" ht="9.75" customHeight="1" x14ac:dyDescent="0.15">
      <c r="B32" s="138"/>
      <c r="C32" s="139" t="s">
        <v>69</v>
      </c>
      <c r="D32" s="31">
        <v>121755937</v>
      </c>
      <c r="E32" s="31">
        <v>1196340</v>
      </c>
      <c r="F32" s="31">
        <f t="shared" si="4"/>
        <v>122952277</v>
      </c>
      <c r="G32" s="31">
        <v>117717086</v>
      </c>
      <c r="H32" s="31">
        <v>63920149</v>
      </c>
      <c r="I32" s="31">
        <f t="shared" si="1"/>
        <v>5235191</v>
      </c>
      <c r="J32" s="163"/>
      <c r="K32" s="163"/>
    </row>
    <row r="33" spans="2:11" s="160" customFormat="1" ht="9.75" customHeight="1" x14ac:dyDescent="0.15">
      <c r="B33" s="138"/>
      <c r="C33" s="139" t="s">
        <v>70</v>
      </c>
      <c r="D33" s="31">
        <v>1240640</v>
      </c>
      <c r="E33" s="31">
        <v>-292184</v>
      </c>
      <c r="F33" s="31">
        <f t="shared" si="4"/>
        <v>948456</v>
      </c>
      <c r="G33" s="31">
        <v>501158</v>
      </c>
      <c r="H33" s="31">
        <v>243560</v>
      </c>
      <c r="I33" s="31">
        <f t="shared" si="1"/>
        <v>447298</v>
      </c>
      <c r="J33" s="163"/>
      <c r="K33" s="163"/>
    </row>
    <row r="34" spans="2:11" s="160" customFormat="1" ht="9.75" customHeight="1" x14ac:dyDescent="0.15">
      <c r="B34" s="138"/>
      <c r="C34" s="139" t="s">
        <v>71</v>
      </c>
      <c r="D34" s="31">
        <v>6697681</v>
      </c>
      <c r="E34" s="31">
        <v>-1563110</v>
      </c>
      <c r="F34" s="31">
        <f t="shared" si="4"/>
        <v>5134571</v>
      </c>
      <c r="G34" s="31">
        <v>3321956</v>
      </c>
      <c r="H34" s="31">
        <v>3272635</v>
      </c>
      <c r="I34" s="31">
        <f t="shared" si="1"/>
        <v>1812615</v>
      </c>
      <c r="J34" s="163"/>
      <c r="K34" s="163"/>
    </row>
    <row r="35" spans="2:11" s="160" customFormat="1" ht="9.75" customHeight="1" x14ac:dyDescent="0.15">
      <c r="B35" s="138"/>
      <c r="C35" s="139" t="s">
        <v>72</v>
      </c>
      <c r="D35" s="31">
        <v>54198520</v>
      </c>
      <c r="E35" s="31">
        <v>-38390540</v>
      </c>
      <c r="F35" s="31">
        <f t="shared" si="4"/>
        <v>15807980</v>
      </c>
      <c r="G35" s="31">
        <v>14208560</v>
      </c>
      <c r="H35" s="31">
        <v>12781633</v>
      </c>
      <c r="I35" s="31">
        <f t="shared" si="1"/>
        <v>1599420</v>
      </c>
      <c r="J35" s="163"/>
      <c r="K35" s="163"/>
    </row>
    <row r="36" spans="2:11" s="160" customFormat="1" ht="9.75" customHeight="1" x14ac:dyDescent="0.15">
      <c r="B36" s="138"/>
      <c r="C36" s="139" t="s">
        <v>73</v>
      </c>
      <c r="D36" s="31">
        <v>3916789</v>
      </c>
      <c r="E36" s="31">
        <v>37389133</v>
      </c>
      <c r="F36" s="31">
        <f t="shared" si="4"/>
        <v>41305922</v>
      </c>
      <c r="G36" s="31">
        <v>20245068</v>
      </c>
      <c r="H36" s="31">
        <v>20245068</v>
      </c>
      <c r="I36" s="31">
        <f t="shared" si="1"/>
        <v>21060854</v>
      </c>
      <c r="J36" s="163"/>
      <c r="K36" s="163"/>
    </row>
    <row r="37" spans="2:11" s="160" customFormat="1" ht="9.75" customHeight="1" x14ac:dyDescent="0.15">
      <c r="B37" s="256" t="s">
        <v>74</v>
      </c>
      <c r="C37" s="257"/>
      <c r="D37" s="137">
        <f>SUM(D38:D46)</f>
        <v>10635538</v>
      </c>
      <c r="E37" s="137">
        <f>SUM(E38:E46)</f>
        <v>-602811</v>
      </c>
      <c r="F37" s="137">
        <f t="shared" ref="F37" si="5">SUM(F38:F46)</f>
        <v>10032727</v>
      </c>
      <c r="G37" s="137">
        <f>SUM(G38:G46)</f>
        <v>9444901</v>
      </c>
      <c r="H37" s="137">
        <f t="shared" ref="H37" si="6">SUM(H38:H46)</f>
        <v>9444901</v>
      </c>
      <c r="I37" s="137">
        <f t="shared" si="1"/>
        <v>587826</v>
      </c>
      <c r="J37" s="163"/>
      <c r="K37" s="163"/>
    </row>
    <row r="38" spans="2:11" s="160" customFormat="1" ht="9.75" customHeight="1" x14ac:dyDescent="0.15">
      <c r="B38" s="138"/>
      <c r="C38" s="139" t="s">
        <v>75</v>
      </c>
      <c r="D38" s="31">
        <v>0</v>
      </c>
      <c r="E38" s="31">
        <v>0</v>
      </c>
      <c r="F38" s="31">
        <f>+D38+E38</f>
        <v>0</v>
      </c>
      <c r="G38" s="31">
        <v>0</v>
      </c>
      <c r="H38" s="31">
        <v>0</v>
      </c>
      <c r="I38" s="31">
        <f t="shared" si="1"/>
        <v>0</v>
      </c>
    </row>
    <row r="39" spans="2:11" s="160" customFormat="1" ht="9.75" customHeight="1" x14ac:dyDescent="0.15">
      <c r="B39" s="138"/>
      <c r="C39" s="139" t="s">
        <v>76</v>
      </c>
      <c r="D39" s="31">
        <v>0</v>
      </c>
      <c r="E39" s="31">
        <v>0</v>
      </c>
      <c r="F39" s="31">
        <f t="shared" ref="F39:F56" si="7">+D39+E39</f>
        <v>0</v>
      </c>
      <c r="G39" s="31">
        <v>0</v>
      </c>
      <c r="H39" s="31">
        <v>0</v>
      </c>
      <c r="I39" s="31">
        <f t="shared" si="1"/>
        <v>0</v>
      </c>
    </row>
    <row r="40" spans="2:11" s="160" customFormat="1" ht="9.75" customHeight="1" x14ac:dyDescent="0.15">
      <c r="B40" s="138"/>
      <c r="C40" s="139" t="s">
        <v>77</v>
      </c>
      <c r="D40" s="31">
        <v>0</v>
      </c>
      <c r="E40" s="31">
        <v>0</v>
      </c>
      <c r="F40" s="31">
        <f t="shared" si="7"/>
        <v>0</v>
      </c>
      <c r="G40" s="31">
        <v>0</v>
      </c>
      <c r="H40" s="31">
        <v>0</v>
      </c>
      <c r="I40" s="31">
        <f t="shared" si="1"/>
        <v>0</v>
      </c>
    </row>
    <row r="41" spans="2:11" s="160" customFormat="1" ht="9.75" customHeight="1" x14ac:dyDescent="0.15">
      <c r="B41" s="138"/>
      <c r="C41" s="139" t="s">
        <v>78</v>
      </c>
      <c r="D41" s="31">
        <v>10635538</v>
      </c>
      <c r="E41" s="31">
        <v>-602811</v>
      </c>
      <c r="F41" s="31">
        <f t="shared" si="7"/>
        <v>10032727</v>
      </c>
      <c r="G41" s="31">
        <v>9444901</v>
      </c>
      <c r="H41" s="31">
        <v>9444901</v>
      </c>
      <c r="I41" s="31">
        <f t="shared" si="1"/>
        <v>587826</v>
      </c>
    </row>
    <row r="42" spans="2:11" s="160" customFormat="1" ht="9.75" customHeight="1" x14ac:dyDescent="0.15">
      <c r="B42" s="138"/>
      <c r="C42" s="139" t="s">
        <v>79</v>
      </c>
      <c r="D42" s="31">
        <v>0</v>
      </c>
      <c r="E42" s="31">
        <v>0</v>
      </c>
      <c r="F42" s="31">
        <f t="shared" si="7"/>
        <v>0</v>
      </c>
      <c r="G42" s="31">
        <v>0</v>
      </c>
      <c r="H42" s="31">
        <v>0</v>
      </c>
      <c r="I42" s="31">
        <f t="shared" si="1"/>
        <v>0</v>
      </c>
    </row>
    <row r="43" spans="2:11" s="160" customFormat="1" ht="9.75" customHeight="1" x14ac:dyDescent="0.15">
      <c r="B43" s="138"/>
      <c r="C43" s="139" t="s">
        <v>80</v>
      </c>
      <c r="D43" s="31">
        <v>0</v>
      </c>
      <c r="E43" s="31">
        <v>0</v>
      </c>
      <c r="F43" s="31">
        <f t="shared" si="7"/>
        <v>0</v>
      </c>
      <c r="G43" s="31">
        <v>0</v>
      </c>
      <c r="H43" s="31">
        <v>0</v>
      </c>
      <c r="I43" s="31">
        <f t="shared" si="1"/>
        <v>0</v>
      </c>
    </row>
    <row r="44" spans="2:11" s="160" customFormat="1" ht="9.75" customHeight="1" x14ac:dyDescent="0.15">
      <c r="B44" s="138"/>
      <c r="C44" s="139" t="s">
        <v>81</v>
      </c>
      <c r="D44" s="31">
        <v>0</v>
      </c>
      <c r="E44" s="31">
        <v>0</v>
      </c>
      <c r="F44" s="31">
        <f t="shared" si="7"/>
        <v>0</v>
      </c>
      <c r="G44" s="31">
        <v>0</v>
      </c>
      <c r="H44" s="31">
        <v>0</v>
      </c>
      <c r="I44" s="31">
        <f t="shared" si="1"/>
        <v>0</v>
      </c>
    </row>
    <row r="45" spans="2:11" s="160" customFormat="1" ht="9.75" customHeight="1" x14ac:dyDescent="0.15">
      <c r="B45" s="138"/>
      <c r="C45" s="139" t="s">
        <v>82</v>
      </c>
      <c r="D45" s="31">
        <v>0</v>
      </c>
      <c r="E45" s="31">
        <v>0</v>
      </c>
      <c r="F45" s="31">
        <f t="shared" si="7"/>
        <v>0</v>
      </c>
      <c r="G45" s="31">
        <v>0</v>
      </c>
      <c r="H45" s="31">
        <v>0</v>
      </c>
      <c r="I45" s="31">
        <f t="shared" si="1"/>
        <v>0</v>
      </c>
    </row>
    <row r="46" spans="2:11" s="160" customFormat="1" ht="9.75" customHeight="1" x14ac:dyDescent="0.15">
      <c r="B46" s="138"/>
      <c r="C46" s="139" t="s">
        <v>83</v>
      </c>
      <c r="D46" s="31">
        <v>0</v>
      </c>
      <c r="E46" s="31">
        <v>0</v>
      </c>
      <c r="F46" s="31">
        <f t="shared" si="7"/>
        <v>0</v>
      </c>
      <c r="G46" s="31">
        <v>0</v>
      </c>
      <c r="H46" s="31">
        <v>0</v>
      </c>
      <c r="I46" s="31">
        <f t="shared" si="1"/>
        <v>0</v>
      </c>
    </row>
    <row r="47" spans="2:11" s="160" customFormat="1" ht="9.75" customHeight="1" x14ac:dyDescent="0.15">
      <c r="B47" s="256" t="s">
        <v>84</v>
      </c>
      <c r="C47" s="257"/>
      <c r="D47" s="137">
        <f>SUM(D48:D56)</f>
        <v>17665983</v>
      </c>
      <c r="E47" s="137">
        <f>SUM(E48:E56)</f>
        <v>110582088</v>
      </c>
      <c r="F47" s="137">
        <f t="shared" ref="F47:H47" si="8">SUM(F48:F56)</f>
        <v>128248071</v>
      </c>
      <c r="G47" s="137">
        <f t="shared" si="8"/>
        <v>126679997</v>
      </c>
      <c r="H47" s="137">
        <f t="shared" si="8"/>
        <v>118150271</v>
      </c>
      <c r="I47" s="137">
        <f t="shared" si="1"/>
        <v>1568074</v>
      </c>
    </row>
    <row r="48" spans="2:11" s="160" customFormat="1" ht="9.75" customHeight="1" x14ac:dyDescent="0.15">
      <c r="B48" s="138"/>
      <c r="C48" s="139" t="s">
        <v>85</v>
      </c>
      <c r="D48" s="31">
        <v>11058254</v>
      </c>
      <c r="E48" s="31">
        <v>-2297090</v>
      </c>
      <c r="F48" s="31">
        <f t="shared" si="7"/>
        <v>8761164</v>
      </c>
      <c r="G48" s="31">
        <v>8254563</v>
      </c>
      <c r="H48" s="31">
        <v>5081319</v>
      </c>
      <c r="I48" s="31">
        <f>+F48-G48</f>
        <v>506601</v>
      </c>
    </row>
    <row r="49" spans="2:9" s="160" customFormat="1" ht="9.75" customHeight="1" x14ac:dyDescent="0.15">
      <c r="B49" s="138"/>
      <c r="C49" s="139" t="s">
        <v>86</v>
      </c>
      <c r="D49" s="31">
        <v>340000</v>
      </c>
      <c r="E49" s="31">
        <v>3383029</v>
      </c>
      <c r="F49" s="31">
        <f t="shared" si="7"/>
        <v>3723029</v>
      </c>
      <c r="G49" s="31">
        <v>3410843</v>
      </c>
      <c r="H49" s="31">
        <v>3393344</v>
      </c>
      <c r="I49" s="31">
        <f t="shared" si="1"/>
        <v>312186</v>
      </c>
    </row>
    <row r="50" spans="2:9" s="160" customFormat="1" ht="9.75" customHeight="1" x14ac:dyDescent="0.15">
      <c r="B50" s="138"/>
      <c r="C50" s="139" t="s">
        <v>87</v>
      </c>
      <c r="D50" s="31">
        <v>740166</v>
      </c>
      <c r="E50" s="31">
        <v>99160648</v>
      </c>
      <c r="F50" s="31">
        <f t="shared" si="7"/>
        <v>99900814</v>
      </c>
      <c r="G50" s="31">
        <v>99795768</v>
      </c>
      <c r="H50" s="31">
        <v>99756768</v>
      </c>
      <c r="I50" s="31">
        <f t="shared" si="1"/>
        <v>105046</v>
      </c>
    </row>
    <row r="51" spans="2:9" s="160" customFormat="1" ht="9.75" customHeight="1" x14ac:dyDescent="0.15">
      <c r="B51" s="138"/>
      <c r="C51" s="139" t="s">
        <v>88</v>
      </c>
      <c r="D51" s="31">
        <v>5342563</v>
      </c>
      <c r="E51" s="31">
        <v>7411648</v>
      </c>
      <c r="F51" s="31">
        <f t="shared" si="7"/>
        <v>12754211</v>
      </c>
      <c r="G51" s="31">
        <v>12296982</v>
      </c>
      <c r="H51" s="31">
        <v>6997000</v>
      </c>
      <c r="I51" s="31">
        <f t="shared" si="1"/>
        <v>457229</v>
      </c>
    </row>
    <row r="52" spans="2:9" s="160" customFormat="1" ht="9.75" customHeight="1" x14ac:dyDescent="0.15">
      <c r="B52" s="138"/>
      <c r="C52" s="139" t="s">
        <v>89</v>
      </c>
      <c r="D52" s="31">
        <v>0</v>
      </c>
      <c r="E52" s="31">
        <v>2923853</v>
      </c>
      <c r="F52" s="31">
        <f t="shared" si="7"/>
        <v>2923853</v>
      </c>
      <c r="G52" s="31">
        <v>2921841</v>
      </c>
      <c r="H52" s="31">
        <v>2921840</v>
      </c>
      <c r="I52" s="31">
        <f t="shared" si="1"/>
        <v>2012</v>
      </c>
    </row>
    <row r="53" spans="2:9" s="160" customFormat="1" ht="9.75" customHeight="1" x14ac:dyDescent="0.15">
      <c r="B53" s="138"/>
      <c r="C53" s="139" t="s">
        <v>90</v>
      </c>
      <c r="D53" s="31">
        <v>55000</v>
      </c>
      <c r="E53" s="31">
        <v>0</v>
      </c>
      <c r="F53" s="31">
        <f t="shared" si="7"/>
        <v>55000</v>
      </c>
      <c r="G53" s="31">
        <v>0</v>
      </c>
      <c r="H53" s="31">
        <v>0</v>
      </c>
      <c r="I53" s="31">
        <f t="shared" si="1"/>
        <v>55000</v>
      </c>
    </row>
    <row r="54" spans="2:9" s="160" customFormat="1" ht="9.75" customHeight="1" x14ac:dyDescent="0.15">
      <c r="B54" s="138"/>
      <c r="C54" s="139" t="s">
        <v>91</v>
      </c>
      <c r="D54" s="31">
        <v>0</v>
      </c>
      <c r="E54" s="31">
        <v>0</v>
      </c>
      <c r="F54" s="31">
        <f t="shared" si="7"/>
        <v>0</v>
      </c>
      <c r="G54" s="31">
        <v>0</v>
      </c>
      <c r="H54" s="31">
        <v>0</v>
      </c>
      <c r="I54" s="31">
        <f t="shared" si="1"/>
        <v>0</v>
      </c>
    </row>
    <row r="55" spans="2:9" s="160" customFormat="1" ht="9.75" customHeight="1" x14ac:dyDescent="0.15">
      <c r="B55" s="138"/>
      <c r="C55" s="139" t="s">
        <v>92</v>
      </c>
      <c r="D55" s="31">
        <v>0</v>
      </c>
      <c r="E55" s="31">
        <v>0</v>
      </c>
      <c r="F55" s="31">
        <f t="shared" si="7"/>
        <v>0</v>
      </c>
      <c r="G55" s="31">
        <v>0</v>
      </c>
      <c r="H55" s="31">
        <v>0</v>
      </c>
      <c r="I55" s="31">
        <f t="shared" si="1"/>
        <v>0</v>
      </c>
    </row>
    <row r="56" spans="2:9" s="160" customFormat="1" ht="9.75" customHeight="1" x14ac:dyDescent="0.15">
      <c r="B56" s="138"/>
      <c r="C56" s="139" t="s">
        <v>93</v>
      </c>
      <c r="D56" s="31">
        <v>130000</v>
      </c>
      <c r="E56" s="31">
        <v>0</v>
      </c>
      <c r="F56" s="31">
        <f t="shared" si="7"/>
        <v>130000</v>
      </c>
      <c r="G56" s="31">
        <v>0</v>
      </c>
      <c r="H56" s="31">
        <v>0</v>
      </c>
      <c r="I56" s="31">
        <f t="shared" si="1"/>
        <v>130000</v>
      </c>
    </row>
    <row r="57" spans="2:9" s="160" customFormat="1" ht="9.75" customHeight="1" x14ac:dyDescent="0.15">
      <c r="B57" s="256" t="s">
        <v>94</v>
      </c>
      <c r="C57" s="257"/>
      <c r="D57" s="137">
        <f t="shared" ref="D57:H57" si="9">SUM(D58:D60)</f>
        <v>0</v>
      </c>
      <c r="E57" s="137">
        <f t="shared" si="9"/>
        <v>19627602</v>
      </c>
      <c r="F57" s="137">
        <f t="shared" si="9"/>
        <v>19627602</v>
      </c>
      <c r="G57" s="137">
        <f t="shared" si="9"/>
        <v>0</v>
      </c>
      <c r="H57" s="137">
        <f t="shared" si="9"/>
        <v>0</v>
      </c>
      <c r="I57" s="137">
        <f>+F57-G57</f>
        <v>19627602</v>
      </c>
    </row>
    <row r="58" spans="2:9" s="160" customFormat="1" ht="9.75" customHeight="1" x14ac:dyDescent="0.15">
      <c r="B58" s="138"/>
      <c r="C58" s="139" t="s">
        <v>95</v>
      </c>
      <c r="D58" s="31">
        <v>0</v>
      </c>
      <c r="E58" s="31">
        <v>0</v>
      </c>
      <c r="F58" s="31">
        <f t="shared" si="4"/>
        <v>0</v>
      </c>
      <c r="G58" s="31">
        <v>0</v>
      </c>
      <c r="H58" s="31">
        <v>0</v>
      </c>
      <c r="I58" s="31">
        <f>+F58-G58</f>
        <v>0</v>
      </c>
    </row>
    <row r="59" spans="2:9" s="160" customFormat="1" ht="9.75" customHeight="1" x14ac:dyDescent="0.15">
      <c r="B59" s="138"/>
      <c r="C59" s="139" t="s">
        <v>96</v>
      </c>
      <c r="D59" s="31">
        <v>0</v>
      </c>
      <c r="E59" s="31">
        <v>19627602</v>
      </c>
      <c r="F59" s="31">
        <v>19627602</v>
      </c>
      <c r="G59" s="31">
        <v>0</v>
      </c>
      <c r="H59" s="31">
        <v>0</v>
      </c>
      <c r="I59" s="31">
        <f t="shared" si="1"/>
        <v>19627602</v>
      </c>
    </row>
    <row r="60" spans="2:9" s="160" customFormat="1" ht="9.75" customHeight="1" x14ac:dyDescent="0.15">
      <c r="B60" s="138"/>
      <c r="C60" s="139" t="s">
        <v>97</v>
      </c>
      <c r="D60" s="31">
        <v>0</v>
      </c>
      <c r="E60" s="31">
        <v>0</v>
      </c>
      <c r="F60" s="31">
        <f t="shared" si="4"/>
        <v>0</v>
      </c>
      <c r="G60" s="31">
        <v>0</v>
      </c>
      <c r="H60" s="31">
        <v>0</v>
      </c>
      <c r="I60" s="31">
        <f t="shared" si="1"/>
        <v>0</v>
      </c>
    </row>
    <row r="61" spans="2:9" s="160" customFormat="1" ht="9.75" customHeight="1" x14ac:dyDescent="0.15">
      <c r="B61" s="256" t="s">
        <v>98</v>
      </c>
      <c r="C61" s="257"/>
      <c r="D61" s="137">
        <f t="shared" ref="D61:H61" si="10">SUM(D62:D69)</f>
        <v>0</v>
      </c>
      <c r="E61" s="137">
        <f t="shared" si="10"/>
        <v>0</v>
      </c>
      <c r="F61" s="137">
        <f t="shared" si="4"/>
        <v>0</v>
      </c>
      <c r="G61" s="137">
        <f t="shared" si="10"/>
        <v>0</v>
      </c>
      <c r="H61" s="137">
        <f t="shared" si="10"/>
        <v>0</v>
      </c>
      <c r="I61" s="137">
        <f t="shared" si="1"/>
        <v>0</v>
      </c>
    </row>
    <row r="62" spans="2:9" s="160" customFormat="1" ht="9.75" customHeight="1" x14ac:dyDescent="0.15">
      <c r="B62" s="138"/>
      <c r="C62" s="139" t="s">
        <v>99</v>
      </c>
      <c r="D62" s="31">
        <v>0</v>
      </c>
      <c r="E62" s="31">
        <v>0</v>
      </c>
      <c r="F62" s="31">
        <f t="shared" si="4"/>
        <v>0</v>
      </c>
      <c r="G62" s="31">
        <v>0</v>
      </c>
      <c r="H62" s="31">
        <v>0</v>
      </c>
      <c r="I62" s="31">
        <v>0</v>
      </c>
    </row>
    <row r="63" spans="2:9" s="160" customFormat="1" ht="9.75" customHeight="1" x14ac:dyDescent="0.15">
      <c r="B63" s="138"/>
      <c r="C63" s="139" t="s">
        <v>100</v>
      </c>
      <c r="D63" s="31">
        <v>0</v>
      </c>
      <c r="E63" s="31">
        <v>0</v>
      </c>
      <c r="F63" s="31">
        <f t="shared" si="4"/>
        <v>0</v>
      </c>
      <c r="G63" s="31">
        <v>0</v>
      </c>
      <c r="H63" s="31">
        <v>0</v>
      </c>
      <c r="I63" s="31">
        <v>0</v>
      </c>
    </row>
    <row r="64" spans="2:9" s="160" customFormat="1" ht="9.75" customHeight="1" x14ac:dyDescent="0.15">
      <c r="B64" s="138"/>
      <c r="C64" s="139" t="s">
        <v>101</v>
      </c>
      <c r="D64" s="31">
        <v>0</v>
      </c>
      <c r="E64" s="31">
        <v>0</v>
      </c>
      <c r="F64" s="31">
        <f t="shared" si="4"/>
        <v>0</v>
      </c>
      <c r="G64" s="31">
        <v>0</v>
      </c>
      <c r="H64" s="31">
        <v>0</v>
      </c>
      <c r="I64" s="31">
        <v>0</v>
      </c>
    </row>
    <row r="65" spans="2:9" s="160" customFormat="1" ht="9.75" customHeight="1" x14ac:dyDescent="0.15">
      <c r="B65" s="138"/>
      <c r="C65" s="139" t="s">
        <v>102</v>
      </c>
      <c r="D65" s="31">
        <v>0</v>
      </c>
      <c r="E65" s="31">
        <v>0</v>
      </c>
      <c r="F65" s="31">
        <f t="shared" si="4"/>
        <v>0</v>
      </c>
      <c r="G65" s="31">
        <v>0</v>
      </c>
      <c r="H65" s="31">
        <v>0</v>
      </c>
      <c r="I65" s="31">
        <v>0</v>
      </c>
    </row>
    <row r="66" spans="2:9" s="160" customFormat="1" ht="9.75" customHeight="1" x14ac:dyDescent="0.15">
      <c r="B66" s="138"/>
      <c r="C66" s="139" t="s">
        <v>103</v>
      </c>
      <c r="D66" s="31">
        <v>0</v>
      </c>
      <c r="E66" s="31">
        <v>0</v>
      </c>
      <c r="F66" s="31">
        <f t="shared" si="4"/>
        <v>0</v>
      </c>
      <c r="G66" s="31">
        <v>0</v>
      </c>
      <c r="H66" s="31">
        <v>0</v>
      </c>
      <c r="I66" s="31">
        <v>0</v>
      </c>
    </row>
    <row r="67" spans="2:9" s="160" customFormat="1" ht="9.75" customHeight="1" x14ac:dyDescent="0.15">
      <c r="B67" s="138"/>
      <c r="C67" s="139" t="s">
        <v>104</v>
      </c>
      <c r="D67" s="31">
        <v>0</v>
      </c>
      <c r="E67" s="31">
        <v>0</v>
      </c>
      <c r="F67" s="31">
        <f t="shared" si="4"/>
        <v>0</v>
      </c>
      <c r="G67" s="31">
        <v>0</v>
      </c>
      <c r="H67" s="31">
        <v>0</v>
      </c>
      <c r="I67" s="31">
        <v>0</v>
      </c>
    </row>
    <row r="68" spans="2:9" s="160" customFormat="1" ht="9.75" customHeight="1" x14ac:dyDescent="0.15">
      <c r="B68" s="138"/>
      <c r="C68" s="139" t="s">
        <v>105</v>
      </c>
      <c r="D68" s="31">
        <v>0</v>
      </c>
      <c r="E68" s="31">
        <v>0</v>
      </c>
      <c r="F68" s="31">
        <f t="shared" si="4"/>
        <v>0</v>
      </c>
      <c r="G68" s="31">
        <v>0</v>
      </c>
      <c r="H68" s="31">
        <v>0</v>
      </c>
      <c r="I68" s="31">
        <v>0</v>
      </c>
    </row>
    <row r="69" spans="2:9" s="160" customFormat="1" ht="9.75" customHeight="1" x14ac:dyDescent="0.15">
      <c r="B69" s="138"/>
      <c r="C69" s="139" t="s">
        <v>106</v>
      </c>
      <c r="D69" s="31">
        <v>0</v>
      </c>
      <c r="E69" s="31">
        <v>0</v>
      </c>
      <c r="F69" s="31">
        <f t="shared" si="4"/>
        <v>0</v>
      </c>
      <c r="G69" s="31">
        <v>0</v>
      </c>
      <c r="H69" s="31">
        <v>0</v>
      </c>
      <c r="I69" s="31">
        <f t="shared" si="1"/>
        <v>0</v>
      </c>
    </row>
    <row r="70" spans="2:9" s="160" customFormat="1" ht="9.75" customHeight="1" x14ac:dyDescent="0.15">
      <c r="B70" s="256" t="s">
        <v>107</v>
      </c>
      <c r="C70" s="257"/>
      <c r="D70" s="137">
        <f>SUM(D71:D73)</f>
        <v>0</v>
      </c>
      <c r="E70" s="137">
        <f>SUM(E71:E73)</f>
        <v>0</v>
      </c>
      <c r="F70" s="137">
        <f t="shared" si="4"/>
        <v>0</v>
      </c>
      <c r="G70" s="137">
        <f>SUM(G71:G73)</f>
        <v>0</v>
      </c>
      <c r="H70" s="137">
        <f>SUM(H71:H73)</f>
        <v>0</v>
      </c>
      <c r="I70" s="137">
        <f t="shared" si="1"/>
        <v>0</v>
      </c>
    </row>
    <row r="71" spans="2:9" s="160" customFormat="1" ht="9.75" customHeight="1" x14ac:dyDescent="0.15">
      <c r="B71" s="138"/>
      <c r="C71" s="139" t="s">
        <v>108</v>
      </c>
      <c r="D71" s="31">
        <v>0</v>
      </c>
      <c r="E71" s="31">
        <v>0</v>
      </c>
      <c r="F71" s="31">
        <f t="shared" si="4"/>
        <v>0</v>
      </c>
      <c r="G71" s="31">
        <v>0</v>
      </c>
      <c r="H71" s="31">
        <v>0</v>
      </c>
      <c r="I71" s="31">
        <f t="shared" si="1"/>
        <v>0</v>
      </c>
    </row>
    <row r="72" spans="2:9" s="160" customFormat="1" ht="9.75" customHeight="1" x14ac:dyDescent="0.15">
      <c r="B72" s="138"/>
      <c r="C72" s="139" t="s">
        <v>109</v>
      </c>
      <c r="D72" s="31">
        <v>0</v>
      </c>
      <c r="E72" s="31">
        <v>0</v>
      </c>
      <c r="F72" s="31">
        <f t="shared" si="4"/>
        <v>0</v>
      </c>
      <c r="G72" s="31">
        <v>0</v>
      </c>
      <c r="H72" s="31">
        <v>0</v>
      </c>
      <c r="I72" s="31">
        <f t="shared" si="1"/>
        <v>0</v>
      </c>
    </row>
    <row r="73" spans="2:9" s="160" customFormat="1" ht="9.75" customHeight="1" x14ac:dyDescent="0.15">
      <c r="B73" s="138"/>
      <c r="C73" s="139" t="s">
        <v>110</v>
      </c>
      <c r="D73" s="31">
        <v>0</v>
      </c>
      <c r="E73" s="31">
        <v>0</v>
      </c>
      <c r="F73" s="31">
        <f t="shared" si="4"/>
        <v>0</v>
      </c>
      <c r="G73" s="31">
        <v>0</v>
      </c>
      <c r="H73" s="31">
        <v>0</v>
      </c>
      <c r="I73" s="31">
        <f t="shared" si="1"/>
        <v>0</v>
      </c>
    </row>
    <row r="74" spans="2:9" s="160" customFormat="1" ht="9.75" customHeight="1" x14ac:dyDescent="0.15">
      <c r="B74" s="256" t="s">
        <v>111</v>
      </c>
      <c r="C74" s="257"/>
      <c r="D74" s="137">
        <f>SUM(D75:D81)</f>
        <v>0</v>
      </c>
      <c r="E74" s="137">
        <f t="shared" ref="E74:H74" si="11">SUM(E75:E81)</f>
        <v>0</v>
      </c>
      <c r="F74" s="137">
        <f t="shared" si="4"/>
        <v>0</v>
      </c>
      <c r="G74" s="137">
        <f t="shared" si="11"/>
        <v>0</v>
      </c>
      <c r="H74" s="137">
        <f t="shared" si="11"/>
        <v>0</v>
      </c>
      <c r="I74" s="137">
        <f t="shared" ref="I74:I81" si="12">+F74-G74</f>
        <v>0</v>
      </c>
    </row>
    <row r="75" spans="2:9" s="160" customFormat="1" ht="9.75" customHeight="1" x14ac:dyDescent="0.15">
      <c r="B75" s="138"/>
      <c r="C75" s="139" t="s">
        <v>112</v>
      </c>
      <c r="D75" s="31">
        <v>0</v>
      </c>
      <c r="E75" s="31">
        <v>0</v>
      </c>
      <c r="F75" s="31">
        <f t="shared" si="4"/>
        <v>0</v>
      </c>
      <c r="G75" s="31">
        <v>0</v>
      </c>
      <c r="H75" s="31">
        <v>0</v>
      </c>
      <c r="I75" s="31">
        <f t="shared" si="12"/>
        <v>0</v>
      </c>
    </row>
    <row r="76" spans="2:9" s="160" customFormat="1" ht="9.75" customHeight="1" x14ac:dyDescent="0.15">
      <c r="B76" s="138"/>
      <c r="C76" s="139" t="s">
        <v>113</v>
      </c>
      <c r="D76" s="31">
        <v>0</v>
      </c>
      <c r="E76" s="31">
        <v>0</v>
      </c>
      <c r="F76" s="31">
        <f t="shared" si="4"/>
        <v>0</v>
      </c>
      <c r="G76" s="31">
        <v>0</v>
      </c>
      <c r="H76" s="31">
        <v>0</v>
      </c>
      <c r="I76" s="31">
        <f t="shared" si="12"/>
        <v>0</v>
      </c>
    </row>
    <row r="77" spans="2:9" s="160" customFormat="1" ht="9.75" customHeight="1" x14ac:dyDescent="0.15">
      <c r="B77" s="138"/>
      <c r="C77" s="139" t="s">
        <v>114</v>
      </c>
      <c r="D77" s="31">
        <v>0</v>
      </c>
      <c r="E77" s="31">
        <v>0</v>
      </c>
      <c r="F77" s="31">
        <f t="shared" si="4"/>
        <v>0</v>
      </c>
      <c r="G77" s="31">
        <v>0</v>
      </c>
      <c r="H77" s="31">
        <v>0</v>
      </c>
      <c r="I77" s="31">
        <f t="shared" si="12"/>
        <v>0</v>
      </c>
    </row>
    <row r="78" spans="2:9" s="160" customFormat="1" ht="9.75" customHeight="1" x14ac:dyDescent="0.15">
      <c r="B78" s="138"/>
      <c r="C78" s="139" t="s">
        <v>115</v>
      </c>
      <c r="D78" s="31">
        <v>0</v>
      </c>
      <c r="E78" s="31">
        <v>0</v>
      </c>
      <c r="F78" s="31">
        <f t="shared" si="4"/>
        <v>0</v>
      </c>
      <c r="G78" s="31">
        <v>0</v>
      </c>
      <c r="H78" s="31">
        <v>0</v>
      </c>
      <c r="I78" s="31">
        <f t="shared" si="12"/>
        <v>0</v>
      </c>
    </row>
    <row r="79" spans="2:9" s="160" customFormat="1" ht="9.75" customHeight="1" x14ac:dyDescent="0.15">
      <c r="B79" s="138"/>
      <c r="C79" s="139" t="s">
        <v>116</v>
      </c>
      <c r="D79" s="31">
        <v>0</v>
      </c>
      <c r="E79" s="31">
        <v>0</v>
      </c>
      <c r="F79" s="31">
        <f t="shared" si="4"/>
        <v>0</v>
      </c>
      <c r="G79" s="31">
        <v>0</v>
      </c>
      <c r="H79" s="31">
        <v>0</v>
      </c>
      <c r="I79" s="31">
        <f t="shared" si="12"/>
        <v>0</v>
      </c>
    </row>
    <row r="80" spans="2:9" s="160" customFormat="1" ht="9.75" customHeight="1" x14ac:dyDescent="0.15">
      <c r="B80" s="138"/>
      <c r="C80" s="139" t="s">
        <v>117</v>
      </c>
      <c r="D80" s="31">
        <v>0</v>
      </c>
      <c r="E80" s="31">
        <v>0</v>
      </c>
      <c r="F80" s="31">
        <f t="shared" si="4"/>
        <v>0</v>
      </c>
      <c r="G80" s="31">
        <v>0</v>
      </c>
      <c r="H80" s="31">
        <v>0</v>
      </c>
      <c r="I80" s="31">
        <f t="shared" si="12"/>
        <v>0</v>
      </c>
    </row>
    <row r="81" spans="2:12" s="160" customFormat="1" ht="9.75" customHeight="1" x14ac:dyDescent="0.15">
      <c r="B81" s="140"/>
      <c r="C81" s="141" t="s">
        <v>118</v>
      </c>
      <c r="D81" s="142">
        <v>0</v>
      </c>
      <c r="E81" s="142">
        <v>0</v>
      </c>
      <c r="F81" s="31">
        <f t="shared" si="4"/>
        <v>0</v>
      </c>
      <c r="G81" s="142">
        <v>0</v>
      </c>
      <c r="H81" s="142">
        <v>0</v>
      </c>
      <c r="I81" s="142">
        <f t="shared" si="12"/>
        <v>0</v>
      </c>
    </row>
    <row r="82" spans="2:12" s="160" customFormat="1" ht="9.75" customHeight="1" x14ac:dyDescent="0.15">
      <c r="B82" s="143"/>
      <c r="C82" s="143"/>
      <c r="D82" s="144"/>
      <c r="E82" s="144"/>
      <c r="F82" s="144"/>
      <c r="G82" s="144"/>
      <c r="H82" s="144"/>
      <c r="I82" s="144"/>
    </row>
    <row r="83" spans="2:12" s="160" customFormat="1" ht="9.75" customHeight="1" x14ac:dyDescent="0.15">
      <c r="B83" s="256" t="s">
        <v>119</v>
      </c>
      <c r="C83" s="257"/>
      <c r="D83" s="137">
        <f>+D84+D92+D102+D112+D122+D132+D136+D145+D149</f>
        <v>1341045209</v>
      </c>
      <c r="E83" s="137">
        <f>+E84+E92+E102+E112+E122+E132+E136+E145+E149</f>
        <v>665502404</v>
      </c>
      <c r="F83" s="137">
        <f t="shared" ref="F83:F146" si="13">+D83+E83</f>
        <v>2006547613</v>
      </c>
      <c r="G83" s="137">
        <f>+G84+G92+G102+G112+G122+G132+G136+G145+G149</f>
        <v>1981372741</v>
      </c>
      <c r="H83" s="137">
        <f>+H84+H92+H102+H112+H122+H132+H136+H145+H149</f>
        <v>1836117031</v>
      </c>
      <c r="I83" s="137">
        <f t="shared" ref="I83:I146" si="14">+F83-G83</f>
        <v>25174872</v>
      </c>
    </row>
    <row r="84" spans="2:12" s="160" customFormat="1" ht="9.75" customHeight="1" x14ac:dyDescent="0.15">
      <c r="B84" s="256" t="s">
        <v>46</v>
      </c>
      <c r="C84" s="257"/>
      <c r="D84" s="137">
        <f>SUM(D85:D91)</f>
        <v>1318285193</v>
      </c>
      <c r="E84" s="137">
        <f t="shared" ref="E84:H84" si="15">SUM(E85:E91)</f>
        <v>375434302</v>
      </c>
      <c r="F84" s="137">
        <f t="shared" si="15"/>
        <v>1693719495</v>
      </c>
      <c r="G84" s="137">
        <f t="shared" si="15"/>
        <v>1691507783</v>
      </c>
      <c r="H84" s="137">
        <f t="shared" si="15"/>
        <v>1670311316</v>
      </c>
      <c r="I84" s="137">
        <f>+F84-G84</f>
        <v>2211712</v>
      </c>
      <c r="J84" s="164"/>
      <c r="K84" s="161"/>
      <c r="L84" s="161"/>
    </row>
    <row r="85" spans="2:12" s="160" customFormat="1" ht="9.75" customHeight="1" x14ac:dyDescent="0.15">
      <c r="B85" s="138"/>
      <c r="C85" s="139" t="s">
        <v>47</v>
      </c>
      <c r="D85" s="31">
        <v>503101337</v>
      </c>
      <c r="E85" s="31">
        <v>42187607</v>
      </c>
      <c r="F85" s="31">
        <f t="shared" si="13"/>
        <v>545288944</v>
      </c>
      <c r="G85" s="31">
        <v>545288749</v>
      </c>
      <c r="H85" s="31">
        <v>545288749</v>
      </c>
      <c r="I85" s="31">
        <f>+F85-G85</f>
        <v>195</v>
      </c>
      <c r="K85" s="161"/>
      <c r="L85" s="161"/>
    </row>
    <row r="86" spans="2:12" s="160" customFormat="1" ht="9.75" customHeight="1" x14ac:dyDescent="0.15">
      <c r="B86" s="138"/>
      <c r="C86" s="139" t="s">
        <v>48</v>
      </c>
      <c r="D86" s="31">
        <v>3298560</v>
      </c>
      <c r="E86" s="31">
        <v>21049819</v>
      </c>
      <c r="F86" s="31">
        <f t="shared" si="13"/>
        <v>24348379</v>
      </c>
      <c r="G86" s="31">
        <v>22762978</v>
      </c>
      <c r="H86" s="31">
        <v>22762978</v>
      </c>
      <c r="I86" s="31">
        <f>+F86-G86</f>
        <v>1585401</v>
      </c>
      <c r="K86" s="161"/>
      <c r="L86" s="161"/>
    </row>
    <row r="87" spans="2:12" s="160" customFormat="1" ht="9.75" customHeight="1" x14ac:dyDescent="0.15">
      <c r="B87" s="138"/>
      <c r="C87" s="139" t="s">
        <v>49</v>
      </c>
      <c r="D87" s="31">
        <v>234211487</v>
      </c>
      <c r="E87" s="31">
        <v>125874101</v>
      </c>
      <c r="F87" s="31">
        <f t="shared" si="13"/>
        <v>360085588</v>
      </c>
      <c r="G87" s="31">
        <v>359783983</v>
      </c>
      <c r="H87" s="31">
        <v>359783983</v>
      </c>
      <c r="I87" s="31">
        <f t="shared" ref="I87:I91" si="16">+F87-G87</f>
        <v>301605</v>
      </c>
      <c r="K87" s="161"/>
      <c r="L87" s="161"/>
    </row>
    <row r="88" spans="2:12" s="160" customFormat="1" ht="9.75" customHeight="1" x14ac:dyDescent="0.15">
      <c r="B88" s="138"/>
      <c r="C88" s="139" t="s">
        <v>50</v>
      </c>
      <c r="D88" s="31">
        <v>126964586</v>
      </c>
      <c r="E88" s="31">
        <v>25757533</v>
      </c>
      <c r="F88" s="31">
        <f t="shared" si="13"/>
        <v>152722119</v>
      </c>
      <c r="G88" s="31">
        <v>152437877</v>
      </c>
      <c r="H88" s="31">
        <v>151761910</v>
      </c>
      <c r="I88" s="31">
        <f t="shared" si="16"/>
        <v>284242</v>
      </c>
      <c r="K88" s="161"/>
      <c r="L88" s="161"/>
    </row>
    <row r="89" spans="2:12" s="160" customFormat="1" ht="9.75" customHeight="1" x14ac:dyDescent="0.15">
      <c r="B89" s="138"/>
      <c r="C89" s="139" t="s">
        <v>51</v>
      </c>
      <c r="D89" s="31">
        <v>434614540</v>
      </c>
      <c r="E89" s="31">
        <v>144372179</v>
      </c>
      <c r="F89" s="31">
        <f t="shared" si="13"/>
        <v>578986719</v>
      </c>
      <c r="G89" s="31">
        <v>578970513</v>
      </c>
      <c r="H89" s="31">
        <v>558450013</v>
      </c>
      <c r="I89" s="31">
        <f t="shared" si="16"/>
        <v>16206</v>
      </c>
      <c r="K89" s="161"/>
      <c r="L89" s="161"/>
    </row>
    <row r="90" spans="2:12" s="160" customFormat="1" ht="9.75" customHeight="1" x14ac:dyDescent="0.15">
      <c r="B90" s="138"/>
      <c r="C90" s="139" t="s">
        <v>52</v>
      </c>
      <c r="D90" s="31">
        <v>0</v>
      </c>
      <c r="E90" s="31">
        <v>0</v>
      </c>
      <c r="F90" s="31">
        <f t="shared" si="13"/>
        <v>0</v>
      </c>
      <c r="G90" s="31">
        <v>0</v>
      </c>
      <c r="H90" s="31">
        <v>0</v>
      </c>
      <c r="I90" s="31">
        <f t="shared" si="16"/>
        <v>0</v>
      </c>
      <c r="K90" s="161"/>
      <c r="L90" s="161"/>
    </row>
    <row r="91" spans="2:12" s="160" customFormat="1" ht="9.75" customHeight="1" x14ac:dyDescent="0.15">
      <c r="B91" s="138"/>
      <c r="C91" s="139" t="s">
        <v>53</v>
      </c>
      <c r="D91" s="31">
        <v>16094683</v>
      </c>
      <c r="E91" s="31">
        <v>16193063</v>
      </c>
      <c r="F91" s="31">
        <f t="shared" si="13"/>
        <v>32287746</v>
      </c>
      <c r="G91" s="31">
        <v>32263683</v>
      </c>
      <c r="H91" s="31">
        <v>32263683</v>
      </c>
      <c r="I91" s="31">
        <f t="shared" si="16"/>
        <v>24063</v>
      </c>
      <c r="K91" s="161"/>
      <c r="L91" s="161"/>
    </row>
    <row r="92" spans="2:12" s="160" customFormat="1" ht="9.75" customHeight="1" x14ac:dyDescent="0.15">
      <c r="B92" s="256" t="s">
        <v>54</v>
      </c>
      <c r="C92" s="257"/>
      <c r="D92" s="137">
        <f>SUM(D93:D101)</f>
        <v>2777075</v>
      </c>
      <c r="E92" s="137">
        <f>SUM(E93:E101)</f>
        <v>96792596</v>
      </c>
      <c r="F92" s="137">
        <f t="shared" ref="F92:H92" si="17">SUM(F93:F101)</f>
        <v>99569671</v>
      </c>
      <c r="G92" s="137">
        <f>SUM(G93:G101)</f>
        <v>96577099</v>
      </c>
      <c r="H92" s="137">
        <f>SUM(H93:H101)</f>
        <v>88476833</v>
      </c>
      <c r="I92" s="137">
        <f t="shared" ref="I92" si="18">SUM(I93:I101)</f>
        <v>2992572</v>
      </c>
      <c r="J92" s="164"/>
      <c r="K92" s="161"/>
      <c r="L92" s="161"/>
    </row>
    <row r="93" spans="2:12" s="160" customFormat="1" ht="9.75" customHeight="1" x14ac:dyDescent="0.15">
      <c r="B93" s="138"/>
      <c r="C93" s="139" t="s">
        <v>55</v>
      </c>
      <c r="D93" s="31">
        <v>2777075</v>
      </c>
      <c r="E93" s="31">
        <v>3520216</v>
      </c>
      <c r="F93" s="31">
        <f t="shared" si="13"/>
        <v>6297291</v>
      </c>
      <c r="G93" s="31">
        <v>6037806</v>
      </c>
      <c r="H93" s="31">
        <v>1250048</v>
      </c>
      <c r="I93" s="31">
        <f t="shared" si="14"/>
        <v>259485</v>
      </c>
    </row>
    <row r="94" spans="2:12" s="160" customFormat="1" ht="9.75" customHeight="1" x14ac:dyDescent="0.15">
      <c r="B94" s="138"/>
      <c r="C94" s="139" t="s">
        <v>56</v>
      </c>
      <c r="D94" s="31">
        <v>0</v>
      </c>
      <c r="E94" s="31">
        <v>11911</v>
      </c>
      <c r="F94" s="31">
        <f t="shared" si="13"/>
        <v>11911</v>
      </c>
      <c r="G94" s="31">
        <v>11890</v>
      </c>
      <c r="H94" s="31">
        <v>11890</v>
      </c>
      <c r="I94" s="31">
        <f t="shared" si="14"/>
        <v>21</v>
      </c>
    </row>
    <row r="95" spans="2:12" s="160" customFormat="1" ht="9.75" customHeight="1" x14ac:dyDescent="0.15">
      <c r="B95" s="138"/>
      <c r="C95" s="139" t="s">
        <v>57</v>
      </c>
      <c r="D95" s="31">
        <v>0</v>
      </c>
      <c r="E95" s="31">
        <v>0</v>
      </c>
      <c r="F95" s="31">
        <f t="shared" si="13"/>
        <v>0</v>
      </c>
      <c r="G95" s="31">
        <v>0</v>
      </c>
      <c r="H95" s="31">
        <v>0</v>
      </c>
      <c r="I95" s="31">
        <f t="shared" si="14"/>
        <v>0</v>
      </c>
    </row>
    <row r="96" spans="2:12" s="160" customFormat="1" ht="9.75" customHeight="1" x14ac:dyDescent="0.15">
      <c r="B96" s="138"/>
      <c r="C96" s="139" t="s">
        <v>58</v>
      </c>
      <c r="D96" s="31">
        <v>0</v>
      </c>
      <c r="E96" s="31">
        <v>21000</v>
      </c>
      <c r="F96" s="31">
        <f t="shared" si="13"/>
        <v>21000</v>
      </c>
      <c r="G96" s="31">
        <v>20974</v>
      </c>
      <c r="H96" s="31">
        <v>20974</v>
      </c>
      <c r="I96" s="31">
        <f t="shared" si="14"/>
        <v>26</v>
      </c>
    </row>
    <row r="97" spans="2:12" s="160" customFormat="1" ht="9.75" customHeight="1" x14ac:dyDescent="0.15">
      <c r="B97" s="138"/>
      <c r="C97" s="139" t="s">
        <v>59</v>
      </c>
      <c r="D97" s="31">
        <v>0</v>
      </c>
      <c r="E97" s="31">
        <v>89888711</v>
      </c>
      <c r="F97" s="31">
        <f t="shared" si="13"/>
        <v>89888711</v>
      </c>
      <c r="G97" s="31">
        <v>88358533</v>
      </c>
      <c r="H97" s="31">
        <v>86733721</v>
      </c>
      <c r="I97" s="31">
        <f t="shared" si="14"/>
        <v>1530178</v>
      </c>
    </row>
    <row r="98" spans="2:12" s="160" customFormat="1" ht="9.75" customHeight="1" x14ac:dyDescent="0.15">
      <c r="B98" s="138"/>
      <c r="C98" s="139" t="s">
        <v>60</v>
      </c>
      <c r="D98" s="31">
        <v>0</v>
      </c>
      <c r="E98" s="31">
        <v>1339653</v>
      </c>
      <c r="F98" s="31">
        <f t="shared" si="13"/>
        <v>1339653</v>
      </c>
      <c r="G98" s="31">
        <v>521715</v>
      </c>
      <c r="H98" s="31">
        <v>391122</v>
      </c>
      <c r="I98" s="31">
        <f t="shared" si="14"/>
        <v>817938</v>
      </c>
    </row>
    <row r="99" spans="2:12" s="160" customFormat="1" ht="9.75" customHeight="1" x14ac:dyDescent="0.15">
      <c r="B99" s="138"/>
      <c r="C99" s="139" t="s">
        <v>61</v>
      </c>
      <c r="D99" s="31">
        <v>0</v>
      </c>
      <c r="E99" s="31">
        <v>860120</v>
      </c>
      <c r="F99" s="31">
        <f t="shared" si="13"/>
        <v>860120</v>
      </c>
      <c r="G99" s="31">
        <v>794993</v>
      </c>
      <c r="H99" s="31">
        <v>10017</v>
      </c>
      <c r="I99" s="31">
        <f t="shared" si="14"/>
        <v>65127</v>
      </c>
    </row>
    <row r="100" spans="2:12" s="160" customFormat="1" ht="9.75" customHeight="1" x14ac:dyDescent="0.15">
      <c r="B100" s="138"/>
      <c r="C100" s="139" t="s">
        <v>62</v>
      </c>
      <c r="D100" s="31">
        <v>0</v>
      </c>
      <c r="E100" s="31">
        <v>0</v>
      </c>
      <c r="F100" s="31">
        <f t="shared" si="13"/>
        <v>0</v>
      </c>
      <c r="G100" s="31">
        <v>0</v>
      </c>
      <c r="H100" s="31">
        <v>0</v>
      </c>
      <c r="I100" s="31">
        <f t="shared" si="14"/>
        <v>0</v>
      </c>
    </row>
    <row r="101" spans="2:12" s="160" customFormat="1" ht="9.75" customHeight="1" x14ac:dyDescent="0.15">
      <c r="B101" s="138"/>
      <c r="C101" s="139" t="s">
        <v>63</v>
      </c>
      <c r="D101" s="31">
        <v>0</v>
      </c>
      <c r="E101" s="31">
        <v>1150985</v>
      </c>
      <c r="F101" s="31">
        <f t="shared" si="13"/>
        <v>1150985</v>
      </c>
      <c r="G101" s="31">
        <v>831188</v>
      </c>
      <c r="H101" s="31">
        <v>59061</v>
      </c>
      <c r="I101" s="31">
        <f t="shared" si="14"/>
        <v>319797</v>
      </c>
    </row>
    <row r="102" spans="2:12" s="160" customFormat="1" ht="9.75" customHeight="1" x14ac:dyDescent="0.15">
      <c r="B102" s="256" t="s">
        <v>64</v>
      </c>
      <c r="C102" s="257"/>
      <c r="D102" s="137">
        <f>SUM(D103:D111)</f>
        <v>19982941</v>
      </c>
      <c r="E102" s="137">
        <f t="shared" ref="E102:H102" si="19">SUM(E103:E111)</f>
        <v>169430628</v>
      </c>
      <c r="F102" s="137">
        <f t="shared" si="19"/>
        <v>189413569</v>
      </c>
      <c r="G102" s="137">
        <f t="shared" si="19"/>
        <v>183197519</v>
      </c>
      <c r="H102" s="137">
        <f t="shared" si="19"/>
        <v>76679886</v>
      </c>
      <c r="I102" s="137">
        <f t="shared" ref="I102" si="20">SUM(I103:I111)</f>
        <v>6216050</v>
      </c>
      <c r="J102" s="164"/>
      <c r="K102" s="161"/>
      <c r="L102" s="161"/>
    </row>
    <row r="103" spans="2:12" s="160" customFormat="1" ht="9.75" customHeight="1" x14ac:dyDescent="0.15">
      <c r="B103" s="138"/>
      <c r="C103" s="139" t="s">
        <v>65</v>
      </c>
      <c r="D103" s="31">
        <v>0</v>
      </c>
      <c r="E103" s="31">
        <v>1985506</v>
      </c>
      <c r="F103" s="31">
        <f t="shared" si="13"/>
        <v>1985506</v>
      </c>
      <c r="G103" s="170">
        <v>1984697</v>
      </c>
      <c r="H103" s="31">
        <v>1976073</v>
      </c>
      <c r="I103" s="31">
        <f t="shared" si="14"/>
        <v>809</v>
      </c>
      <c r="K103" s="161"/>
      <c r="L103" s="161"/>
    </row>
    <row r="104" spans="2:12" s="160" customFormat="1" ht="9.75" customHeight="1" x14ac:dyDescent="0.15">
      <c r="B104" s="138"/>
      <c r="C104" s="139" t="s">
        <v>66</v>
      </c>
      <c r="D104" s="31">
        <v>853600</v>
      </c>
      <c r="E104" s="31">
        <v>892702</v>
      </c>
      <c r="F104" s="31">
        <f t="shared" si="13"/>
        <v>1746302</v>
      </c>
      <c r="G104" s="170">
        <v>743847</v>
      </c>
      <c r="H104" s="31">
        <v>699352</v>
      </c>
      <c r="I104" s="31">
        <f t="shared" si="14"/>
        <v>1002455</v>
      </c>
      <c r="K104" s="161"/>
      <c r="L104" s="161"/>
    </row>
    <row r="105" spans="2:12" s="160" customFormat="1" ht="9.75" customHeight="1" x14ac:dyDescent="0.15">
      <c r="B105" s="138"/>
      <c r="C105" s="139" t="s">
        <v>67</v>
      </c>
      <c r="D105" s="31">
        <v>0</v>
      </c>
      <c r="E105" s="31">
        <v>139612502</v>
      </c>
      <c r="F105" s="31">
        <f t="shared" si="13"/>
        <v>139612502</v>
      </c>
      <c r="G105" s="170">
        <v>138238410</v>
      </c>
      <c r="H105" s="31">
        <v>63625105</v>
      </c>
      <c r="I105" s="31">
        <f t="shared" si="14"/>
        <v>1374092</v>
      </c>
      <c r="K105" s="161"/>
      <c r="L105" s="161"/>
    </row>
    <row r="106" spans="2:12" s="160" customFormat="1" ht="9.75" customHeight="1" x14ac:dyDescent="0.15">
      <c r="B106" s="138"/>
      <c r="C106" s="139" t="s">
        <v>68</v>
      </c>
      <c r="D106" s="31">
        <v>0</v>
      </c>
      <c r="E106" s="31">
        <v>0</v>
      </c>
      <c r="F106" s="31">
        <f t="shared" si="13"/>
        <v>0</v>
      </c>
      <c r="G106" s="170">
        <v>0</v>
      </c>
      <c r="H106" s="31">
        <v>0</v>
      </c>
      <c r="I106" s="31">
        <f t="shared" si="14"/>
        <v>0</v>
      </c>
      <c r="K106" s="161"/>
      <c r="L106" s="161"/>
    </row>
    <row r="107" spans="2:12" s="160" customFormat="1" ht="9.75" customHeight="1" x14ac:dyDescent="0.15">
      <c r="B107" s="138"/>
      <c r="C107" s="139" t="s">
        <v>69</v>
      </c>
      <c r="D107" s="31">
        <v>19129341</v>
      </c>
      <c r="E107" s="31">
        <v>22008639</v>
      </c>
      <c r="F107" s="31">
        <f t="shared" si="13"/>
        <v>41137980</v>
      </c>
      <c r="G107" s="170">
        <v>38158727</v>
      </c>
      <c r="H107" s="31">
        <v>10031559</v>
      </c>
      <c r="I107" s="31">
        <f t="shared" si="14"/>
        <v>2979253</v>
      </c>
      <c r="K107" s="161"/>
      <c r="L107" s="161"/>
    </row>
    <row r="108" spans="2:12" s="160" customFormat="1" ht="9.75" customHeight="1" x14ac:dyDescent="0.15">
      <c r="B108" s="138"/>
      <c r="C108" s="139" t="s">
        <v>70</v>
      </c>
      <c r="D108" s="31">
        <v>0</v>
      </c>
      <c r="E108" s="31">
        <v>4195433</v>
      </c>
      <c r="F108" s="31">
        <f t="shared" si="13"/>
        <v>4195433</v>
      </c>
      <c r="G108" s="170">
        <v>3593551</v>
      </c>
      <c r="H108" s="31">
        <v>0</v>
      </c>
      <c r="I108" s="31">
        <f t="shared" si="14"/>
        <v>601882</v>
      </c>
      <c r="K108" s="161"/>
      <c r="L108" s="161"/>
    </row>
    <row r="109" spans="2:12" s="160" customFormat="1" ht="9.75" customHeight="1" x14ac:dyDescent="0.15">
      <c r="B109" s="138"/>
      <c r="C109" s="139" t="s">
        <v>71</v>
      </c>
      <c r="D109" s="31">
        <v>0</v>
      </c>
      <c r="E109" s="31">
        <v>605846</v>
      </c>
      <c r="F109" s="31">
        <f t="shared" si="13"/>
        <v>605846</v>
      </c>
      <c r="G109" s="170">
        <v>348287</v>
      </c>
      <c r="H109" s="31">
        <v>347797</v>
      </c>
      <c r="I109" s="31">
        <f t="shared" si="14"/>
        <v>257559</v>
      </c>
      <c r="K109" s="161"/>
      <c r="L109" s="161"/>
    </row>
    <row r="110" spans="2:12" s="160" customFormat="1" ht="9.75" customHeight="1" x14ac:dyDescent="0.15">
      <c r="B110" s="138"/>
      <c r="C110" s="139" t="s">
        <v>72</v>
      </c>
      <c r="D110" s="31">
        <v>0</v>
      </c>
      <c r="E110" s="31">
        <v>130000</v>
      </c>
      <c r="F110" s="31">
        <f t="shared" si="13"/>
        <v>130000</v>
      </c>
      <c r="G110" s="170">
        <v>130000</v>
      </c>
      <c r="H110" s="31">
        <v>0</v>
      </c>
      <c r="I110" s="31">
        <f t="shared" si="14"/>
        <v>0</v>
      </c>
      <c r="K110" s="161"/>
      <c r="L110" s="161"/>
    </row>
    <row r="111" spans="2:12" s="160" customFormat="1" ht="9.75" customHeight="1" x14ac:dyDescent="0.15">
      <c r="B111" s="138"/>
      <c r="C111" s="139" t="s">
        <v>73</v>
      </c>
      <c r="D111" s="31">
        <v>0</v>
      </c>
      <c r="E111" s="31">
        <v>0</v>
      </c>
      <c r="F111" s="31">
        <f t="shared" si="13"/>
        <v>0</v>
      </c>
      <c r="G111" s="170">
        <v>0</v>
      </c>
      <c r="H111" s="31">
        <v>0</v>
      </c>
      <c r="I111" s="31">
        <f t="shared" si="14"/>
        <v>0</v>
      </c>
      <c r="K111" s="161"/>
      <c r="L111" s="161"/>
    </row>
    <row r="112" spans="2:12" s="160" customFormat="1" ht="9.75" customHeight="1" x14ac:dyDescent="0.15">
      <c r="B112" s="256" t="s">
        <v>74</v>
      </c>
      <c r="C112" s="257"/>
      <c r="D112" s="137">
        <f>SUM(D113:D121)</f>
        <v>0</v>
      </c>
      <c r="E112" s="137">
        <f t="shared" ref="E112:H112" si="21">SUM(E113:E121)</f>
        <v>0</v>
      </c>
      <c r="F112" s="137">
        <f t="shared" si="21"/>
        <v>0</v>
      </c>
      <c r="G112" s="137">
        <f t="shared" si="21"/>
        <v>0</v>
      </c>
      <c r="H112" s="137">
        <f t="shared" si="21"/>
        <v>0</v>
      </c>
      <c r="I112" s="137">
        <f t="shared" ref="I112" si="22">SUM(I113:I121)</f>
        <v>0</v>
      </c>
    </row>
    <row r="113" spans="2:9" s="160" customFormat="1" ht="9.75" customHeight="1" x14ac:dyDescent="0.15">
      <c r="B113" s="138"/>
      <c r="C113" s="139" t="s">
        <v>75</v>
      </c>
      <c r="D113" s="31">
        <v>0</v>
      </c>
      <c r="E113" s="31">
        <v>0</v>
      </c>
      <c r="F113" s="31">
        <f t="shared" si="13"/>
        <v>0</v>
      </c>
      <c r="G113" s="31">
        <v>0</v>
      </c>
      <c r="H113" s="31">
        <v>0</v>
      </c>
      <c r="I113" s="31">
        <f t="shared" si="14"/>
        <v>0</v>
      </c>
    </row>
    <row r="114" spans="2:9" s="160" customFormat="1" ht="9.75" customHeight="1" x14ac:dyDescent="0.15">
      <c r="B114" s="138"/>
      <c r="C114" s="139" t="s">
        <v>76</v>
      </c>
      <c r="D114" s="31">
        <v>0</v>
      </c>
      <c r="E114" s="31">
        <v>0</v>
      </c>
      <c r="F114" s="31">
        <f t="shared" si="13"/>
        <v>0</v>
      </c>
      <c r="G114" s="31">
        <v>0</v>
      </c>
      <c r="H114" s="31">
        <v>0</v>
      </c>
      <c r="I114" s="31">
        <f t="shared" si="14"/>
        <v>0</v>
      </c>
    </row>
    <row r="115" spans="2:9" s="160" customFormat="1" ht="9.75" customHeight="1" x14ac:dyDescent="0.15">
      <c r="B115" s="138"/>
      <c r="C115" s="139" t="s">
        <v>77</v>
      </c>
      <c r="D115" s="31">
        <v>0</v>
      </c>
      <c r="E115" s="31">
        <v>0</v>
      </c>
      <c r="F115" s="31">
        <f t="shared" si="13"/>
        <v>0</v>
      </c>
      <c r="G115" s="31">
        <v>0</v>
      </c>
      <c r="H115" s="31">
        <v>0</v>
      </c>
      <c r="I115" s="31">
        <f t="shared" si="14"/>
        <v>0</v>
      </c>
    </row>
    <row r="116" spans="2:9" s="160" customFormat="1" ht="9.75" customHeight="1" x14ac:dyDescent="0.15">
      <c r="B116" s="138"/>
      <c r="C116" s="139" t="s">
        <v>78</v>
      </c>
      <c r="D116" s="31">
        <v>0</v>
      </c>
      <c r="E116" s="31">
        <v>0</v>
      </c>
      <c r="F116" s="31">
        <f t="shared" si="13"/>
        <v>0</v>
      </c>
      <c r="G116" s="31">
        <v>0</v>
      </c>
      <c r="H116" s="31">
        <v>0</v>
      </c>
      <c r="I116" s="31">
        <f t="shared" si="14"/>
        <v>0</v>
      </c>
    </row>
    <row r="117" spans="2:9" s="160" customFormat="1" ht="9.75" customHeight="1" x14ac:dyDescent="0.15">
      <c r="B117" s="138"/>
      <c r="C117" s="139" t="s">
        <v>79</v>
      </c>
      <c r="D117" s="31">
        <v>0</v>
      </c>
      <c r="E117" s="31">
        <v>0</v>
      </c>
      <c r="F117" s="31">
        <f t="shared" si="13"/>
        <v>0</v>
      </c>
      <c r="G117" s="31">
        <v>0</v>
      </c>
      <c r="H117" s="31">
        <v>0</v>
      </c>
      <c r="I117" s="31">
        <f t="shared" si="14"/>
        <v>0</v>
      </c>
    </row>
    <row r="118" spans="2:9" s="160" customFormat="1" ht="9.75" customHeight="1" x14ac:dyDescent="0.15">
      <c r="B118" s="138"/>
      <c r="C118" s="139" t="s">
        <v>80</v>
      </c>
      <c r="D118" s="31">
        <v>0</v>
      </c>
      <c r="E118" s="31">
        <v>0</v>
      </c>
      <c r="F118" s="31">
        <f t="shared" si="13"/>
        <v>0</v>
      </c>
      <c r="G118" s="31">
        <v>0</v>
      </c>
      <c r="H118" s="31">
        <v>0</v>
      </c>
      <c r="I118" s="31">
        <f t="shared" si="14"/>
        <v>0</v>
      </c>
    </row>
    <row r="119" spans="2:9" s="160" customFormat="1" ht="9.75" customHeight="1" x14ac:dyDescent="0.15">
      <c r="B119" s="138"/>
      <c r="C119" s="139" t="s">
        <v>81</v>
      </c>
      <c r="D119" s="31">
        <v>0</v>
      </c>
      <c r="E119" s="31">
        <v>0</v>
      </c>
      <c r="F119" s="31">
        <f t="shared" si="13"/>
        <v>0</v>
      </c>
      <c r="G119" s="31">
        <v>0</v>
      </c>
      <c r="H119" s="31">
        <v>0</v>
      </c>
      <c r="I119" s="31">
        <f t="shared" si="14"/>
        <v>0</v>
      </c>
    </row>
    <row r="120" spans="2:9" s="160" customFormat="1" ht="9.75" customHeight="1" x14ac:dyDescent="0.15">
      <c r="B120" s="138"/>
      <c r="C120" s="139" t="s">
        <v>82</v>
      </c>
      <c r="D120" s="31">
        <v>0</v>
      </c>
      <c r="E120" s="31">
        <v>0</v>
      </c>
      <c r="F120" s="31">
        <f t="shared" si="13"/>
        <v>0</v>
      </c>
      <c r="G120" s="31">
        <v>0</v>
      </c>
      <c r="H120" s="31">
        <v>0</v>
      </c>
      <c r="I120" s="31">
        <f t="shared" si="14"/>
        <v>0</v>
      </c>
    </row>
    <row r="121" spans="2:9" s="160" customFormat="1" ht="9.75" customHeight="1" x14ac:dyDescent="0.15">
      <c r="B121" s="138"/>
      <c r="C121" s="139" t="s">
        <v>83</v>
      </c>
      <c r="D121" s="31">
        <v>0</v>
      </c>
      <c r="E121" s="31">
        <v>0</v>
      </c>
      <c r="F121" s="31">
        <f t="shared" si="13"/>
        <v>0</v>
      </c>
      <c r="G121" s="31">
        <v>0</v>
      </c>
      <c r="H121" s="31">
        <v>0</v>
      </c>
      <c r="I121" s="31">
        <f t="shared" si="14"/>
        <v>0</v>
      </c>
    </row>
    <row r="122" spans="2:9" s="160" customFormat="1" ht="9.75" customHeight="1" x14ac:dyDescent="0.15">
      <c r="B122" s="256" t="s">
        <v>84</v>
      </c>
      <c r="C122" s="257"/>
      <c r="D122" s="137">
        <f>SUM(D123:D131)</f>
        <v>0</v>
      </c>
      <c r="E122" s="137">
        <f>SUM(E123:E131)</f>
        <v>11772480</v>
      </c>
      <c r="F122" s="137">
        <f t="shared" ref="F122:H122" si="23">SUM(F123:F131)</f>
        <v>11772480</v>
      </c>
      <c r="G122" s="137">
        <f t="shared" si="23"/>
        <v>10090340</v>
      </c>
      <c r="H122" s="137">
        <f t="shared" si="23"/>
        <v>648996</v>
      </c>
      <c r="I122" s="137">
        <f t="shared" ref="I122" si="24">SUM(I123:I131)</f>
        <v>1682140</v>
      </c>
    </row>
    <row r="123" spans="2:9" s="160" customFormat="1" ht="9.75" customHeight="1" x14ac:dyDescent="0.15">
      <c r="B123" s="138"/>
      <c r="C123" s="139" t="s">
        <v>85</v>
      </c>
      <c r="D123" s="31">
        <v>0</v>
      </c>
      <c r="E123" s="31">
        <v>5013418</v>
      </c>
      <c r="F123" s="31">
        <f t="shared" si="13"/>
        <v>5013418</v>
      </c>
      <c r="G123" s="31">
        <v>4995884</v>
      </c>
      <c r="H123" s="31">
        <v>395214</v>
      </c>
      <c r="I123" s="31">
        <f>+F123-G123</f>
        <v>17534</v>
      </c>
    </row>
    <row r="124" spans="2:9" s="160" customFormat="1" ht="9.75" customHeight="1" x14ac:dyDescent="0.15">
      <c r="B124" s="138"/>
      <c r="C124" s="139" t="s">
        <v>86</v>
      </c>
      <c r="D124" s="31">
        <v>0</v>
      </c>
      <c r="E124" s="31">
        <v>898348</v>
      </c>
      <c r="F124" s="31">
        <f t="shared" si="13"/>
        <v>898348</v>
      </c>
      <c r="G124" s="31">
        <v>775707</v>
      </c>
      <c r="H124" s="31">
        <v>7798</v>
      </c>
      <c r="I124" s="31">
        <f t="shared" ref="I124:I131" si="25">+F124-G124</f>
        <v>122641</v>
      </c>
    </row>
    <row r="125" spans="2:9" s="160" customFormat="1" ht="9.75" customHeight="1" x14ac:dyDescent="0.15">
      <c r="B125" s="138"/>
      <c r="C125" s="139" t="s">
        <v>87</v>
      </c>
      <c r="D125" s="31">
        <v>0</v>
      </c>
      <c r="E125" s="31">
        <v>3091000</v>
      </c>
      <c r="F125" s="31">
        <f t="shared" si="13"/>
        <v>3091000</v>
      </c>
      <c r="G125" s="31">
        <v>2315912</v>
      </c>
      <c r="H125" s="31">
        <v>0</v>
      </c>
      <c r="I125" s="31">
        <f t="shared" si="25"/>
        <v>775088</v>
      </c>
    </row>
    <row r="126" spans="2:9" s="160" customFormat="1" ht="9.75" customHeight="1" x14ac:dyDescent="0.15">
      <c r="B126" s="138"/>
      <c r="C126" s="139" t="s">
        <v>88</v>
      </c>
      <c r="D126" s="31">
        <v>0</v>
      </c>
      <c r="E126" s="31">
        <v>2495900</v>
      </c>
      <c r="F126" s="31">
        <f t="shared" si="13"/>
        <v>2495900</v>
      </c>
      <c r="G126" s="31">
        <v>1735400</v>
      </c>
      <c r="H126" s="31">
        <v>0</v>
      </c>
      <c r="I126" s="31">
        <f t="shared" si="25"/>
        <v>760500</v>
      </c>
    </row>
    <row r="127" spans="2:9" s="160" customFormat="1" ht="9.75" customHeight="1" x14ac:dyDescent="0.15">
      <c r="B127" s="138"/>
      <c r="C127" s="139" t="s">
        <v>89</v>
      </c>
      <c r="D127" s="31">
        <v>0</v>
      </c>
      <c r="E127" s="31">
        <v>101000</v>
      </c>
      <c r="F127" s="31">
        <f t="shared" si="13"/>
        <v>101000</v>
      </c>
      <c r="G127" s="31">
        <v>100870</v>
      </c>
      <c r="H127" s="31">
        <v>100870</v>
      </c>
      <c r="I127" s="31">
        <f t="shared" si="25"/>
        <v>130</v>
      </c>
    </row>
    <row r="128" spans="2:9" s="160" customFormat="1" ht="9.75" customHeight="1" x14ac:dyDescent="0.15">
      <c r="B128" s="138"/>
      <c r="C128" s="139" t="s">
        <v>90</v>
      </c>
      <c r="D128" s="31">
        <v>0</v>
      </c>
      <c r="E128" s="31">
        <v>0</v>
      </c>
      <c r="F128" s="31">
        <f t="shared" si="13"/>
        <v>0</v>
      </c>
      <c r="G128" s="31">
        <v>0</v>
      </c>
      <c r="H128" s="31">
        <v>0</v>
      </c>
      <c r="I128" s="31">
        <f t="shared" si="25"/>
        <v>0</v>
      </c>
    </row>
    <row r="129" spans="2:9" s="160" customFormat="1" ht="9.75" customHeight="1" x14ac:dyDescent="0.15">
      <c r="B129" s="138"/>
      <c r="C129" s="139" t="s">
        <v>91</v>
      </c>
      <c r="D129" s="31">
        <v>0</v>
      </c>
      <c r="E129" s="31">
        <v>0</v>
      </c>
      <c r="F129" s="31">
        <f t="shared" si="13"/>
        <v>0</v>
      </c>
      <c r="G129" s="31">
        <v>0</v>
      </c>
      <c r="H129" s="31">
        <v>0</v>
      </c>
      <c r="I129" s="31">
        <f t="shared" si="25"/>
        <v>0</v>
      </c>
    </row>
    <row r="130" spans="2:9" s="160" customFormat="1" ht="9.75" customHeight="1" x14ac:dyDescent="0.15">
      <c r="B130" s="138"/>
      <c r="C130" s="139" t="s">
        <v>92</v>
      </c>
      <c r="D130" s="31">
        <v>0</v>
      </c>
      <c r="E130" s="31">
        <v>0</v>
      </c>
      <c r="F130" s="31">
        <f t="shared" si="13"/>
        <v>0</v>
      </c>
      <c r="G130" s="31"/>
      <c r="H130" s="31"/>
      <c r="I130" s="31">
        <f t="shared" si="25"/>
        <v>0</v>
      </c>
    </row>
    <row r="131" spans="2:9" s="160" customFormat="1" ht="9.75" customHeight="1" x14ac:dyDescent="0.15">
      <c r="B131" s="138"/>
      <c r="C131" s="139" t="s">
        <v>93</v>
      </c>
      <c r="D131" s="31">
        <v>0</v>
      </c>
      <c r="E131" s="31">
        <v>172814</v>
      </c>
      <c r="F131" s="31">
        <f>+D131+E131</f>
        <v>172814</v>
      </c>
      <c r="G131" s="31">
        <v>166567</v>
      </c>
      <c r="H131" s="31">
        <v>145114</v>
      </c>
      <c r="I131" s="31">
        <f t="shared" si="25"/>
        <v>6247</v>
      </c>
    </row>
    <row r="132" spans="2:9" s="160" customFormat="1" ht="9.75" customHeight="1" x14ac:dyDescent="0.15">
      <c r="B132" s="256" t="s">
        <v>94</v>
      </c>
      <c r="C132" s="257"/>
      <c r="D132" s="137">
        <f>SUM(D133:D135)</f>
        <v>0</v>
      </c>
      <c r="E132" s="137">
        <f t="shared" ref="E132:H132" si="26">SUM(E133:E135)</f>
        <v>12072398</v>
      </c>
      <c r="F132" s="137">
        <f t="shared" si="26"/>
        <v>12072398</v>
      </c>
      <c r="G132" s="137">
        <f t="shared" si="26"/>
        <v>0</v>
      </c>
      <c r="H132" s="137">
        <f t="shared" si="26"/>
        <v>0</v>
      </c>
      <c r="I132" s="137">
        <f t="shared" ref="I132" si="27">SUM(I133:I135)</f>
        <v>12072398</v>
      </c>
    </row>
    <row r="133" spans="2:9" s="160" customFormat="1" ht="9.75" customHeight="1" x14ac:dyDescent="0.15">
      <c r="B133" s="138"/>
      <c r="C133" s="139" t="s">
        <v>95</v>
      </c>
      <c r="D133" s="31">
        <v>0</v>
      </c>
      <c r="E133" s="31">
        <v>0</v>
      </c>
      <c r="F133" s="31">
        <f t="shared" si="13"/>
        <v>0</v>
      </c>
      <c r="G133" s="31">
        <v>0</v>
      </c>
      <c r="H133" s="31">
        <v>0</v>
      </c>
      <c r="I133" s="31">
        <f t="shared" si="14"/>
        <v>0</v>
      </c>
    </row>
    <row r="134" spans="2:9" s="160" customFormat="1" ht="9.75" customHeight="1" x14ac:dyDescent="0.15">
      <c r="B134" s="138"/>
      <c r="C134" s="139" t="s">
        <v>96</v>
      </c>
      <c r="D134" s="31">
        <v>0</v>
      </c>
      <c r="E134" s="31">
        <v>12072398</v>
      </c>
      <c r="F134" s="31">
        <f t="shared" si="13"/>
        <v>12072398</v>
      </c>
      <c r="G134" s="31">
        <v>0</v>
      </c>
      <c r="H134" s="31">
        <v>0</v>
      </c>
      <c r="I134" s="31">
        <f t="shared" si="14"/>
        <v>12072398</v>
      </c>
    </row>
    <row r="135" spans="2:9" s="160" customFormat="1" ht="9.75" customHeight="1" x14ac:dyDescent="0.15">
      <c r="B135" s="138"/>
      <c r="C135" s="139" t="s">
        <v>97</v>
      </c>
      <c r="D135" s="31">
        <v>0</v>
      </c>
      <c r="E135" s="31">
        <v>0</v>
      </c>
      <c r="F135" s="31">
        <f t="shared" si="13"/>
        <v>0</v>
      </c>
      <c r="G135" s="31">
        <v>0</v>
      </c>
      <c r="H135" s="31">
        <v>0</v>
      </c>
      <c r="I135" s="31">
        <f t="shared" si="14"/>
        <v>0</v>
      </c>
    </row>
    <row r="136" spans="2:9" s="160" customFormat="1" ht="9.75" customHeight="1" x14ac:dyDescent="0.15">
      <c r="B136" s="256" t="s">
        <v>98</v>
      </c>
      <c r="C136" s="257"/>
      <c r="D136" s="137">
        <f>SUM(D137:D144)</f>
        <v>0</v>
      </c>
      <c r="E136" s="31">
        <f>SUM(E137:E144)</f>
        <v>0</v>
      </c>
      <c r="F136" s="137">
        <f t="shared" si="13"/>
        <v>0</v>
      </c>
      <c r="G136" s="31">
        <f>SUM(G137:G144)</f>
        <v>0</v>
      </c>
      <c r="H136" s="137">
        <f>SUM(H137:H144)</f>
        <v>0</v>
      </c>
      <c r="I136" s="137">
        <f t="shared" si="14"/>
        <v>0</v>
      </c>
    </row>
    <row r="137" spans="2:9" s="160" customFormat="1" ht="9.75" customHeight="1" x14ac:dyDescent="0.15">
      <c r="B137" s="138"/>
      <c r="C137" s="139" t="s">
        <v>99</v>
      </c>
      <c r="D137" s="31">
        <v>0</v>
      </c>
      <c r="E137" s="31">
        <v>0</v>
      </c>
      <c r="F137" s="31">
        <f t="shared" si="13"/>
        <v>0</v>
      </c>
      <c r="G137" s="31">
        <v>0</v>
      </c>
      <c r="H137" s="31">
        <v>0</v>
      </c>
      <c r="I137" s="31">
        <f t="shared" si="14"/>
        <v>0</v>
      </c>
    </row>
    <row r="138" spans="2:9" s="160" customFormat="1" ht="9.75" customHeight="1" x14ac:dyDescent="0.15">
      <c r="B138" s="138"/>
      <c r="C138" s="139" t="s">
        <v>100</v>
      </c>
      <c r="D138" s="31">
        <v>0</v>
      </c>
      <c r="E138" s="31">
        <v>0</v>
      </c>
      <c r="F138" s="31">
        <f t="shared" si="13"/>
        <v>0</v>
      </c>
      <c r="G138" s="31">
        <v>0</v>
      </c>
      <c r="H138" s="31">
        <v>0</v>
      </c>
      <c r="I138" s="31">
        <f t="shared" si="14"/>
        <v>0</v>
      </c>
    </row>
    <row r="139" spans="2:9" s="160" customFormat="1" ht="9.75" customHeight="1" x14ac:dyDescent="0.15">
      <c r="B139" s="138"/>
      <c r="C139" s="139" t="s">
        <v>101</v>
      </c>
      <c r="D139" s="31">
        <v>0</v>
      </c>
      <c r="E139" s="31">
        <v>0</v>
      </c>
      <c r="F139" s="31">
        <f t="shared" si="13"/>
        <v>0</v>
      </c>
      <c r="G139" s="31">
        <v>0</v>
      </c>
      <c r="H139" s="31">
        <v>0</v>
      </c>
      <c r="I139" s="31">
        <f t="shared" si="14"/>
        <v>0</v>
      </c>
    </row>
    <row r="140" spans="2:9" s="160" customFormat="1" ht="9.75" customHeight="1" x14ac:dyDescent="0.15">
      <c r="B140" s="138"/>
      <c r="C140" s="139" t="s">
        <v>102</v>
      </c>
      <c r="D140" s="31">
        <v>0</v>
      </c>
      <c r="E140" s="31">
        <v>0</v>
      </c>
      <c r="F140" s="31">
        <f t="shared" si="13"/>
        <v>0</v>
      </c>
      <c r="G140" s="31">
        <v>0</v>
      </c>
      <c r="H140" s="31">
        <v>0</v>
      </c>
      <c r="I140" s="31">
        <f t="shared" si="14"/>
        <v>0</v>
      </c>
    </row>
    <row r="141" spans="2:9" s="160" customFormat="1" ht="9.75" customHeight="1" x14ac:dyDescent="0.15">
      <c r="B141" s="138"/>
      <c r="C141" s="139" t="s">
        <v>103</v>
      </c>
      <c r="D141" s="31">
        <v>0</v>
      </c>
      <c r="E141" s="31">
        <v>0</v>
      </c>
      <c r="F141" s="31">
        <f t="shared" si="13"/>
        <v>0</v>
      </c>
      <c r="G141" s="31">
        <v>0</v>
      </c>
      <c r="H141" s="31">
        <v>0</v>
      </c>
      <c r="I141" s="31">
        <f t="shared" si="14"/>
        <v>0</v>
      </c>
    </row>
    <row r="142" spans="2:9" s="160" customFormat="1" ht="9.75" customHeight="1" x14ac:dyDescent="0.15">
      <c r="B142" s="138"/>
      <c r="C142" s="139" t="s">
        <v>104</v>
      </c>
      <c r="D142" s="31">
        <v>0</v>
      </c>
      <c r="E142" s="31">
        <v>0</v>
      </c>
      <c r="F142" s="31">
        <f t="shared" si="13"/>
        <v>0</v>
      </c>
      <c r="G142" s="31">
        <v>0</v>
      </c>
      <c r="H142" s="31">
        <v>0</v>
      </c>
      <c r="I142" s="31">
        <f t="shared" si="14"/>
        <v>0</v>
      </c>
    </row>
    <row r="143" spans="2:9" s="160" customFormat="1" ht="9.75" customHeight="1" x14ac:dyDescent="0.15">
      <c r="B143" s="138"/>
      <c r="C143" s="139" t="s">
        <v>105</v>
      </c>
      <c r="D143" s="31">
        <v>0</v>
      </c>
      <c r="E143" s="31">
        <v>0</v>
      </c>
      <c r="F143" s="31">
        <f t="shared" si="13"/>
        <v>0</v>
      </c>
      <c r="G143" s="31">
        <v>0</v>
      </c>
      <c r="H143" s="31">
        <v>0</v>
      </c>
      <c r="I143" s="31">
        <f t="shared" si="14"/>
        <v>0</v>
      </c>
    </row>
    <row r="144" spans="2:9" s="160" customFormat="1" ht="9.75" customHeight="1" x14ac:dyDescent="0.15">
      <c r="B144" s="138"/>
      <c r="C144" s="139" t="s">
        <v>106</v>
      </c>
      <c r="D144" s="31">
        <v>0</v>
      </c>
      <c r="E144" s="31">
        <v>0</v>
      </c>
      <c r="F144" s="31">
        <f t="shared" si="13"/>
        <v>0</v>
      </c>
      <c r="G144" s="31">
        <v>0</v>
      </c>
      <c r="H144" s="31">
        <v>0</v>
      </c>
      <c r="I144" s="31">
        <f t="shared" si="14"/>
        <v>0</v>
      </c>
    </row>
    <row r="145" spans="2:9" s="160" customFormat="1" ht="9.75" customHeight="1" x14ac:dyDescent="0.15">
      <c r="B145" s="256" t="s">
        <v>107</v>
      </c>
      <c r="C145" s="257"/>
      <c r="D145" s="137">
        <f>SUM(D146:D148)</f>
        <v>0</v>
      </c>
      <c r="E145" s="137">
        <f>SUM(E146:E148)</f>
        <v>0</v>
      </c>
      <c r="F145" s="137">
        <f t="shared" si="13"/>
        <v>0</v>
      </c>
      <c r="G145" s="137">
        <f>SUM(G146:G148)</f>
        <v>0</v>
      </c>
      <c r="H145" s="137">
        <f>SUM(H146:H148)</f>
        <v>0</v>
      </c>
      <c r="I145" s="137">
        <f t="shared" si="14"/>
        <v>0</v>
      </c>
    </row>
    <row r="146" spans="2:9" s="160" customFormat="1" ht="9.75" customHeight="1" x14ac:dyDescent="0.15">
      <c r="B146" s="138"/>
      <c r="C146" s="139" t="s">
        <v>108</v>
      </c>
      <c r="D146" s="31">
        <v>0</v>
      </c>
      <c r="E146" s="31">
        <v>0</v>
      </c>
      <c r="F146" s="31">
        <f t="shared" si="13"/>
        <v>0</v>
      </c>
      <c r="G146" s="31">
        <v>0</v>
      </c>
      <c r="H146" s="31">
        <v>0</v>
      </c>
      <c r="I146" s="31">
        <f t="shared" si="14"/>
        <v>0</v>
      </c>
    </row>
    <row r="147" spans="2:9" s="160" customFormat="1" ht="9.75" customHeight="1" x14ac:dyDescent="0.15">
      <c r="B147" s="138"/>
      <c r="C147" s="139" t="s">
        <v>109</v>
      </c>
      <c r="D147" s="31">
        <v>0</v>
      </c>
      <c r="E147" s="31">
        <v>0</v>
      </c>
      <c r="F147" s="31">
        <f t="shared" ref="F147:F156" si="28">+D147+E147</f>
        <v>0</v>
      </c>
      <c r="G147" s="31">
        <v>0</v>
      </c>
      <c r="H147" s="31">
        <v>0</v>
      </c>
      <c r="I147" s="31">
        <f t="shared" ref="I147:I156" si="29">+F147-G147</f>
        <v>0</v>
      </c>
    </row>
    <row r="148" spans="2:9" s="160" customFormat="1" ht="9.75" customHeight="1" x14ac:dyDescent="0.15">
      <c r="B148" s="138"/>
      <c r="C148" s="139" t="s">
        <v>110</v>
      </c>
      <c r="D148" s="31">
        <v>0</v>
      </c>
      <c r="E148" s="31">
        <v>0</v>
      </c>
      <c r="F148" s="31">
        <f t="shared" si="28"/>
        <v>0</v>
      </c>
      <c r="G148" s="31">
        <v>0</v>
      </c>
      <c r="H148" s="31">
        <v>0</v>
      </c>
      <c r="I148" s="31">
        <f t="shared" si="29"/>
        <v>0</v>
      </c>
    </row>
    <row r="149" spans="2:9" s="160" customFormat="1" ht="9.75" customHeight="1" x14ac:dyDescent="0.15">
      <c r="B149" s="256" t="s">
        <v>111</v>
      </c>
      <c r="C149" s="257"/>
      <c r="D149" s="137">
        <f>SUM(D150:D156)</f>
        <v>0</v>
      </c>
      <c r="E149" s="137">
        <f>SUM(E150:E156)</f>
        <v>0</v>
      </c>
      <c r="F149" s="137">
        <f t="shared" si="28"/>
        <v>0</v>
      </c>
      <c r="G149" s="137">
        <f>SUM(G150:G156)</f>
        <v>0</v>
      </c>
      <c r="H149" s="137">
        <f>SUM(H150:H156)</f>
        <v>0</v>
      </c>
      <c r="I149" s="137">
        <f t="shared" si="29"/>
        <v>0</v>
      </c>
    </row>
    <row r="150" spans="2:9" s="160" customFormat="1" ht="9.75" customHeight="1" x14ac:dyDescent="0.15">
      <c r="B150" s="138"/>
      <c r="C150" s="139" t="s">
        <v>112</v>
      </c>
      <c r="D150" s="31">
        <v>0</v>
      </c>
      <c r="E150" s="31">
        <v>0</v>
      </c>
      <c r="F150" s="31">
        <f t="shared" si="28"/>
        <v>0</v>
      </c>
      <c r="G150" s="31">
        <v>0</v>
      </c>
      <c r="H150" s="31">
        <v>0</v>
      </c>
      <c r="I150" s="31">
        <f t="shared" si="29"/>
        <v>0</v>
      </c>
    </row>
    <row r="151" spans="2:9" s="160" customFormat="1" ht="9.75" customHeight="1" x14ac:dyDescent="0.15">
      <c r="B151" s="138"/>
      <c r="C151" s="139" t="s">
        <v>113</v>
      </c>
      <c r="D151" s="31">
        <v>0</v>
      </c>
      <c r="E151" s="31">
        <v>0</v>
      </c>
      <c r="F151" s="31">
        <f t="shared" si="28"/>
        <v>0</v>
      </c>
      <c r="G151" s="31">
        <v>0</v>
      </c>
      <c r="H151" s="31">
        <v>0</v>
      </c>
      <c r="I151" s="31">
        <f t="shared" si="29"/>
        <v>0</v>
      </c>
    </row>
    <row r="152" spans="2:9" s="160" customFormat="1" ht="9.75" customHeight="1" x14ac:dyDescent="0.15">
      <c r="B152" s="138"/>
      <c r="C152" s="139" t="s">
        <v>114</v>
      </c>
      <c r="D152" s="31">
        <v>0</v>
      </c>
      <c r="E152" s="31">
        <v>0</v>
      </c>
      <c r="F152" s="31">
        <f t="shared" si="28"/>
        <v>0</v>
      </c>
      <c r="G152" s="31">
        <v>0</v>
      </c>
      <c r="H152" s="31">
        <v>0</v>
      </c>
      <c r="I152" s="31">
        <f t="shared" si="29"/>
        <v>0</v>
      </c>
    </row>
    <row r="153" spans="2:9" s="160" customFormat="1" ht="9.75" customHeight="1" x14ac:dyDescent="0.15">
      <c r="B153" s="138"/>
      <c r="C153" s="139" t="s">
        <v>115</v>
      </c>
      <c r="D153" s="31">
        <v>0</v>
      </c>
      <c r="E153" s="31">
        <v>0</v>
      </c>
      <c r="F153" s="31">
        <f t="shared" si="28"/>
        <v>0</v>
      </c>
      <c r="G153" s="31">
        <v>0</v>
      </c>
      <c r="H153" s="31">
        <v>0</v>
      </c>
      <c r="I153" s="31">
        <f t="shared" si="29"/>
        <v>0</v>
      </c>
    </row>
    <row r="154" spans="2:9" s="160" customFormat="1" ht="9.75" customHeight="1" x14ac:dyDescent="0.15">
      <c r="B154" s="138"/>
      <c r="C154" s="139" t="s">
        <v>116</v>
      </c>
      <c r="D154" s="31">
        <v>0</v>
      </c>
      <c r="E154" s="31">
        <v>0</v>
      </c>
      <c r="F154" s="31">
        <f t="shared" si="28"/>
        <v>0</v>
      </c>
      <c r="G154" s="31">
        <v>0</v>
      </c>
      <c r="H154" s="31">
        <v>0</v>
      </c>
      <c r="I154" s="31">
        <f t="shared" si="29"/>
        <v>0</v>
      </c>
    </row>
    <row r="155" spans="2:9" s="160" customFormat="1" ht="9.75" customHeight="1" x14ac:dyDescent="0.15">
      <c r="B155" s="138"/>
      <c r="C155" s="139" t="s">
        <v>117</v>
      </c>
      <c r="D155" s="31">
        <v>0</v>
      </c>
      <c r="E155" s="31">
        <v>0</v>
      </c>
      <c r="F155" s="31">
        <f t="shared" si="28"/>
        <v>0</v>
      </c>
      <c r="G155" s="31">
        <v>0</v>
      </c>
      <c r="H155" s="31">
        <v>0</v>
      </c>
      <c r="I155" s="31">
        <f t="shared" si="29"/>
        <v>0</v>
      </c>
    </row>
    <row r="156" spans="2:9" s="160" customFormat="1" ht="9.75" customHeight="1" x14ac:dyDescent="0.15">
      <c r="B156" s="138"/>
      <c r="C156" s="139" t="s">
        <v>118</v>
      </c>
      <c r="D156" s="31">
        <v>0</v>
      </c>
      <c r="E156" s="31">
        <v>0</v>
      </c>
      <c r="F156" s="31">
        <f t="shared" si="28"/>
        <v>0</v>
      </c>
      <c r="G156" s="31">
        <v>0</v>
      </c>
      <c r="H156" s="31">
        <v>0</v>
      </c>
      <c r="I156" s="31">
        <f t="shared" si="29"/>
        <v>0</v>
      </c>
    </row>
    <row r="157" spans="2:9" s="160" customFormat="1" ht="9.75" customHeight="1" x14ac:dyDescent="0.15">
      <c r="B157" s="138"/>
      <c r="C157" s="139"/>
      <c r="D157" s="31"/>
      <c r="E157" s="31"/>
      <c r="F157" s="31"/>
      <c r="G157" s="31"/>
      <c r="H157" s="31"/>
      <c r="I157" s="145"/>
    </row>
    <row r="158" spans="2:9" s="160" customFormat="1" ht="9.75" customHeight="1" x14ac:dyDescent="0.15">
      <c r="B158" s="256" t="s">
        <v>120</v>
      </c>
      <c r="C158" s="257"/>
      <c r="D158" s="137">
        <f>+D8+D83</f>
        <v>2681650282</v>
      </c>
      <c r="E158" s="137">
        <f t="shared" ref="E158:I158" si="30">+E8+E83</f>
        <v>693544650</v>
      </c>
      <c r="F158" s="137">
        <f t="shared" si="30"/>
        <v>3375194932</v>
      </c>
      <c r="G158" s="137">
        <f t="shared" si="30"/>
        <v>3230548766</v>
      </c>
      <c r="H158" s="137">
        <f t="shared" si="30"/>
        <v>2854191974</v>
      </c>
      <c r="I158" s="137">
        <f t="shared" si="30"/>
        <v>144646166</v>
      </c>
    </row>
    <row r="159" spans="2:9" s="160" customFormat="1" ht="9.75" customHeight="1" thickBot="1" x14ac:dyDescent="0.2">
      <c r="B159" s="146"/>
      <c r="C159" s="147"/>
      <c r="D159" s="148"/>
      <c r="E159" s="149"/>
      <c r="F159" s="148"/>
      <c r="G159" s="149"/>
      <c r="H159" s="149"/>
      <c r="I159" s="148"/>
    </row>
    <row r="161" spans="2:9" x14ac:dyDescent="0.15">
      <c r="C161" s="165" t="s">
        <v>441</v>
      </c>
      <c r="D161" s="166">
        <v>2681650282</v>
      </c>
      <c r="E161" s="166">
        <v>693544650.21000004</v>
      </c>
      <c r="F161" s="166">
        <v>3375194932.21</v>
      </c>
      <c r="G161" s="166">
        <v>3230548766.48</v>
      </c>
      <c r="H161" s="166">
        <v>2854191973.9400001</v>
      </c>
      <c r="I161" s="166">
        <v>144646165.72999999</v>
      </c>
    </row>
    <row r="162" spans="2:9" x14ac:dyDescent="0.15">
      <c r="D162" s="161">
        <f>+D161-D158</f>
        <v>0</v>
      </c>
      <c r="E162" s="161">
        <f t="shared" ref="E162:I162" si="31">+E161-E158</f>
        <v>0.21000003814697266</v>
      </c>
      <c r="F162" s="161">
        <f t="shared" si="31"/>
        <v>0.21000003814697266</v>
      </c>
      <c r="G162" s="161">
        <f t="shared" si="31"/>
        <v>0.48000001907348633</v>
      </c>
      <c r="H162" s="161">
        <f t="shared" si="31"/>
        <v>-5.9999942779541016E-2</v>
      </c>
      <c r="I162" s="161">
        <f t="shared" si="31"/>
        <v>-0.27000001072883606</v>
      </c>
    </row>
    <row r="165" spans="2:9" x14ac:dyDescent="0.15">
      <c r="B165" s="278" t="s">
        <v>46</v>
      </c>
      <c r="C165" s="279"/>
      <c r="D165" s="112">
        <f>+D9+D84</f>
        <v>1882404626</v>
      </c>
      <c r="E165" s="112">
        <f t="shared" ref="E165:I165" si="32">+E9+E84</f>
        <v>409215032</v>
      </c>
      <c r="F165" s="112">
        <f t="shared" si="32"/>
        <v>2291619658</v>
      </c>
      <c r="G165" s="112">
        <f t="shared" si="32"/>
        <v>2286675057</v>
      </c>
      <c r="H165" s="112">
        <f t="shared" si="32"/>
        <v>2224726845</v>
      </c>
      <c r="I165" s="112">
        <f t="shared" si="32"/>
        <v>4944601</v>
      </c>
    </row>
    <row r="166" spans="2:9" x14ac:dyDescent="0.15">
      <c r="B166" s="278" t="s">
        <v>54</v>
      </c>
      <c r="C166" s="279"/>
      <c r="D166" s="112">
        <f>+D17+D92</f>
        <v>203061466</v>
      </c>
      <c r="E166" s="112">
        <f t="shared" ref="E166:I166" si="33">+E17+E92</f>
        <v>57271899</v>
      </c>
      <c r="F166" s="112">
        <f t="shared" si="33"/>
        <v>260333365</v>
      </c>
      <c r="G166" s="112">
        <f t="shared" si="33"/>
        <v>225004681</v>
      </c>
      <c r="H166" s="112">
        <f t="shared" si="33"/>
        <v>160973317</v>
      </c>
      <c r="I166" s="112">
        <f t="shared" si="33"/>
        <v>35328684</v>
      </c>
    </row>
    <row r="167" spans="2:9" x14ac:dyDescent="0.15">
      <c r="B167" s="278" t="s">
        <v>64</v>
      </c>
      <c r="C167" s="279"/>
      <c r="D167" s="112">
        <f>+D27+D102</f>
        <v>567882669</v>
      </c>
      <c r="E167" s="112">
        <f t="shared" ref="E167:I167" si="34">+E27+E102</f>
        <v>73605962</v>
      </c>
      <c r="F167" s="112">
        <f t="shared" si="34"/>
        <v>641488631</v>
      </c>
      <c r="G167" s="112">
        <f t="shared" si="34"/>
        <v>572653790</v>
      </c>
      <c r="H167" s="112">
        <f t="shared" si="34"/>
        <v>340247644</v>
      </c>
      <c r="I167" s="112">
        <f t="shared" si="34"/>
        <v>68834841</v>
      </c>
    </row>
    <row r="168" spans="2:9" x14ac:dyDescent="0.15">
      <c r="B168" s="278" t="s">
        <v>74</v>
      </c>
      <c r="C168" s="279"/>
      <c r="D168" s="112">
        <f>+D37+D112</f>
        <v>10635538</v>
      </c>
      <c r="E168" s="112">
        <f t="shared" ref="E168:I168" si="35">+E37+E112</f>
        <v>-602811</v>
      </c>
      <c r="F168" s="112">
        <f t="shared" si="35"/>
        <v>10032727</v>
      </c>
      <c r="G168" s="112">
        <f t="shared" si="35"/>
        <v>9444901</v>
      </c>
      <c r="H168" s="112">
        <f t="shared" si="35"/>
        <v>9444901</v>
      </c>
      <c r="I168" s="112">
        <f t="shared" si="35"/>
        <v>587826</v>
      </c>
    </row>
    <row r="169" spans="2:9" x14ac:dyDescent="0.15">
      <c r="B169" s="278" t="s">
        <v>84</v>
      </c>
      <c r="C169" s="279"/>
      <c r="D169" s="112">
        <f>+D47+D122</f>
        <v>17665983</v>
      </c>
      <c r="E169" s="112">
        <f t="shared" ref="E169:I169" si="36">+E47+E122</f>
        <v>122354568</v>
      </c>
      <c r="F169" s="112">
        <f t="shared" si="36"/>
        <v>140020551</v>
      </c>
      <c r="G169" s="112">
        <f t="shared" si="36"/>
        <v>136770337</v>
      </c>
      <c r="H169" s="112">
        <f t="shared" si="36"/>
        <v>118799267</v>
      </c>
      <c r="I169" s="112">
        <f t="shared" si="36"/>
        <v>3250214</v>
      </c>
    </row>
    <row r="170" spans="2:9" x14ac:dyDescent="0.15">
      <c r="B170" s="278" t="s">
        <v>94</v>
      </c>
      <c r="C170" s="279"/>
      <c r="D170" s="112">
        <v>0</v>
      </c>
      <c r="E170" s="112">
        <v>0</v>
      </c>
      <c r="F170" s="112">
        <v>0</v>
      </c>
      <c r="G170" s="112">
        <v>0</v>
      </c>
      <c r="H170" s="112">
        <v>0</v>
      </c>
      <c r="I170" s="112">
        <v>0</v>
      </c>
    </row>
    <row r="171" spans="2:9" x14ac:dyDescent="0.15">
      <c r="B171" s="278" t="s">
        <v>98</v>
      </c>
      <c r="C171" s="279"/>
      <c r="D171" s="112">
        <v>0</v>
      </c>
      <c r="E171" s="53">
        <v>0</v>
      </c>
      <c r="F171" s="112">
        <v>0</v>
      </c>
      <c r="G171" s="53">
        <v>0</v>
      </c>
      <c r="H171" s="112">
        <v>0</v>
      </c>
      <c r="I171" s="112">
        <v>0</v>
      </c>
    </row>
    <row r="172" spans="2:9" x14ac:dyDescent="0.15">
      <c r="B172" s="278" t="s">
        <v>107</v>
      </c>
      <c r="C172" s="279"/>
      <c r="D172" s="112">
        <v>0</v>
      </c>
      <c r="E172" s="112">
        <v>0</v>
      </c>
      <c r="F172" s="112">
        <v>0</v>
      </c>
      <c r="G172" s="112">
        <v>0</v>
      </c>
      <c r="H172" s="112">
        <v>0</v>
      </c>
      <c r="I172" s="112">
        <v>0</v>
      </c>
    </row>
    <row r="173" spans="2:9" x14ac:dyDescent="0.15">
      <c r="B173" s="278" t="s">
        <v>111</v>
      </c>
      <c r="C173" s="279"/>
      <c r="D173" s="112">
        <v>0</v>
      </c>
      <c r="E173" s="112">
        <v>0</v>
      </c>
      <c r="F173" s="112">
        <v>0</v>
      </c>
      <c r="G173" s="112">
        <v>0</v>
      </c>
      <c r="H173" s="112">
        <v>0</v>
      </c>
      <c r="I173" s="112">
        <v>0</v>
      </c>
    </row>
    <row r="174" spans="2:9" x14ac:dyDescent="0.15">
      <c r="B174" s="278"/>
      <c r="C174" s="279"/>
      <c r="D174" s="112">
        <f>SUM(D165:D173)</f>
        <v>2681650282</v>
      </c>
      <c r="E174" s="112">
        <f t="shared" ref="E174:I174" si="37">SUM(E165:E173)</f>
        <v>661844650</v>
      </c>
      <c r="F174" s="112">
        <f t="shared" si="37"/>
        <v>3343494932</v>
      </c>
      <c r="G174" s="112">
        <f t="shared" si="37"/>
        <v>3230548766</v>
      </c>
      <c r="H174" s="112">
        <f t="shared" si="37"/>
        <v>2854191974</v>
      </c>
      <c r="I174" s="112">
        <f t="shared" si="37"/>
        <v>112946166</v>
      </c>
    </row>
  </sheetData>
  <mergeCells count="39"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6:C7"/>
    <mergeCell ref="D6:H6"/>
    <mergeCell ref="I6:I7"/>
    <mergeCell ref="B1:I1"/>
    <mergeCell ref="B2:I2"/>
    <mergeCell ref="B3:I3"/>
    <mergeCell ref="B4:I4"/>
    <mergeCell ref="B5:I5"/>
    <mergeCell ref="B84:C84"/>
    <mergeCell ref="B8:C8"/>
    <mergeCell ref="B9:C9"/>
    <mergeCell ref="B17:C17"/>
    <mergeCell ref="B27:C27"/>
    <mergeCell ref="B37:C37"/>
    <mergeCell ref="B47:C47"/>
    <mergeCell ref="B57:C57"/>
    <mergeCell ref="B61:C61"/>
    <mergeCell ref="B70:C70"/>
    <mergeCell ref="B74:C74"/>
    <mergeCell ref="B83:C83"/>
    <mergeCell ref="B145:C145"/>
    <mergeCell ref="B149:C149"/>
    <mergeCell ref="B158:C158"/>
    <mergeCell ref="B92:C92"/>
    <mergeCell ref="B102:C102"/>
    <mergeCell ref="B112:C112"/>
    <mergeCell ref="B122:C122"/>
    <mergeCell ref="B132:C132"/>
    <mergeCell ref="B136:C136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  <headerFooter>
    <oddHeader>&amp;R&amp;P de &amp;N</oddHeader>
  </headerFooter>
  <rowBreaks count="1" manualBreakCount="1">
    <brk id="82" max="8" man="1"/>
  </rowBreaks>
  <ignoredErrors>
    <ignoredError sqref="I157:I158 I112:I132 I92:I102 F82 F8:F81 F83:F14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34"/>
  <sheetViews>
    <sheetView view="pageBreakPreview" topLeftCell="A16" zoomScale="130" zoomScaleNormal="150" zoomScaleSheetLayoutView="130" workbookViewId="0">
      <selection activeCell="G24" sqref="G24"/>
    </sheetView>
  </sheetViews>
  <sheetFormatPr baseColWidth="10" defaultRowHeight="15" x14ac:dyDescent="0.25"/>
  <cols>
    <col min="1" max="1" width="1.85546875" customWidth="1"/>
    <col min="2" max="2" width="25.7109375" customWidth="1"/>
    <col min="3" max="8" width="10.85546875" customWidth="1"/>
    <col min="9" max="9" width="3.140625" customWidth="1"/>
    <col min="11" max="11" width="17.85546875" bestFit="1" customWidth="1"/>
  </cols>
  <sheetData>
    <row r="1" spans="2:14" ht="6.75" customHeight="1" thickBot="1" x14ac:dyDescent="0.3"/>
    <row r="2" spans="2:14" x14ac:dyDescent="0.25">
      <c r="B2" s="283" t="s">
        <v>176</v>
      </c>
      <c r="C2" s="284"/>
      <c r="D2" s="284"/>
      <c r="E2" s="284"/>
      <c r="F2" s="284"/>
      <c r="G2" s="284"/>
      <c r="H2" s="285"/>
    </row>
    <row r="3" spans="2:14" x14ac:dyDescent="0.25">
      <c r="B3" s="174" t="s">
        <v>40</v>
      </c>
      <c r="C3" s="175"/>
      <c r="D3" s="175"/>
      <c r="E3" s="175"/>
      <c r="F3" s="175"/>
      <c r="G3" s="175"/>
      <c r="H3" s="176"/>
    </row>
    <row r="4" spans="2:14" x14ac:dyDescent="0.25">
      <c r="B4" s="174" t="s">
        <v>121</v>
      </c>
      <c r="C4" s="175"/>
      <c r="D4" s="175"/>
      <c r="E4" s="175"/>
      <c r="F4" s="175"/>
      <c r="G4" s="175"/>
      <c r="H4" s="176"/>
    </row>
    <row r="5" spans="2:14" x14ac:dyDescent="0.25">
      <c r="B5" s="174" t="str">
        <f>+'ANEXO 1 -F6A'!B4:I4</f>
        <v>Del 1 de enero al 31 de diciembre de 2025 (b)</v>
      </c>
      <c r="C5" s="175"/>
      <c r="D5" s="175"/>
      <c r="E5" s="175"/>
      <c r="F5" s="175"/>
      <c r="G5" s="175"/>
      <c r="H5" s="176"/>
    </row>
    <row r="6" spans="2:14" ht="15.75" thickBot="1" x14ac:dyDescent="0.3">
      <c r="B6" s="177" t="s">
        <v>0</v>
      </c>
      <c r="C6" s="178"/>
      <c r="D6" s="178"/>
      <c r="E6" s="178"/>
      <c r="F6" s="178"/>
      <c r="G6" s="178"/>
      <c r="H6" s="179"/>
    </row>
    <row r="7" spans="2:14" ht="15.75" thickBot="1" x14ac:dyDescent="0.3">
      <c r="B7" s="213" t="s">
        <v>175</v>
      </c>
      <c r="C7" s="280" t="s">
        <v>42</v>
      </c>
      <c r="D7" s="281"/>
      <c r="E7" s="281"/>
      <c r="F7" s="281"/>
      <c r="G7" s="282"/>
      <c r="H7" s="213" t="s">
        <v>444</v>
      </c>
    </row>
    <row r="8" spans="2:14" ht="17.25" thickBot="1" x14ac:dyDescent="0.3">
      <c r="B8" s="214"/>
      <c r="C8" s="49" t="s">
        <v>178</v>
      </c>
      <c r="D8" s="49" t="s">
        <v>38</v>
      </c>
      <c r="E8" s="49" t="s">
        <v>39</v>
      </c>
      <c r="F8" s="49" t="s">
        <v>3</v>
      </c>
      <c r="G8" s="49" t="s">
        <v>21</v>
      </c>
      <c r="H8" s="214"/>
    </row>
    <row r="9" spans="2:14" x14ac:dyDescent="0.25">
      <c r="B9" s="2" t="s">
        <v>122</v>
      </c>
      <c r="C9" s="35">
        <f>SUM(C11:C17)</f>
        <v>1340605073</v>
      </c>
      <c r="D9" s="35">
        <f t="shared" ref="D9:H9" si="0">SUM(D11:D17)</f>
        <v>28042246</v>
      </c>
      <c r="E9" s="35">
        <f t="shared" si="0"/>
        <v>1368647319</v>
      </c>
      <c r="F9" s="35">
        <f t="shared" si="0"/>
        <v>1249176025</v>
      </c>
      <c r="G9" s="35">
        <f t="shared" si="0"/>
        <v>1018074942</v>
      </c>
      <c r="H9" s="35">
        <f t="shared" si="0"/>
        <v>119471294</v>
      </c>
      <c r="J9" s="132"/>
      <c r="K9" s="132"/>
      <c r="L9" s="34"/>
      <c r="M9" s="34"/>
    </row>
    <row r="10" spans="2:14" x14ac:dyDescent="0.25">
      <c r="B10" s="2" t="s">
        <v>186</v>
      </c>
      <c r="C10" s="27"/>
      <c r="D10" s="27"/>
      <c r="E10" s="27"/>
      <c r="F10" s="27"/>
      <c r="G10" s="27"/>
      <c r="H10" s="27"/>
      <c r="K10" s="34"/>
      <c r="L10" s="34"/>
      <c r="M10" s="34"/>
    </row>
    <row r="11" spans="2:14" ht="19.5" customHeight="1" x14ac:dyDescent="0.25">
      <c r="B11" s="4" t="s">
        <v>180</v>
      </c>
      <c r="C11" s="298">
        <v>107394800</v>
      </c>
      <c r="D11" s="299">
        <v>73100603</v>
      </c>
      <c r="E11" s="300">
        <f>+C11+D11</f>
        <v>180495403</v>
      </c>
      <c r="F11" s="300">
        <v>119674146</v>
      </c>
      <c r="G11" s="300">
        <v>118428945</v>
      </c>
      <c r="H11" s="31">
        <f t="shared" ref="H11:H17" si="1">+E11-F11</f>
        <v>60821257</v>
      </c>
      <c r="J11" s="132"/>
      <c r="K11" s="132"/>
      <c r="L11" s="45"/>
      <c r="M11" s="45"/>
      <c r="N11" s="45"/>
    </row>
    <row r="12" spans="2:14" ht="19.5" customHeight="1" x14ac:dyDescent="0.25">
      <c r="B12" s="4" t="s">
        <v>181</v>
      </c>
      <c r="C12" s="298">
        <v>58763862</v>
      </c>
      <c r="D12" s="299">
        <v>7685209</v>
      </c>
      <c r="E12" s="300">
        <f t="shared" ref="E12:E17" si="2">+C12+D12</f>
        <v>66449071</v>
      </c>
      <c r="F12" s="300">
        <v>67133379</v>
      </c>
      <c r="G12" s="300">
        <v>59607530</v>
      </c>
      <c r="H12" s="31">
        <f t="shared" si="1"/>
        <v>-684308</v>
      </c>
      <c r="J12" s="132"/>
      <c r="K12" s="132"/>
      <c r="L12" s="45"/>
      <c r="M12" s="45"/>
      <c r="N12" s="45"/>
    </row>
    <row r="13" spans="2:14" ht="19.5" customHeight="1" x14ac:dyDescent="0.25">
      <c r="B13" s="4" t="s">
        <v>182</v>
      </c>
      <c r="C13" s="298">
        <v>716664847</v>
      </c>
      <c r="D13" s="299">
        <v>4660589</v>
      </c>
      <c r="E13" s="300">
        <f t="shared" si="2"/>
        <v>721325436</v>
      </c>
      <c r="F13" s="300">
        <v>664660466</v>
      </c>
      <c r="G13" s="300">
        <v>516046592</v>
      </c>
      <c r="H13" s="31">
        <f t="shared" si="1"/>
        <v>56664970</v>
      </c>
      <c r="J13" s="132"/>
      <c r="K13" s="132"/>
      <c r="L13" s="45"/>
      <c r="M13" s="45"/>
      <c r="N13" s="45"/>
    </row>
    <row r="14" spans="2:14" ht="19.5" customHeight="1" x14ac:dyDescent="0.25">
      <c r="B14" s="4" t="s">
        <v>183</v>
      </c>
      <c r="C14" s="298">
        <v>322295696</v>
      </c>
      <c r="D14" s="299">
        <v>-21654321</v>
      </c>
      <c r="E14" s="300">
        <f t="shared" si="2"/>
        <v>300641375</v>
      </c>
      <c r="F14" s="300">
        <v>295100111</v>
      </c>
      <c r="G14" s="300">
        <v>263335743</v>
      </c>
      <c r="H14" s="31">
        <f t="shared" si="1"/>
        <v>5541264</v>
      </c>
      <c r="J14" s="132"/>
      <c r="K14" s="132"/>
      <c r="L14" s="45"/>
      <c r="M14" s="45"/>
      <c r="N14" s="45"/>
    </row>
    <row r="15" spans="2:14" ht="19.5" customHeight="1" x14ac:dyDescent="0.25">
      <c r="B15" s="4" t="s">
        <v>184</v>
      </c>
      <c r="C15" s="298">
        <v>30511338</v>
      </c>
      <c r="D15" s="299">
        <v>-7620861</v>
      </c>
      <c r="E15" s="300">
        <f t="shared" si="2"/>
        <v>22890477</v>
      </c>
      <c r="F15" s="300">
        <v>21260790</v>
      </c>
      <c r="G15" s="300">
        <v>18607005</v>
      </c>
      <c r="H15" s="31">
        <f t="shared" si="1"/>
        <v>1629687</v>
      </c>
      <c r="J15" s="132"/>
      <c r="K15" s="132"/>
      <c r="L15" s="45"/>
      <c r="M15" s="45"/>
      <c r="N15" s="45"/>
    </row>
    <row r="16" spans="2:14" ht="19.5" customHeight="1" x14ac:dyDescent="0.25">
      <c r="B16" s="4" t="s">
        <v>185</v>
      </c>
      <c r="C16" s="298">
        <v>102616438</v>
      </c>
      <c r="D16" s="299">
        <v>-27893317</v>
      </c>
      <c r="E16" s="300">
        <f t="shared" si="2"/>
        <v>74723121</v>
      </c>
      <c r="F16" s="300">
        <v>79395668</v>
      </c>
      <c r="G16" s="300">
        <v>40271858</v>
      </c>
      <c r="H16" s="31">
        <f t="shared" si="1"/>
        <v>-4672547</v>
      </c>
      <c r="J16" s="132"/>
      <c r="K16" s="132"/>
      <c r="L16" s="45"/>
      <c r="M16" s="45"/>
      <c r="N16" s="45"/>
    </row>
    <row r="17" spans="2:14" x14ac:dyDescent="0.25">
      <c r="B17" s="4" t="s">
        <v>443</v>
      </c>
      <c r="C17" s="298">
        <v>2358092</v>
      </c>
      <c r="D17" s="299">
        <v>-235656</v>
      </c>
      <c r="E17" s="300">
        <f t="shared" si="2"/>
        <v>2122436</v>
      </c>
      <c r="F17" s="300">
        <v>1951465</v>
      </c>
      <c r="G17" s="300">
        <v>1777269</v>
      </c>
      <c r="H17" s="31">
        <f t="shared" si="1"/>
        <v>170971</v>
      </c>
      <c r="J17" s="132"/>
      <c r="K17" s="132"/>
      <c r="L17" s="45"/>
      <c r="M17" s="45"/>
      <c r="N17" s="45"/>
    </row>
    <row r="18" spans="2:14" x14ac:dyDescent="0.25">
      <c r="B18" s="4"/>
      <c r="C18" s="48"/>
      <c r="D18" s="27"/>
      <c r="E18" s="27"/>
      <c r="F18" s="27"/>
      <c r="G18" s="27"/>
      <c r="H18" s="48"/>
    </row>
    <row r="19" spans="2:14" x14ac:dyDescent="0.25">
      <c r="B19" s="3" t="s">
        <v>123</v>
      </c>
      <c r="C19" s="35">
        <f>SUM(C21:C27)</f>
        <v>1341045209</v>
      </c>
      <c r="D19" s="35">
        <f t="shared" ref="D19:H19" si="3">SUM(D21:D27)</f>
        <v>665502404</v>
      </c>
      <c r="E19" s="35">
        <f t="shared" si="3"/>
        <v>2006547613</v>
      </c>
      <c r="F19" s="35">
        <f t="shared" si="3"/>
        <v>1981372741</v>
      </c>
      <c r="G19" s="35">
        <f t="shared" si="3"/>
        <v>1836117032</v>
      </c>
      <c r="H19" s="35">
        <f t="shared" si="3"/>
        <v>25174872</v>
      </c>
      <c r="J19" s="150"/>
      <c r="K19" s="150"/>
      <c r="L19" s="34"/>
      <c r="M19" s="34"/>
    </row>
    <row r="20" spans="2:14" ht="19.5" customHeight="1" x14ac:dyDescent="0.25">
      <c r="B20" s="3" t="s">
        <v>124</v>
      </c>
      <c r="C20" s="27"/>
      <c r="D20" s="27"/>
      <c r="E20" s="27"/>
      <c r="F20" s="27"/>
      <c r="G20" s="27"/>
      <c r="H20" s="27"/>
      <c r="K20" s="34"/>
      <c r="L20" s="34"/>
      <c r="M20" s="34"/>
    </row>
    <row r="21" spans="2:14" ht="19.5" customHeight="1" x14ac:dyDescent="0.25">
      <c r="B21" s="4" t="s">
        <v>180</v>
      </c>
      <c r="C21" s="33">
        <v>9134912</v>
      </c>
      <c r="D21" s="297">
        <v>10897112</v>
      </c>
      <c r="E21" s="27">
        <f t="shared" ref="E21:E27" si="4">+C21+D21</f>
        <v>20032024</v>
      </c>
      <c r="F21" s="27">
        <v>10625989</v>
      </c>
      <c r="G21" s="27">
        <v>10486833</v>
      </c>
      <c r="H21" s="31">
        <f t="shared" ref="H21:H27" si="5">+E21-F21</f>
        <v>9406035</v>
      </c>
      <c r="J21" s="133"/>
      <c r="K21" s="133"/>
      <c r="L21" s="45"/>
      <c r="M21" s="45"/>
      <c r="N21" s="45"/>
    </row>
    <row r="22" spans="2:14" ht="19.5" customHeight="1" x14ac:dyDescent="0.25">
      <c r="B22" s="4" t="s">
        <v>181</v>
      </c>
      <c r="C22" s="33">
        <v>69480134</v>
      </c>
      <c r="D22" s="297">
        <v>-3041115</v>
      </c>
      <c r="E22" s="27">
        <f t="shared" si="4"/>
        <v>66439019</v>
      </c>
      <c r="F22" s="27">
        <v>57544639</v>
      </c>
      <c r="G22" s="27">
        <v>56662191</v>
      </c>
      <c r="H22" s="31">
        <f t="shared" si="5"/>
        <v>8894380</v>
      </c>
      <c r="J22" s="133"/>
      <c r="K22" s="133"/>
      <c r="L22" s="45"/>
      <c r="M22" s="45"/>
      <c r="N22" s="45"/>
    </row>
    <row r="23" spans="2:14" ht="19.5" customHeight="1" x14ac:dyDescent="0.25">
      <c r="B23" s="4" t="s">
        <v>182</v>
      </c>
      <c r="C23" s="33">
        <v>814189512</v>
      </c>
      <c r="D23" s="297">
        <v>342563350</v>
      </c>
      <c r="E23" s="27">
        <f t="shared" si="4"/>
        <v>1156752862</v>
      </c>
      <c r="F23" s="27">
        <v>1170292146</v>
      </c>
      <c r="G23" s="27">
        <v>1072804701</v>
      </c>
      <c r="H23" s="31">
        <f t="shared" si="5"/>
        <v>-13539284</v>
      </c>
      <c r="J23" s="133"/>
      <c r="K23" s="133"/>
      <c r="L23" s="45"/>
      <c r="M23" s="45"/>
      <c r="N23" s="45"/>
    </row>
    <row r="24" spans="2:14" ht="19.5" customHeight="1" x14ac:dyDescent="0.25">
      <c r="B24" s="4" t="s">
        <v>183</v>
      </c>
      <c r="C24" s="33">
        <v>350299128</v>
      </c>
      <c r="D24" s="297">
        <v>295387438</v>
      </c>
      <c r="E24" s="27">
        <f t="shared" si="4"/>
        <v>645686566</v>
      </c>
      <c r="F24" s="27">
        <v>624514679</v>
      </c>
      <c r="G24" s="27">
        <v>592494523</v>
      </c>
      <c r="H24" s="31">
        <f t="shared" si="5"/>
        <v>21171887</v>
      </c>
      <c r="J24" s="133"/>
      <c r="K24" s="133"/>
      <c r="L24" s="45"/>
      <c r="M24" s="45"/>
      <c r="N24" s="45"/>
    </row>
    <row r="25" spans="2:14" ht="19.5" customHeight="1" x14ac:dyDescent="0.25">
      <c r="B25" s="4" t="s">
        <v>184</v>
      </c>
      <c r="C25" s="33">
        <v>25064226</v>
      </c>
      <c r="D25" s="297">
        <v>9956893</v>
      </c>
      <c r="E25" s="27">
        <f t="shared" si="4"/>
        <v>35021119</v>
      </c>
      <c r="F25" s="27">
        <v>31189335</v>
      </c>
      <c r="G25" s="27">
        <v>30379059</v>
      </c>
      <c r="H25" s="31">
        <f t="shared" si="5"/>
        <v>3831784</v>
      </c>
      <c r="J25" s="133"/>
      <c r="K25" s="133"/>
      <c r="L25" s="45"/>
      <c r="M25" s="45"/>
      <c r="N25" s="45"/>
    </row>
    <row r="26" spans="2:14" ht="24.75" x14ac:dyDescent="0.25">
      <c r="B26" s="4" t="s">
        <v>185</v>
      </c>
      <c r="C26" s="33">
        <v>67230085</v>
      </c>
      <c r="D26" s="297">
        <v>9714659</v>
      </c>
      <c r="E26" s="27">
        <f t="shared" si="4"/>
        <v>76944744</v>
      </c>
      <c r="F26" s="27">
        <v>81325714</v>
      </c>
      <c r="G26" s="27">
        <v>67476211</v>
      </c>
      <c r="H26" s="31">
        <f t="shared" si="5"/>
        <v>-4380970</v>
      </c>
      <c r="J26" s="133"/>
      <c r="K26" s="133"/>
      <c r="L26" s="45"/>
      <c r="M26" s="45"/>
      <c r="N26" s="45"/>
    </row>
    <row r="27" spans="2:14" x14ac:dyDescent="0.25">
      <c r="B27" s="4" t="s">
        <v>443</v>
      </c>
      <c r="C27" s="33">
        <v>5647212</v>
      </c>
      <c r="D27" s="297">
        <v>24067</v>
      </c>
      <c r="E27" s="27">
        <f t="shared" si="4"/>
        <v>5671279</v>
      </c>
      <c r="F27" s="27">
        <v>5880239</v>
      </c>
      <c r="G27" s="27">
        <v>5813514</v>
      </c>
      <c r="H27" s="31">
        <f t="shared" si="5"/>
        <v>-208960</v>
      </c>
      <c r="J27" s="133"/>
      <c r="K27" s="133"/>
      <c r="L27" s="45"/>
      <c r="M27" s="45"/>
      <c r="N27" s="45"/>
    </row>
    <row r="28" spans="2:14" x14ac:dyDescent="0.25">
      <c r="B28" s="17"/>
      <c r="C28" s="48"/>
      <c r="D28" s="27"/>
      <c r="E28" s="27"/>
      <c r="F28" s="27"/>
      <c r="G28" s="27"/>
      <c r="H28" s="48"/>
    </row>
    <row r="29" spans="2:14" x14ac:dyDescent="0.25">
      <c r="B29" s="2" t="s">
        <v>120</v>
      </c>
      <c r="C29" s="35">
        <f>+C9+C19</f>
        <v>2681650282</v>
      </c>
      <c r="D29" s="134">
        <f>+D9+D19</f>
        <v>693544650</v>
      </c>
      <c r="E29" s="134">
        <f t="shared" ref="E29:H29" si="6">+E9+E19</f>
        <v>3375194932</v>
      </c>
      <c r="F29" s="134">
        <f t="shared" si="6"/>
        <v>3230548766</v>
      </c>
      <c r="G29" s="134">
        <f t="shared" si="6"/>
        <v>2854191974</v>
      </c>
      <c r="H29" s="134">
        <f t="shared" si="6"/>
        <v>144646166</v>
      </c>
    </row>
    <row r="30" spans="2:14" ht="15.75" thickBot="1" x14ac:dyDescent="0.3">
      <c r="B30" s="5"/>
      <c r="C30" s="47"/>
      <c r="D30" s="47"/>
      <c r="E30" s="47"/>
      <c r="F30" s="47"/>
      <c r="G30" s="47"/>
      <c r="H30" s="47"/>
    </row>
    <row r="32" spans="2:14" x14ac:dyDescent="0.25">
      <c r="C32" s="51">
        <f>+C29-'ANEXO 1 -F6A'!D158</f>
        <v>0</v>
      </c>
      <c r="D32" s="51">
        <f>+D29-'ANEXO 1 -F6A'!E158</f>
        <v>0</v>
      </c>
      <c r="E32" s="51">
        <f>+E29-'ANEXO 1 -F6A'!F158</f>
        <v>0</v>
      </c>
      <c r="F32" s="51">
        <f>+F29-'ANEXO 1 -F6A'!G158</f>
        <v>0</v>
      </c>
      <c r="G32" s="51">
        <f>+G29-'ANEXO 1 -F6A'!H158</f>
        <v>0</v>
      </c>
      <c r="H32" s="51">
        <f>+H29-'ANEXO 1 -F6A'!I158</f>
        <v>0</v>
      </c>
    </row>
    <row r="33" spans="3:9" x14ac:dyDescent="0.25">
      <c r="C33" s="45"/>
      <c r="D33" s="45"/>
      <c r="E33" s="45"/>
      <c r="F33" s="45"/>
      <c r="G33" s="45"/>
      <c r="H33" s="45"/>
      <c r="I33" s="45"/>
    </row>
    <row r="34" spans="3:9" x14ac:dyDescent="0.25">
      <c r="C34" s="51"/>
      <c r="D34" s="51"/>
      <c r="E34" s="51"/>
      <c r="F34" s="51"/>
      <c r="G34" s="51"/>
      <c r="H34" s="51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L88"/>
  <sheetViews>
    <sheetView view="pageBreakPreview" topLeftCell="A46" zoomScale="130" zoomScaleNormal="175" zoomScaleSheetLayoutView="130" workbookViewId="0">
      <selection activeCell="F80" sqref="F80"/>
    </sheetView>
  </sheetViews>
  <sheetFormatPr baseColWidth="10" defaultRowHeight="8.25" x14ac:dyDescent="0.15"/>
  <cols>
    <col min="1" max="1" width="2.140625" style="302" customWidth="1"/>
    <col min="2" max="2" width="4.140625" style="302" customWidth="1"/>
    <col min="3" max="3" width="37.85546875" style="302" customWidth="1"/>
    <col min="4" max="9" width="11" style="302" customWidth="1"/>
    <col min="10" max="10" width="2.42578125" style="302" customWidth="1"/>
    <col min="11" max="16384" width="11.42578125" style="302"/>
  </cols>
  <sheetData>
    <row r="1" spans="2:9" ht="8.25" customHeight="1" thickBot="1" x14ac:dyDescent="0.2"/>
    <row r="2" spans="2:9" ht="9.75" customHeight="1" x14ac:dyDescent="0.15">
      <c r="B2" s="171" t="s">
        <v>176</v>
      </c>
      <c r="C2" s="172"/>
      <c r="D2" s="172"/>
      <c r="E2" s="172"/>
      <c r="F2" s="172"/>
      <c r="G2" s="172"/>
      <c r="H2" s="172"/>
      <c r="I2" s="294"/>
    </row>
    <row r="3" spans="2:9" ht="9.75" customHeight="1" x14ac:dyDescent="0.15">
      <c r="B3" s="234" t="s">
        <v>40</v>
      </c>
      <c r="C3" s="235"/>
      <c r="D3" s="235"/>
      <c r="E3" s="235"/>
      <c r="F3" s="235"/>
      <c r="G3" s="235"/>
      <c r="H3" s="235"/>
      <c r="I3" s="295"/>
    </row>
    <row r="4" spans="2:9" ht="9.75" customHeight="1" x14ac:dyDescent="0.15">
      <c r="B4" s="234" t="s">
        <v>125</v>
      </c>
      <c r="C4" s="235"/>
      <c r="D4" s="235"/>
      <c r="E4" s="235"/>
      <c r="F4" s="235"/>
      <c r="G4" s="235"/>
      <c r="H4" s="235"/>
      <c r="I4" s="295"/>
    </row>
    <row r="5" spans="2:9" ht="9.75" customHeight="1" x14ac:dyDescent="0.15">
      <c r="B5" s="234" t="str">
        <f>+'ANEXO 1 -F6A'!B4:I4</f>
        <v>Del 1 de enero al 31 de diciembre de 2025 (b)</v>
      </c>
      <c r="C5" s="235"/>
      <c r="D5" s="235"/>
      <c r="E5" s="235"/>
      <c r="F5" s="235"/>
      <c r="G5" s="235"/>
      <c r="H5" s="235"/>
      <c r="I5" s="295"/>
    </row>
    <row r="6" spans="2:9" ht="9.75" customHeight="1" thickBot="1" x14ac:dyDescent="0.2">
      <c r="B6" s="237" t="s">
        <v>0</v>
      </c>
      <c r="C6" s="238"/>
      <c r="D6" s="238"/>
      <c r="E6" s="238"/>
      <c r="F6" s="238"/>
      <c r="G6" s="238"/>
      <c r="H6" s="238"/>
      <c r="I6" s="296"/>
    </row>
    <row r="7" spans="2:9" ht="15.75" customHeight="1" thickBot="1" x14ac:dyDescent="0.2">
      <c r="B7" s="240" t="s">
        <v>175</v>
      </c>
      <c r="C7" s="242"/>
      <c r="D7" s="280" t="s">
        <v>42</v>
      </c>
      <c r="E7" s="281"/>
      <c r="F7" s="281"/>
      <c r="G7" s="281"/>
      <c r="H7" s="282"/>
      <c r="I7" s="213" t="s">
        <v>179</v>
      </c>
    </row>
    <row r="8" spans="2:9" ht="17.25" thickBot="1" x14ac:dyDescent="0.2">
      <c r="B8" s="250"/>
      <c r="C8" s="252"/>
      <c r="D8" s="49" t="s">
        <v>178</v>
      </c>
      <c r="E8" s="49" t="s">
        <v>43</v>
      </c>
      <c r="F8" s="49" t="s">
        <v>44</v>
      </c>
      <c r="G8" s="49" t="s">
        <v>3</v>
      </c>
      <c r="H8" s="49" t="s">
        <v>21</v>
      </c>
      <c r="I8" s="214"/>
    </row>
    <row r="9" spans="2:9" x14ac:dyDescent="0.15">
      <c r="B9" s="288"/>
      <c r="C9" s="289"/>
      <c r="D9" s="16"/>
      <c r="E9" s="16"/>
      <c r="F9" s="16"/>
      <c r="G9" s="16"/>
      <c r="H9" s="16"/>
      <c r="I9" s="16"/>
    </row>
    <row r="10" spans="2:9" ht="15" customHeight="1" x14ac:dyDescent="0.15">
      <c r="B10" s="290" t="s">
        <v>126</v>
      </c>
      <c r="C10" s="291"/>
      <c r="D10" s="35">
        <f>+D11+D21+D30+D41</f>
        <v>1340605073</v>
      </c>
      <c r="E10" s="35">
        <f t="shared" ref="E10:H10" si="0">+E11+E21+E30+E41</f>
        <v>28042246</v>
      </c>
      <c r="F10" s="35">
        <f t="shared" si="0"/>
        <v>1368647319</v>
      </c>
      <c r="G10" s="35">
        <f t="shared" si="0"/>
        <v>1249176025</v>
      </c>
      <c r="H10" s="35">
        <f t="shared" si="0"/>
        <v>1018074942</v>
      </c>
      <c r="I10" s="35">
        <f t="shared" ref="I10:I11" si="1">+F10-G10</f>
        <v>119471294</v>
      </c>
    </row>
    <row r="11" spans="2:9" ht="10.5" customHeight="1" x14ac:dyDescent="0.15">
      <c r="B11" s="228" t="s">
        <v>127</v>
      </c>
      <c r="C11" s="233"/>
      <c r="D11" s="35">
        <f>SUM(D12:D19)</f>
        <v>0</v>
      </c>
      <c r="E11" s="35">
        <f t="shared" ref="E11:H11" si="2">SUM(E12:E19)</f>
        <v>0</v>
      </c>
      <c r="F11" s="35">
        <f t="shared" si="2"/>
        <v>0</v>
      </c>
      <c r="G11" s="35">
        <f t="shared" si="2"/>
        <v>0</v>
      </c>
      <c r="H11" s="35">
        <f t="shared" si="2"/>
        <v>0</v>
      </c>
      <c r="I11" s="35">
        <f t="shared" si="1"/>
        <v>0</v>
      </c>
    </row>
    <row r="12" spans="2:9" ht="10.5" customHeight="1" x14ac:dyDescent="0.15">
      <c r="B12" s="14"/>
      <c r="C12" s="15" t="s">
        <v>128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</row>
    <row r="13" spans="2:9" ht="10.5" customHeight="1" x14ac:dyDescent="0.15">
      <c r="B13" s="14"/>
      <c r="C13" s="15" t="s">
        <v>129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</row>
    <row r="14" spans="2:9" ht="10.5" customHeight="1" x14ac:dyDescent="0.15">
      <c r="B14" s="14"/>
      <c r="C14" s="15" t="s">
        <v>130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</row>
    <row r="15" spans="2:9" ht="10.5" customHeight="1" x14ac:dyDescent="0.15">
      <c r="B15" s="14"/>
      <c r="C15" s="15" t="s">
        <v>131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</row>
    <row r="16" spans="2:9" x14ac:dyDescent="0.15">
      <c r="B16" s="14"/>
      <c r="C16" s="15" t="s">
        <v>132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</row>
    <row r="17" spans="2:12" ht="10.5" customHeight="1" x14ac:dyDescent="0.15">
      <c r="B17" s="14"/>
      <c r="C17" s="15" t="s">
        <v>133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</row>
    <row r="18" spans="2:12" ht="10.5" customHeight="1" x14ac:dyDescent="0.15">
      <c r="B18" s="14"/>
      <c r="C18" s="15" t="s">
        <v>134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</row>
    <row r="19" spans="2:12" ht="10.5" customHeight="1" x14ac:dyDescent="0.15">
      <c r="B19" s="14"/>
      <c r="C19" s="15" t="s">
        <v>135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</row>
    <row r="20" spans="2:12" ht="10.5" customHeight="1" x14ac:dyDescent="0.15">
      <c r="B20" s="18"/>
      <c r="C20" s="19"/>
      <c r="D20" s="33"/>
      <c r="E20" s="33"/>
      <c r="F20" s="33"/>
      <c r="G20" s="33"/>
      <c r="H20" s="33"/>
      <c r="I20" s="33"/>
    </row>
    <row r="21" spans="2:12" x14ac:dyDescent="0.15">
      <c r="B21" s="228" t="s">
        <v>136</v>
      </c>
      <c r="C21" s="233"/>
      <c r="D21" s="35">
        <f>SUM(D22:D28)</f>
        <v>1340605073</v>
      </c>
      <c r="E21" s="35">
        <f t="shared" ref="E21:H21" si="3">SUM(E22:E28)</f>
        <v>28042246</v>
      </c>
      <c r="F21" s="35">
        <f t="shared" si="3"/>
        <v>1368647319</v>
      </c>
      <c r="G21" s="35">
        <f t="shared" si="3"/>
        <v>1249176025</v>
      </c>
      <c r="H21" s="35">
        <f t="shared" si="3"/>
        <v>1018074942</v>
      </c>
      <c r="I21" s="35">
        <f t="shared" ref="I21" si="4">+F21-G21</f>
        <v>119471294</v>
      </c>
    </row>
    <row r="22" spans="2:12" x14ac:dyDescent="0.15">
      <c r="B22" s="14"/>
      <c r="C22" s="15" t="s">
        <v>137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</row>
    <row r="23" spans="2:12" ht="10.5" customHeight="1" x14ac:dyDescent="0.15">
      <c r="B23" s="14"/>
      <c r="C23" s="15" t="s">
        <v>138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</row>
    <row r="24" spans="2:12" ht="10.5" customHeight="1" x14ac:dyDescent="0.15">
      <c r="B24" s="14"/>
      <c r="C24" s="15" t="s">
        <v>139</v>
      </c>
      <c r="D24" s="33">
        <v>1340605073</v>
      </c>
      <c r="E24" s="33">
        <v>28042246</v>
      </c>
      <c r="F24" s="33">
        <f>+D24+E24</f>
        <v>1368647319</v>
      </c>
      <c r="G24" s="33">
        <v>1249176025</v>
      </c>
      <c r="H24" s="33">
        <v>1018074942</v>
      </c>
      <c r="I24" s="303">
        <f>+F24-G24</f>
        <v>119471294</v>
      </c>
      <c r="K24" s="301"/>
      <c r="L24" s="301"/>
    </row>
    <row r="25" spans="2:12" ht="10.5" customHeight="1" x14ac:dyDescent="0.15">
      <c r="B25" s="14"/>
      <c r="C25" s="15" t="s">
        <v>140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</row>
    <row r="26" spans="2:12" ht="10.5" customHeight="1" x14ac:dyDescent="0.15">
      <c r="B26" s="14"/>
      <c r="C26" s="15" t="s">
        <v>141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</row>
    <row r="27" spans="2:12" ht="10.5" customHeight="1" x14ac:dyDescent="0.15">
      <c r="B27" s="14"/>
      <c r="C27" s="15" t="s">
        <v>142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</row>
    <row r="28" spans="2:12" x14ac:dyDescent="0.15">
      <c r="B28" s="14"/>
      <c r="C28" s="15" t="s">
        <v>143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</row>
    <row r="29" spans="2:12" ht="10.5" customHeight="1" x14ac:dyDescent="0.15">
      <c r="B29" s="18"/>
      <c r="C29" s="19"/>
      <c r="D29" s="33"/>
      <c r="E29" s="33"/>
      <c r="F29" s="33"/>
      <c r="G29" s="33"/>
      <c r="H29" s="33"/>
      <c r="I29" s="33"/>
    </row>
    <row r="30" spans="2:12" ht="10.5" customHeight="1" x14ac:dyDescent="0.15">
      <c r="B30" s="228" t="s">
        <v>144</v>
      </c>
      <c r="C30" s="233"/>
      <c r="D30" s="35">
        <f>SUM(D31:D39)</f>
        <v>0</v>
      </c>
      <c r="E30" s="35">
        <f t="shared" ref="E30:H30" si="5">SUM(E31:E39)</f>
        <v>0</v>
      </c>
      <c r="F30" s="35">
        <f t="shared" si="5"/>
        <v>0</v>
      </c>
      <c r="G30" s="35">
        <f t="shared" si="5"/>
        <v>0</v>
      </c>
      <c r="H30" s="35">
        <f t="shared" si="5"/>
        <v>0</v>
      </c>
      <c r="I30" s="35">
        <f t="shared" ref="I30" si="6">+F30-G30</f>
        <v>0</v>
      </c>
    </row>
    <row r="31" spans="2:12" ht="10.5" customHeight="1" x14ac:dyDescent="0.15">
      <c r="B31" s="14"/>
      <c r="C31" s="15" t="s">
        <v>145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</row>
    <row r="32" spans="2:12" x14ac:dyDescent="0.15">
      <c r="B32" s="14"/>
      <c r="C32" s="15" t="s">
        <v>146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</row>
    <row r="33" spans="2:9" x14ac:dyDescent="0.15">
      <c r="B33" s="14"/>
      <c r="C33" s="15" t="s">
        <v>147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</row>
    <row r="34" spans="2:9" x14ac:dyDescent="0.15">
      <c r="B34" s="14"/>
      <c r="C34" s="15" t="s">
        <v>148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</row>
    <row r="35" spans="2:9" x14ac:dyDescent="0.15">
      <c r="B35" s="14"/>
      <c r="C35" s="15" t="s">
        <v>149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</row>
    <row r="36" spans="2:9" x14ac:dyDescent="0.15">
      <c r="B36" s="14"/>
      <c r="C36" s="15" t="s">
        <v>150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</row>
    <row r="37" spans="2:9" x14ac:dyDescent="0.15">
      <c r="B37" s="14"/>
      <c r="C37" s="15" t="s">
        <v>151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</row>
    <row r="38" spans="2:9" x14ac:dyDescent="0.15">
      <c r="B38" s="14"/>
      <c r="C38" s="15" t="s">
        <v>152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</row>
    <row r="39" spans="2:9" x14ac:dyDescent="0.15">
      <c r="B39" s="14"/>
      <c r="C39" s="15" t="s">
        <v>153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</row>
    <row r="40" spans="2:9" x14ac:dyDescent="0.15">
      <c r="B40" s="18"/>
      <c r="C40" s="19"/>
      <c r="D40" s="33"/>
      <c r="E40" s="33"/>
      <c r="F40" s="33"/>
      <c r="G40" s="33"/>
      <c r="H40" s="33"/>
      <c r="I40" s="33"/>
    </row>
    <row r="41" spans="2:9" x14ac:dyDescent="0.15">
      <c r="B41" s="228" t="s">
        <v>154</v>
      </c>
      <c r="C41" s="233"/>
      <c r="D41" s="35">
        <f>SUM(D42:D45)</f>
        <v>0</v>
      </c>
      <c r="E41" s="35">
        <f t="shared" ref="E41:H41" si="7">SUM(E42:E45)</f>
        <v>0</v>
      </c>
      <c r="F41" s="35">
        <f t="shared" si="7"/>
        <v>0</v>
      </c>
      <c r="G41" s="35">
        <f t="shared" si="7"/>
        <v>0</v>
      </c>
      <c r="H41" s="35">
        <f t="shared" si="7"/>
        <v>0</v>
      </c>
      <c r="I41" s="35">
        <f t="shared" ref="I41" si="8">+F41-G41</f>
        <v>0</v>
      </c>
    </row>
    <row r="42" spans="2:9" x14ac:dyDescent="0.15">
      <c r="B42" s="14"/>
      <c r="C42" s="15" t="s">
        <v>155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</row>
    <row r="43" spans="2:9" ht="16.5" x14ac:dyDescent="0.15">
      <c r="B43" s="14"/>
      <c r="C43" s="20" t="s">
        <v>156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</row>
    <row r="44" spans="2:9" x14ac:dyDescent="0.15">
      <c r="B44" s="14"/>
      <c r="C44" s="15" t="s">
        <v>157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</row>
    <row r="45" spans="2:9" x14ac:dyDescent="0.15">
      <c r="B45" s="14"/>
      <c r="C45" s="15" t="s">
        <v>158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</row>
    <row r="46" spans="2:9" x14ac:dyDescent="0.15">
      <c r="B46" s="18"/>
      <c r="C46" s="19"/>
      <c r="D46" s="33"/>
      <c r="E46" s="33"/>
      <c r="F46" s="33"/>
      <c r="G46" s="33"/>
      <c r="H46" s="33"/>
      <c r="I46" s="33"/>
    </row>
    <row r="47" spans="2:9" x14ac:dyDescent="0.15">
      <c r="B47" s="228" t="s">
        <v>159</v>
      </c>
      <c r="C47" s="233"/>
      <c r="D47" s="35">
        <f>+D48+D58+D67+D78</f>
        <v>1341045209</v>
      </c>
      <c r="E47" s="35">
        <f t="shared" ref="E47:H47" si="9">+E48+E58+E67+E78</f>
        <v>665502404</v>
      </c>
      <c r="F47" s="35">
        <f t="shared" si="9"/>
        <v>2006547613</v>
      </c>
      <c r="G47" s="35">
        <f t="shared" si="9"/>
        <v>1981372741</v>
      </c>
      <c r="H47" s="35">
        <f t="shared" si="9"/>
        <v>1836117032</v>
      </c>
      <c r="I47" s="35">
        <f t="shared" ref="I47:I48" si="10">+F47-G47</f>
        <v>25174872</v>
      </c>
    </row>
    <row r="48" spans="2:9" x14ac:dyDescent="0.15">
      <c r="B48" s="228" t="s">
        <v>127</v>
      </c>
      <c r="C48" s="233"/>
      <c r="D48" s="35">
        <f>SUM(D49:D56)</f>
        <v>0</v>
      </c>
      <c r="E48" s="35">
        <f t="shared" ref="E48:H48" si="11">SUM(E49:E56)</f>
        <v>0</v>
      </c>
      <c r="F48" s="35">
        <f t="shared" si="11"/>
        <v>0</v>
      </c>
      <c r="G48" s="35">
        <f t="shared" si="11"/>
        <v>0</v>
      </c>
      <c r="H48" s="35">
        <f t="shared" si="11"/>
        <v>0</v>
      </c>
      <c r="I48" s="35">
        <f t="shared" si="10"/>
        <v>0</v>
      </c>
    </row>
    <row r="49" spans="2:12" x14ac:dyDescent="0.15">
      <c r="B49" s="14"/>
      <c r="C49" s="15" t="s">
        <v>128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</row>
    <row r="50" spans="2:12" x14ac:dyDescent="0.15">
      <c r="B50" s="14"/>
      <c r="C50" s="15" t="s">
        <v>129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</row>
    <row r="51" spans="2:12" x14ac:dyDescent="0.15">
      <c r="B51" s="14"/>
      <c r="C51" s="15" t="s">
        <v>130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</row>
    <row r="52" spans="2:12" x14ac:dyDescent="0.15">
      <c r="B52" s="14"/>
      <c r="C52" s="15" t="s">
        <v>131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</row>
    <row r="53" spans="2:12" x14ac:dyDescent="0.15">
      <c r="B53" s="14"/>
      <c r="C53" s="15" t="s">
        <v>132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</row>
    <row r="54" spans="2:12" x14ac:dyDescent="0.15">
      <c r="B54" s="14"/>
      <c r="C54" s="15" t="s">
        <v>133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</row>
    <row r="55" spans="2:12" x14ac:dyDescent="0.15">
      <c r="B55" s="14"/>
      <c r="C55" s="15" t="s">
        <v>134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</row>
    <row r="56" spans="2:12" x14ac:dyDescent="0.15">
      <c r="B56" s="14"/>
      <c r="C56" s="15" t="s">
        <v>135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</row>
    <row r="57" spans="2:12" x14ac:dyDescent="0.15">
      <c r="B57" s="18"/>
      <c r="C57" s="19"/>
      <c r="D57" s="33"/>
      <c r="E57" s="33"/>
      <c r="F57" s="33"/>
      <c r="G57" s="33"/>
      <c r="H57" s="33"/>
      <c r="I57" s="33"/>
    </row>
    <row r="58" spans="2:12" x14ac:dyDescent="0.15">
      <c r="B58" s="228" t="s">
        <v>136</v>
      </c>
      <c r="C58" s="233"/>
      <c r="D58" s="35">
        <f>SUM(D59:D65)</f>
        <v>1341045209</v>
      </c>
      <c r="E58" s="35">
        <f t="shared" ref="E58:H58" si="12">SUM(E59:E65)</f>
        <v>665502404</v>
      </c>
      <c r="F58" s="35">
        <f t="shared" si="12"/>
        <v>2006547613</v>
      </c>
      <c r="G58" s="35">
        <f t="shared" si="12"/>
        <v>1981372741</v>
      </c>
      <c r="H58" s="35">
        <f t="shared" si="12"/>
        <v>1836117032</v>
      </c>
      <c r="I58" s="35">
        <f t="shared" ref="I58" si="13">+F58-G58</f>
        <v>25174872</v>
      </c>
    </row>
    <row r="59" spans="2:12" x14ac:dyDescent="0.15">
      <c r="B59" s="14"/>
      <c r="C59" s="15" t="s">
        <v>137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</row>
    <row r="60" spans="2:12" x14ac:dyDescent="0.15">
      <c r="B60" s="14"/>
      <c r="C60" s="15" t="s">
        <v>138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</row>
    <row r="61" spans="2:12" x14ac:dyDescent="0.15">
      <c r="B61" s="14"/>
      <c r="C61" s="15" t="s">
        <v>139</v>
      </c>
      <c r="D61" s="33">
        <v>1341045209</v>
      </c>
      <c r="E61" s="33">
        <v>665502404</v>
      </c>
      <c r="F61" s="33">
        <f>+D61+E61</f>
        <v>2006547613</v>
      </c>
      <c r="G61" s="33">
        <v>1981372741</v>
      </c>
      <c r="H61" s="33">
        <v>1836117032</v>
      </c>
      <c r="I61" s="303">
        <f>+F61-G61</f>
        <v>25174872</v>
      </c>
      <c r="K61" s="301"/>
      <c r="L61" s="301"/>
    </row>
    <row r="62" spans="2:12" x14ac:dyDescent="0.15">
      <c r="B62" s="14"/>
      <c r="C62" s="15" t="s">
        <v>140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</row>
    <row r="63" spans="2:12" x14ac:dyDescent="0.15">
      <c r="B63" s="14"/>
      <c r="C63" s="15" t="s">
        <v>141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</row>
    <row r="64" spans="2:12" x14ac:dyDescent="0.15">
      <c r="B64" s="14"/>
      <c r="C64" s="15" t="s">
        <v>142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</row>
    <row r="65" spans="2:9" x14ac:dyDescent="0.15">
      <c r="B65" s="14"/>
      <c r="C65" s="15" t="s">
        <v>143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</row>
    <row r="66" spans="2:9" x14ac:dyDescent="0.15">
      <c r="B66" s="292"/>
      <c r="C66" s="293"/>
      <c r="D66" s="16"/>
      <c r="E66" s="16"/>
      <c r="F66" s="16"/>
      <c r="G66" s="16"/>
      <c r="H66" s="16"/>
      <c r="I66" s="16"/>
    </row>
    <row r="67" spans="2:9" x14ac:dyDescent="0.15">
      <c r="B67" s="228" t="s">
        <v>144</v>
      </c>
      <c r="C67" s="233"/>
      <c r="D67" s="35">
        <f>SUM(D68:D76)</f>
        <v>0</v>
      </c>
      <c r="E67" s="35">
        <f t="shared" ref="E67:H67" si="14">SUM(E68:E76)</f>
        <v>0</v>
      </c>
      <c r="F67" s="35">
        <f t="shared" si="14"/>
        <v>0</v>
      </c>
      <c r="G67" s="35">
        <f t="shared" si="14"/>
        <v>0</v>
      </c>
      <c r="H67" s="35">
        <f t="shared" si="14"/>
        <v>0</v>
      </c>
      <c r="I67" s="35">
        <f t="shared" ref="I67" si="15">+F67-G67</f>
        <v>0</v>
      </c>
    </row>
    <row r="68" spans="2:9" x14ac:dyDescent="0.15">
      <c r="B68" s="14"/>
      <c r="C68" s="15" t="s">
        <v>145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</row>
    <row r="69" spans="2:9" x14ac:dyDescent="0.15">
      <c r="B69" s="14"/>
      <c r="C69" s="15" t="s">
        <v>146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</row>
    <row r="70" spans="2:9" x14ac:dyDescent="0.15">
      <c r="B70" s="14"/>
      <c r="C70" s="15" t="s">
        <v>147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</row>
    <row r="71" spans="2:9" x14ac:dyDescent="0.15">
      <c r="B71" s="14"/>
      <c r="C71" s="15" t="s">
        <v>148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</row>
    <row r="72" spans="2:9" x14ac:dyDescent="0.15">
      <c r="B72" s="14"/>
      <c r="C72" s="15" t="s">
        <v>149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</row>
    <row r="73" spans="2:9" x14ac:dyDescent="0.15">
      <c r="B73" s="14"/>
      <c r="C73" s="15" t="s">
        <v>150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</row>
    <row r="74" spans="2:9" x14ac:dyDescent="0.15">
      <c r="B74" s="14"/>
      <c r="C74" s="15" t="s">
        <v>151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</row>
    <row r="75" spans="2:9" x14ac:dyDescent="0.15">
      <c r="B75" s="14"/>
      <c r="C75" s="15" t="s">
        <v>152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</row>
    <row r="76" spans="2:9" x14ac:dyDescent="0.15">
      <c r="B76" s="14"/>
      <c r="C76" s="15" t="s">
        <v>153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</row>
    <row r="77" spans="2:9" x14ac:dyDescent="0.15">
      <c r="B77" s="18"/>
      <c r="C77" s="19"/>
      <c r="D77" s="33"/>
      <c r="E77" s="33"/>
      <c r="F77" s="33"/>
      <c r="G77" s="33"/>
      <c r="H77" s="33"/>
      <c r="I77" s="33"/>
    </row>
    <row r="78" spans="2:9" x14ac:dyDescent="0.15">
      <c r="B78" s="228" t="s">
        <v>154</v>
      </c>
      <c r="C78" s="233"/>
      <c r="D78" s="35">
        <f>SUM(D79:D82)</f>
        <v>0</v>
      </c>
      <c r="E78" s="35">
        <f t="shared" ref="E78:H78" si="16">SUM(E79:E82)</f>
        <v>0</v>
      </c>
      <c r="F78" s="35">
        <f t="shared" si="16"/>
        <v>0</v>
      </c>
      <c r="G78" s="35">
        <f t="shared" si="16"/>
        <v>0</v>
      </c>
      <c r="H78" s="35">
        <f t="shared" si="16"/>
        <v>0</v>
      </c>
      <c r="I78" s="35">
        <f t="shared" ref="I78" si="17">+F78-G78</f>
        <v>0</v>
      </c>
    </row>
    <row r="79" spans="2:9" x14ac:dyDescent="0.15">
      <c r="B79" s="14"/>
      <c r="C79" s="15" t="s">
        <v>155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</row>
    <row r="80" spans="2:9" ht="16.5" x14ac:dyDescent="0.15">
      <c r="B80" s="14"/>
      <c r="C80" s="20" t="s">
        <v>156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</row>
    <row r="81" spans="2:9" x14ac:dyDescent="0.15">
      <c r="B81" s="14"/>
      <c r="C81" s="15" t="s">
        <v>157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</row>
    <row r="82" spans="2:9" x14ac:dyDescent="0.15">
      <c r="B82" s="14"/>
      <c r="C82" s="15" t="s">
        <v>158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</row>
    <row r="83" spans="2:9" x14ac:dyDescent="0.15">
      <c r="B83" s="18"/>
      <c r="C83" s="19"/>
      <c r="D83" s="33"/>
      <c r="E83" s="33"/>
      <c r="F83" s="33"/>
      <c r="G83" s="33"/>
      <c r="H83" s="33"/>
      <c r="I83" s="33"/>
    </row>
    <row r="84" spans="2:9" x14ac:dyDescent="0.15">
      <c r="B84" s="228" t="s">
        <v>120</v>
      </c>
      <c r="C84" s="233"/>
      <c r="D84" s="35">
        <f>+D10+D47</f>
        <v>2681650282</v>
      </c>
      <c r="E84" s="35">
        <f t="shared" ref="E84:H84" si="18">+E10+E47</f>
        <v>693544650</v>
      </c>
      <c r="F84" s="35">
        <f t="shared" si="18"/>
        <v>3375194932</v>
      </c>
      <c r="G84" s="35">
        <f t="shared" si="18"/>
        <v>3230548766</v>
      </c>
      <c r="H84" s="35">
        <f t="shared" si="18"/>
        <v>2854191974</v>
      </c>
      <c r="I84" s="35">
        <f>+F84-G84</f>
        <v>144646166</v>
      </c>
    </row>
    <row r="85" spans="2:9" ht="9" thickBot="1" x14ac:dyDescent="0.2">
      <c r="B85" s="286"/>
      <c r="C85" s="287"/>
      <c r="D85" s="158"/>
      <c r="E85" s="158"/>
      <c r="F85" s="158"/>
      <c r="G85" s="158"/>
      <c r="H85" s="158"/>
      <c r="I85" s="158"/>
    </row>
    <row r="86" spans="2:9" x14ac:dyDescent="0.15">
      <c r="D86" s="301">
        <f>+'ANEXO 1 -F6B'!C29-'ANEXO 1 -F6C'!D84</f>
        <v>0</v>
      </c>
      <c r="E86" s="301">
        <f>+'ANEXO 1 -F6B'!D29-'ANEXO 1 -F6C'!E84</f>
        <v>0</v>
      </c>
      <c r="F86" s="301">
        <f>+'ANEXO 1 -F6B'!E29-'ANEXO 1 -F6C'!F84</f>
        <v>0</v>
      </c>
      <c r="G86" s="301">
        <f>+'ANEXO 1 -F6B'!F29-'ANEXO 1 -F6C'!G84</f>
        <v>0</v>
      </c>
      <c r="H86" s="301">
        <f>+'ANEXO 1 -F6B'!G29-'ANEXO 1 -F6C'!H84</f>
        <v>0</v>
      </c>
      <c r="I86" s="301">
        <f>+'ANEXO 1 -F6B'!H29-'ANEXO 1 -F6C'!I84</f>
        <v>0</v>
      </c>
    </row>
    <row r="87" spans="2:9" x14ac:dyDescent="0.15">
      <c r="D87" s="301"/>
      <c r="E87" s="301"/>
      <c r="F87" s="301"/>
      <c r="G87" s="301"/>
      <c r="H87" s="301"/>
      <c r="I87" s="301"/>
    </row>
    <row r="88" spans="2:9" x14ac:dyDescent="0.15">
      <c r="D88" s="304"/>
      <c r="E88" s="304"/>
      <c r="F88" s="304"/>
      <c r="G88" s="304"/>
      <c r="H88" s="304"/>
      <c r="I88" s="304"/>
    </row>
  </sheetData>
  <mergeCells count="22">
    <mergeCell ref="B7:C8"/>
    <mergeCell ref="D7:H7"/>
    <mergeCell ref="I7:I8"/>
    <mergeCell ref="B2:I2"/>
    <mergeCell ref="B3:I3"/>
    <mergeCell ref="B4:I4"/>
    <mergeCell ref="B5:I5"/>
    <mergeCell ref="B6:I6"/>
    <mergeCell ref="B84:C84"/>
    <mergeCell ref="B85:C85"/>
    <mergeCell ref="B9:C9"/>
    <mergeCell ref="B10:C10"/>
    <mergeCell ref="B11:C11"/>
    <mergeCell ref="B21:C21"/>
    <mergeCell ref="B30:C30"/>
    <mergeCell ref="B41:C41"/>
    <mergeCell ref="B47:C47"/>
    <mergeCell ref="B48:C48"/>
    <mergeCell ref="B58:C58"/>
    <mergeCell ref="B66:C66"/>
    <mergeCell ref="B67:C67"/>
    <mergeCell ref="B78:C78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Header>&amp;R&amp;P de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37"/>
  <sheetViews>
    <sheetView view="pageBreakPreview" topLeftCell="A4" zoomScale="120" zoomScaleNormal="145" zoomScaleSheetLayoutView="120" workbookViewId="0">
      <selection activeCell="G16" sqref="G16"/>
    </sheetView>
  </sheetViews>
  <sheetFormatPr baseColWidth="10" defaultRowHeight="15" x14ac:dyDescent="0.25"/>
  <cols>
    <col min="1" max="1" width="1.5703125" customWidth="1"/>
    <col min="2" max="2" width="22.85546875" customWidth="1"/>
    <col min="3" max="8" width="11.140625" customWidth="1"/>
    <col min="9" max="9" width="2.5703125" customWidth="1"/>
  </cols>
  <sheetData>
    <row r="1" spans="2:8" ht="8.25" customHeight="1" thickBot="1" x14ac:dyDescent="0.3"/>
    <row r="2" spans="2:8" ht="9.75" customHeight="1" x14ac:dyDescent="0.25">
      <c r="B2" s="171" t="s">
        <v>176</v>
      </c>
      <c r="C2" s="172"/>
      <c r="D2" s="172"/>
      <c r="E2" s="172"/>
      <c r="F2" s="172"/>
      <c r="G2" s="172"/>
      <c r="H2" s="294"/>
    </row>
    <row r="3" spans="2:8" ht="9.75" customHeight="1" x14ac:dyDescent="0.25">
      <c r="B3" s="234" t="s">
        <v>40</v>
      </c>
      <c r="C3" s="235"/>
      <c r="D3" s="235"/>
      <c r="E3" s="235"/>
      <c r="F3" s="235"/>
      <c r="G3" s="235"/>
      <c r="H3" s="295"/>
    </row>
    <row r="4" spans="2:8" ht="9.75" customHeight="1" x14ac:dyDescent="0.25">
      <c r="B4" s="234" t="s">
        <v>160</v>
      </c>
      <c r="C4" s="235"/>
      <c r="D4" s="235"/>
      <c r="E4" s="235"/>
      <c r="F4" s="235"/>
      <c r="G4" s="235"/>
      <c r="H4" s="295"/>
    </row>
    <row r="5" spans="2:8" ht="9.75" customHeight="1" x14ac:dyDescent="0.25">
      <c r="B5" s="234" t="str">
        <f>+'ANEXO 1 -F6A'!B4:I4</f>
        <v>Del 1 de enero al 31 de diciembre de 2025 (b)</v>
      </c>
      <c r="C5" s="235"/>
      <c r="D5" s="235"/>
      <c r="E5" s="235"/>
      <c r="F5" s="235"/>
      <c r="G5" s="235"/>
      <c r="H5" s="295"/>
    </row>
    <row r="6" spans="2:8" ht="9.75" customHeight="1" thickBot="1" x14ac:dyDescent="0.3">
      <c r="B6" s="237" t="s">
        <v>0</v>
      </c>
      <c r="C6" s="238"/>
      <c r="D6" s="238"/>
      <c r="E6" s="238"/>
      <c r="F6" s="238"/>
      <c r="G6" s="238"/>
      <c r="H6" s="296"/>
    </row>
    <row r="7" spans="2:8" ht="15.75" thickBot="1" x14ac:dyDescent="0.3">
      <c r="B7" s="211" t="s">
        <v>175</v>
      </c>
      <c r="C7" s="280" t="s">
        <v>42</v>
      </c>
      <c r="D7" s="281"/>
      <c r="E7" s="281"/>
      <c r="F7" s="281"/>
      <c r="G7" s="282"/>
      <c r="H7" s="213" t="s">
        <v>179</v>
      </c>
    </row>
    <row r="8" spans="2:8" ht="17.25" thickBot="1" x14ac:dyDescent="0.3">
      <c r="B8" s="212"/>
      <c r="C8" s="49" t="s">
        <v>178</v>
      </c>
      <c r="D8" s="49" t="s">
        <v>43</v>
      </c>
      <c r="E8" s="49" t="s">
        <v>44</v>
      </c>
      <c r="F8" s="49" t="s">
        <v>161</v>
      </c>
      <c r="G8" s="49" t="s">
        <v>21</v>
      </c>
      <c r="H8" s="214"/>
    </row>
    <row r="9" spans="2:8" ht="16.5" x14ac:dyDescent="0.25">
      <c r="B9" s="115" t="s">
        <v>162</v>
      </c>
      <c r="C9" s="113">
        <f>+C10+C11+C12+C15+C16+C19</f>
        <v>564119433</v>
      </c>
      <c r="D9" s="35">
        <f t="shared" ref="D9:G9" si="0">+D10+D11+D12+D15+D16+D19</f>
        <v>33780730</v>
      </c>
      <c r="E9" s="35">
        <f>+E10+E11+E12+E15+E16+E19</f>
        <v>597900163</v>
      </c>
      <c r="F9" s="35">
        <f t="shared" si="0"/>
        <v>595167274</v>
      </c>
      <c r="G9" s="35">
        <f t="shared" si="0"/>
        <v>554415529</v>
      </c>
      <c r="H9" s="35">
        <f>+E9-F9</f>
        <v>2732889</v>
      </c>
    </row>
    <row r="10" spans="2:8" ht="16.5" x14ac:dyDescent="0.25">
      <c r="B10" s="23" t="s">
        <v>163</v>
      </c>
      <c r="C10" s="21"/>
      <c r="D10" s="22"/>
      <c r="E10" s="22"/>
      <c r="F10" s="22"/>
      <c r="G10" s="22"/>
      <c r="H10" s="22"/>
    </row>
    <row r="11" spans="2:8" ht="10.5" customHeight="1" x14ac:dyDescent="0.25">
      <c r="B11" s="23" t="s">
        <v>164</v>
      </c>
      <c r="C11" s="21"/>
      <c r="D11" s="22"/>
      <c r="E11" s="22"/>
      <c r="F11" s="22"/>
      <c r="G11" s="22"/>
      <c r="H11" s="22"/>
    </row>
    <row r="12" spans="2:8" ht="10.5" customHeight="1" x14ac:dyDescent="0.25">
      <c r="B12" s="23" t="s">
        <v>165</v>
      </c>
      <c r="C12" s="114">
        <f t="shared" ref="C12:H12" si="1">SUM(C13:C14)</f>
        <v>564119433</v>
      </c>
      <c r="D12" s="114">
        <f t="shared" si="1"/>
        <v>33780730</v>
      </c>
      <c r="E12" s="114">
        <f t="shared" si="1"/>
        <v>597900163</v>
      </c>
      <c r="F12" s="114">
        <f t="shared" si="1"/>
        <v>595167274</v>
      </c>
      <c r="G12" s="114">
        <f t="shared" si="1"/>
        <v>554415529</v>
      </c>
      <c r="H12" s="114">
        <f t="shared" si="1"/>
        <v>2732889</v>
      </c>
    </row>
    <row r="13" spans="2:8" ht="10.5" customHeight="1" x14ac:dyDescent="0.25">
      <c r="B13" s="23" t="s">
        <v>166</v>
      </c>
      <c r="C13" s="36"/>
      <c r="D13" s="33"/>
      <c r="E13" s="31"/>
      <c r="F13" s="33"/>
      <c r="G13" s="33"/>
      <c r="H13" s="33"/>
    </row>
    <row r="14" spans="2:8" ht="10.5" customHeight="1" x14ac:dyDescent="0.25">
      <c r="B14" s="23" t="s">
        <v>167</v>
      </c>
      <c r="C14" s="46">
        <f>+'ANEXO 1 -F6A'!D9</f>
        <v>564119433</v>
      </c>
      <c r="D14" s="114">
        <f>+'ANEXO 1 -F6A'!E9</f>
        <v>33780730</v>
      </c>
      <c r="E14" s="46">
        <f>+C14+D14</f>
        <v>597900163</v>
      </c>
      <c r="F14" s="46">
        <f>+'ANEXO 1 -F6A'!G9</f>
        <v>595167274</v>
      </c>
      <c r="G14" s="46">
        <f>+'ANEXO 1 -F6A'!H9</f>
        <v>554415529</v>
      </c>
      <c r="H14" s="33">
        <f>+E14-F14</f>
        <v>2732889</v>
      </c>
    </row>
    <row r="15" spans="2:8" ht="10.5" customHeight="1" x14ac:dyDescent="0.25">
      <c r="B15" s="23" t="s">
        <v>168</v>
      </c>
      <c r="C15" s="21"/>
      <c r="D15" s="22"/>
      <c r="E15" s="22"/>
      <c r="F15" s="22"/>
      <c r="G15" s="22"/>
      <c r="H15" s="22"/>
    </row>
    <row r="16" spans="2:8" ht="24.75" x14ac:dyDescent="0.25">
      <c r="B16" s="23" t="s">
        <v>169</v>
      </c>
      <c r="C16" s="21"/>
      <c r="D16" s="22"/>
      <c r="E16" s="22"/>
      <c r="F16" s="22"/>
      <c r="G16" s="22"/>
      <c r="H16" s="22"/>
    </row>
    <row r="17" spans="2:8" ht="10.5" customHeight="1" x14ac:dyDescent="0.25">
      <c r="B17" s="24" t="s">
        <v>170</v>
      </c>
      <c r="C17" s="21"/>
      <c r="D17" s="22"/>
      <c r="E17" s="22"/>
      <c r="F17" s="22"/>
      <c r="G17" s="22"/>
      <c r="H17" s="22"/>
    </row>
    <row r="18" spans="2:8" ht="10.5" customHeight="1" x14ac:dyDescent="0.25">
      <c r="B18" s="24" t="s">
        <v>171</v>
      </c>
      <c r="C18" s="21"/>
      <c r="D18" s="22"/>
      <c r="E18" s="22"/>
      <c r="F18" s="22"/>
      <c r="G18" s="22"/>
      <c r="H18" s="22"/>
    </row>
    <row r="19" spans="2:8" ht="10.5" customHeight="1" x14ac:dyDescent="0.25">
      <c r="B19" s="23" t="s">
        <v>172</v>
      </c>
      <c r="C19" s="21"/>
      <c r="D19" s="22"/>
      <c r="E19" s="22"/>
      <c r="F19" s="22"/>
      <c r="G19" s="22"/>
      <c r="H19" s="22"/>
    </row>
    <row r="20" spans="2:8" ht="10.5" customHeight="1" x14ac:dyDescent="0.25">
      <c r="B20" s="23"/>
      <c r="C20" s="21"/>
      <c r="D20" s="22"/>
      <c r="E20" s="22"/>
      <c r="F20" s="22"/>
      <c r="G20" s="22"/>
      <c r="H20" s="22"/>
    </row>
    <row r="21" spans="2:8" ht="16.5" x14ac:dyDescent="0.25">
      <c r="B21" s="115" t="s">
        <v>173</v>
      </c>
      <c r="C21" s="37">
        <f>+C22+C23+C27+C28+C31+C24</f>
        <v>1318285193</v>
      </c>
      <c r="D21" s="37">
        <f t="shared" ref="D21:G21" si="2">+D22+D23+D27+D28+D31+D24</f>
        <v>375434302</v>
      </c>
      <c r="E21" s="37">
        <f t="shared" si="2"/>
        <v>1693719495</v>
      </c>
      <c r="F21" s="37">
        <f t="shared" si="2"/>
        <v>1691507783</v>
      </c>
      <c r="G21" s="37">
        <f t="shared" si="2"/>
        <v>1670311316</v>
      </c>
      <c r="H21" s="37">
        <f t="shared" ref="H21" si="3">+E21-F21</f>
        <v>2211712</v>
      </c>
    </row>
    <row r="22" spans="2:8" ht="16.5" x14ac:dyDescent="0.25">
      <c r="B22" s="23" t="s">
        <v>163</v>
      </c>
      <c r="C22" s="21"/>
      <c r="D22" s="22"/>
      <c r="E22" s="22"/>
      <c r="F22" s="22"/>
      <c r="G22" s="22"/>
      <c r="H22" s="22"/>
    </row>
    <row r="23" spans="2:8" ht="10.5" customHeight="1" x14ac:dyDescent="0.25">
      <c r="B23" s="23" t="s">
        <v>164</v>
      </c>
      <c r="C23" s="21"/>
      <c r="D23" s="22"/>
      <c r="E23" s="22"/>
      <c r="F23" s="22"/>
      <c r="G23" s="22"/>
      <c r="H23" s="22"/>
    </row>
    <row r="24" spans="2:8" ht="10.5" customHeight="1" x14ac:dyDescent="0.25">
      <c r="B24" s="23" t="s">
        <v>165</v>
      </c>
      <c r="C24" s="114">
        <f>SUM(C25:C26)</f>
        <v>1318285193</v>
      </c>
      <c r="D24" s="33">
        <f t="shared" ref="D24:F24" si="4">SUM(D25:D26)</f>
        <v>375434302</v>
      </c>
      <c r="E24" s="33">
        <f t="shared" si="4"/>
        <v>1693719495</v>
      </c>
      <c r="F24" s="33">
        <f t="shared" si="4"/>
        <v>1691507783</v>
      </c>
      <c r="G24" s="33">
        <f>SUM(G25:G26)</f>
        <v>1670311316</v>
      </c>
      <c r="H24" s="33">
        <f>+E24-F24</f>
        <v>2211712</v>
      </c>
    </row>
    <row r="25" spans="2:8" ht="10.5" customHeight="1" x14ac:dyDescent="0.25">
      <c r="B25" s="23" t="s">
        <v>166</v>
      </c>
      <c r="C25" s="46"/>
      <c r="D25" s="33"/>
      <c r="E25" s="31"/>
      <c r="F25" s="33"/>
      <c r="G25" s="33"/>
      <c r="H25" s="33"/>
    </row>
    <row r="26" spans="2:8" ht="10.5" customHeight="1" x14ac:dyDescent="0.25">
      <c r="B26" s="23" t="s">
        <v>167</v>
      </c>
      <c r="C26" s="46">
        <f>+'ANEXO 1 -F6A'!D84</f>
        <v>1318285193</v>
      </c>
      <c r="D26" s="46">
        <f>+'ANEXO 1 -F6A'!E84</f>
        <v>375434302</v>
      </c>
      <c r="E26" s="46">
        <f>+C26+D26</f>
        <v>1693719495</v>
      </c>
      <c r="F26" s="46">
        <f>+'ANEXO 1 -F6A'!G84</f>
        <v>1691507783</v>
      </c>
      <c r="G26" s="46">
        <f>+'ANEXO 1 -F6A'!H84</f>
        <v>1670311316</v>
      </c>
      <c r="H26" s="46">
        <f>E26-F26</f>
        <v>2211712</v>
      </c>
    </row>
    <row r="27" spans="2:8" ht="10.5" customHeight="1" x14ac:dyDescent="0.25">
      <c r="B27" s="23" t="s">
        <v>168</v>
      </c>
      <c r="C27" s="21"/>
      <c r="D27" s="22"/>
      <c r="E27" s="22"/>
      <c r="F27" s="22"/>
      <c r="G27" s="22"/>
      <c r="H27" s="22"/>
    </row>
    <row r="28" spans="2:8" ht="24.75" x14ac:dyDescent="0.25">
      <c r="B28" s="23" t="s">
        <v>169</v>
      </c>
      <c r="C28" s="21"/>
      <c r="D28" s="22"/>
      <c r="E28" s="22"/>
      <c r="F28" s="22"/>
      <c r="G28" s="22"/>
      <c r="H28" s="22"/>
    </row>
    <row r="29" spans="2:8" ht="10.5" customHeight="1" x14ac:dyDescent="0.25">
      <c r="B29" s="24" t="s">
        <v>170</v>
      </c>
      <c r="C29" s="21"/>
      <c r="D29" s="22"/>
      <c r="E29" s="22"/>
      <c r="F29" s="22"/>
      <c r="G29" s="22"/>
      <c r="H29" s="22"/>
    </row>
    <row r="30" spans="2:8" ht="10.5" customHeight="1" x14ac:dyDescent="0.25">
      <c r="B30" s="24" t="s">
        <v>171</v>
      </c>
      <c r="C30" s="21"/>
      <c r="D30" s="22"/>
      <c r="E30" s="22"/>
      <c r="F30" s="22"/>
      <c r="G30" s="22"/>
      <c r="H30" s="22"/>
    </row>
    <row r="31" spans="2:8" ht="10.5" customHeight="1" x14ac:dyDescent="0.25">
      <c r="B31" s="23" t="s">
        <v>172</v>
      </c>
      <c r="C31" s="21"/>
      <c r="D31" s="22"/>
      <c r="E31" s="22"/>
      <c r="F31" s="22"/>
      <c r="G31" s="22"/>
      <c r="H31" s="22"/>
    </row>
    <row r="32" spans="2:8" ht="16.5" x14ac:dyDescent="0.25">
      <c r="B32" s="115" t="s">
        <v>174</v>
      </c>
      <c r="C32" s="38">
        <f>+C9+C21</f>
        <v>1882404626</v>
      </c>
      <c r="D32" s="38">
        <f t="shared" ref="D32:H32" si="5">+D9+D21</f>
        <v>409215032</v>
      </c>
      <c r="E32" s="38">
        <f t="shared" si="5"/>
        <v>2291619658</v>
      </c>
      <c r="F32" s="38">
        <f t="shared" si="5"/>
        <v>2286675057</v>
      </c>
      <c r="G32" s="38">
        <f t="shared" si="5"/>
        <v>2224726845</v>
      </c>
      <c r="H32" s="38">
        <f t="shared" si="5"/>
        <v>4944601</v>
      </c>
    </row>
    <row r="33" spans="2:9" ht="15.75" thickBot="1" x14ac:dyDescent="0.3">
      <c r="B33" s="25"/>
      <c r="C33" s="26"/>
      <c r="D33" s="1"/>
      <c r="E33" s="1"/>
      <c r="F33" s="1"/>
      <c r="G33" s="1"/>
      <c r="H33" s="1"/>
    </row>
    <row r="35" spans="2:9" x14ac:dyDescent="0.25">
      <c r="C35" s="34">
        <f>+C9-'ANEXO 1 -F6A'!D9</f>
        <v>0</v>
      </c>
      <c r="D35" s="34">
        <f>+D9-'ANEXO 1 -F6A'!E9</f>
        <v>0</v>
      </c>
      <c r="E35" s="34">
        <f>+E9-'ANEXO 1 -F6A'!F9</f>
        <v>0</v>
      </c>
      <c r="F35" s="34">
        <f>+F9-'ANEXO 1 -F6A'!G9</f>
        <v>0</v>
      </c>
      <c r="G35" s="34">
        <f>+G9-'ANEXO 1 -F6A'!H9</f>
        <v>0</v>
      </c>
      <c r="H35" s="34">
        <f>+H9-'ANEXO 1 -F6A'!I9</f>
        <v>0</v>
      </c>
    </row>
    <row r="36" spans="2:9" x14ac:dyDescent="0.25">
      <c r="C36" s="34"/>
      <c r="D36" s="34"/>
      <c r="E36" s="34"/>
      <c r="F36" s="34"/>
      <c r="G36" s="34"/>
      <c r="H36" s="34"/>
    </row>
    <row r="37" spans="2:9" x14ac:dyDescent="0.25">
      <c r="C37" s="34">
        <f>+'ANEXO 1 -F6A'!D84-'ANEXO 1 -F6D'!C21</f>
        <v>0</v>
      </c>
      <c r="D37" s="34">
        <f>+'ANEXO 1 -F6A'!E84-'ANEXO 1 -F6D'!D21</f>
        <v>0</v>
      </c>
      <c r="E37" s="34">
        <f>+'ANEXO 1 -F6A'!F84-'ANEXO 1 -F6D'!E21</f>
        <v>0</v>
      </c>
      <c r="F37" s="34">
        <f>+'ANEXO 1 -F6A'!G84-'ANEXO 1 -F6D'!F21</f>
        <v>0</v>
      </c>
      <c r="G37" s="34">
        <f>+'ANEXO 1 -F6A'!H84-'ANEXO 1 -F6D'!G21</f>
        <v>0</v>
      </c>
      <c r="H37" s="34">
        <f>+'ANEXO 1 -F6A'!I84-'ANEXO 1 -F6D'!H21</f>
        <v>0</v>
      </c>
      <c r="I37" s="3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10</vt:i4>
      </vt:variant>
    </vt:vector>
  </HeadingPairs>
  <TitlesOfParts>
    <vt:vector size="19" baseType="lpstr">
      <vt:lpstr>ANEXO 1 -F1</vt:lpstr>
      <vt:lpstr>ANEXO 1 -F2</vt:lpstr>
      <vt:lpstr>ANEXO 1 -F3</vt:lpstr>
      <vt:lpstr>ANEXO 1 -F4</vt:lpstr>
      <vt:lpstr>ANEXO 1 -F5</vt:lpstr>
      <vt:lpstr>ANEXO 1 -F6A</vt:lpstr>
      <vt:lpstr>ANEXO 1 -F6B</vt:lpstr>
      <vt:lpstr>ANEXO 1 -F6C</vt:lpstr>
      <vt:lpstr>ANEXO 1 -F6D</vt:lpstr>
      <vt:lpstr>'ANEXO 1 -F1'!Área_de_impresión</vt:lpstr>
      <vt:lpstr>'ANEXO 1 -F2'!Área_de_impresión</vt:lpstr>
      <vt:lpstr>'ANEXO 1 -F5'!Área_de_impresión</vt:lpstr>
      <vt:lpstr>'ANEXO 1 -F6A'!Área_de_impresión</vt:lpstr>
      <vt:lpstr>'ANEXO 1 -F6B'!Área_de_impresión</vt:lpstr>
      <vt:lpstr>'ANEXO 1 -F6C'!Área_de_impresión</vt:lpstr>
      <vt:lpstr>'ANEXO 1 -F6D'!Área_de_impresión</vt:lpstr>
      <vt:lpstr>'ANEXO 1 -F1'!Títulos_a_imprimir</vt:lpstr>
      <vt:lpstr>'ANEXO 1 -F6A'!Títulos_a_imprimir</vt:lpstr>
      <vt:lpstr>'ANEXO 1 -F6C'!Títulos_a_imprimir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Asesores 15</dc:creator>
  <cp:lastModifiedBy>Juan Manuel Meneses</cp:lastModifiedBy>
  <cp:lastPrinted>2026-01-23T19:05:15Z</cp:lastPrinted>
  <dcterms:created xsi:type="dcterms:W3CDTF">2016-12-03T17:06:18Z</dcterms:created>
  <dcterms:modified xsi:type="dcterms:W3CDTF">2026-01-23T19:11:55Z</dcterms:modified>
</cp:coreProperties>
</file>