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CC LABORAL\"/>
    </mc:Choice>
  </mc:AlternateContent>
  <xr:revisionPtr revIDLastSave="0" documentId="13_ncr:1_{95A1C369-EF10-4287-81FE-766575F9508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1'!$A$1:$F$84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4'!$A$1:$E$34,'FORMATO 4'!$A$36:$E$63,'FORMATO 4'!$A$65:$E$79</definedName>
    <definedName name="_xlnm.Print_Area" localSheetId="4">'FORMATO 5'!$A$1:$I$79</definedName>
    <definedName name="_xlnm.Print_Area" localSheetId="5">'FORMATO 6A'!$A$1:$H$165</definedName>
    <definedName name="_xlnm.Print_Area" localSheetId="6">'FORMATO 6B'!$A$1:$G$28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4" l="1"/>
  <c r="D9" i="14"/>
  <c r="E29" i="13"/>
  <c r="E36" i="11"/>
  <c r="E35" i="11"/>
  <c r="E34" i="11"/>
  <c r="E33" i="11"/>
  <c r="E32" i="11"/>
  <c r="E31" i="11"/>
  <c r="E30" i="11"/>
  <c r="E29" i="11"/>
  <c r="E28" i="11"/>
  <c r="H10" i="11"/>
  <c r="E10" i="11"/>
  <c r="H39" i="10"/>
  <c r="G39" i="10"/>
  <c r="G43" i="10"/>
  <c r="E23" i="9"/>
  <c r="D23" i="9"/>
  <c r="G17" i="3"/>
  <c r="F18" i="1"/>
  <c r="E18" i="1"/>
  <c r="F78" i="1"/>
  <c r="F80" i="1" s="1"/>
  <c r="F67" i="1"/>
  <c r="F58" i="1"/>
  <c r="E67" i="1"/>
  <c r="F8" i="1"/>
  <c r="C59" i="1"/>
  <c r="C61" i="1" s="1"/>
  <c r="C40" i="1"/>
  <c r="C36" i="1"/>
  <c r="C30" i="1"/>
  <c r="C24" i="1"/>
  <c r="C16" i="1"/>
  <c r="C8" i="1"/>
  <c r="C46" i="1" s="1"/>
  <c r="E8" i="1"/>
  <c r="B8" i="1"/>
  <c r="G65" i="13"/>
  <c r="F65" i="13"/>
  <c r="H138" i="11"/>
  <c r="D37" i="11"/>
  <c r="D27" i="11"/>
  <c r="D65" i="13" l="1"/>
  <c r="I66" i="10"/>
  <c r="F66" i="10"/>
  <c r="H66" i="13" l="1"/>
  <c r="E65" i="13"/>
  <c r="H65" i="13" s="1"/>
  <c r="D14" i="12"/>
  <c r="F16" i="10"/>
  <c r="D13" i="12"/>
  <c r="D12" i="12"/>
  <c r="D11" i="12"/>
  <c r="D10" i="12"/>
  <c r="E56" i="11"/>
  <c r="H56" i="11" s="1"/>
  <c r="E55" i="11"/>
  <c r="H55" i="11" s="1"/>
  <c r="E54" i="11"/>
  <c r="H54" i="11" s="1"/>
  <c r="E53" i="11"/>
  <c r="H53" i="11" s="1"/>
  <c r="E52" i="11"/>
  <c r="H52" i="11" s="1"/>
  <c r="E51" i="11"/>
  <c r="H51" i="11" s="1"/>
  <c r="H50" i="11"/>
  <c r="H49" i="11"/>
  <c r="E48" i="11"/>
  <c r="H48" i="11" s="1"/>
  <c r="H36" i="11"/>
  <c r="H35" i="11"/>
  <c r="H34" i="11"/>
  <c r="H33" i="11"/>
  <c r="H32" i="11"/>
  <c r="H31" i="11"/>
  <c r="H30" i="11"/>
  <c r="H29" i="11"/>
  <c r="H28" i="11"/>
  <c r="G17" i="11"/>
  <c r="F17" i="11"/>
  <c r="E16" i="11"/>
  <c r="H16" i="11" s="1"/>
  <c r="E15" i="11"/>
  <c r="H15" i="11" s="1"/>
  <c r="E14" i="11"/>
  <c r="H14" i="11" s="1"/>
  <c r="E13" i="11"/>
  <c r="H13" i="11" s="1"/>
  <c r="E12" i="11"/>
  <c r="H12" i="11" s="1"/>
  <c r="E11" i="11"/>
  <c r="H11" i="11" s="1"/>
  <c r="E26" i="11"/>
  <c r="H26" i="11" s="1"/>
  <c r="E25" i="11"/>
  <c r="H25" i="11" s="1"/>
  <c r="E24" i="11"/>
  <c r="H24" i="11" s="1"/>
  <c r="E23" i="11"/>
  <c r="H23" i="11" s="1"/>
  <c r="E22" i="11"/>
  <c r="H22" i="11" s="1"/>
  <c r="E21" i="11"/>
  <c r="H21" i="11" s="1"/>
  <c r="E20" i="11"/>
  <c r="H20" i="11" s="1"/>
  <c r="E19" i="11"/>
  <c r="E18" i="11"/>
  <c r="H18" i="11" s="1"/>
  <c r="D17" i="11"/>
  <c r="D9" i="11"/>
  <c r="D57" i="9"/>
  <c r="D52" i="9"/>
  <c r="E8" i="12"/>
  <c r="E9" i="9"/>
  <c r="C9" i="11"/>
  <c r="C17" i="11"/>
  <c r="B16" i="1"/>
  <c r="E39" i="10"/>
  <c r="D39" i="10"/>
  <c r="I16" i="10"/>
  <c r="B40" i="1"/>
  <c r="B36" i="1"/>
  <c r="B24" i="1"/>
  <c r="B30" i="1"/>
  <c r="G37" i="11"/>
  <c r="F37" i="11"/>
  <c r="C37" i="11"/>
  <c r="C27" i="11"/>
  <c r="F9" i="11"/>
  <c r="G47" i="11"/>
  <c r="F47" i="11"/>
  <c r="D47" i="11"/>
  <c r="C47" i="11"/>
  <c r="G27" i="11"/>
  <c r="F27" i="11"/>
  <c r="F41" i="10"/>
  <c r="F14" i="10"/>
  <c r="C8" i="12"/>
  <c r="G9" i="11"/>
  <c r="E57" i="9"/>
  <c r="C57" i="9"/>
  <c r="E52" i="9"/>
  <c r="C52" i="9"/>
  <c r="G164" i="11" l="1"/>
  <c r="F164" i="11"/>
  <c r="C164" i="11"/>
  <c r="C8" i="11"/>
  <c r="F39" i="10"/>
  <c r="D164" i="11"/>
  <c r="E17" i="11"/>
  <c r="H19" i="11"/>
  <c r="H17" i="11" s="1"/>
  <c r="D61" i="9"/>
  <c r="D62" i="9" s="1"/>
  <c r="D8" i="11"/>
  <c r="E47" i="11"/>
  <c r="B46" i="1"/>
  <c r="E27" i="11"/>
  <c r="E9" i="11"/>
  <c r="H9" i="11"/>
  <c r="E164" i="11" l="1"/>
  <c r="E46" i="1" l="1"/>
  <c r="E58" i="1" s="1"/>
  <c r="I41" i="10" l="1"/>
  <c r="I40" i="10"/>
  <c r="I39" i="10" l="1"/>
  <c r="B8" i="14"/>
  <c r="F16" i="12" l="1"/>
  <c r="G25" i="12"/>
  <c r="G24" i="12"/>
  <c r="G23" i="12"/>
  <c r="G22" i="12"/>
  <c r="G21" i="12"/>
  <c r="G20" i="12"/>
  <c r="G19" i="12"/>
  <c r="G18" i="12"/>
  <c r="E16" i="12"/>
  <c r="E27" i="12" s="1"/>
  <c r="G11" i="12"/>
  <c r="C16" i="12"/>
  <c r="D16" i="12" s="1"/>
  <c r="B16" i="12"/>
  <c r="B8" i="12"/>
  <c r="G16" i="12" l="1"/>
  <c r="G14" i="12"/>
  <c r="G13" i="12"/>
  <c r="G12" i="12"/>
  <c r="G10" i="12"/>
  <c r="F8" i="12"/>
  <c r="D8" i="12"/>
  <c r="B27" i="12"/>
  <c r="I14" i="10"/>
  <c r="G8" i="12" l="1"/>
  <c r="C8" i="14" l="1"/>
  <c r="F8" i="11" l="1"/>
  <c r="E39" i="11"/>
  <c r="E38" i="11"/>
  <c r="E40" i="11" l="1"/>
  <c r="E41" i="11"/>
  <c r="E42" i="11"/>
  <c r="E43" i="11"/>
  <c r="E44" i="11"/>
  <c r="E45" i="11"/>
  <c r="E4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F46" i="1"/>
  <c r="C14" i="9"/>
  <c r="E37" i="11" l="1"/>
  <c r="C9" i="9"/>
  <c r="E78" i="1"/>
  <c r="B59" i="1"/>
  <c r="H47" i="11" l="1"/>
  <c r="E8" i="11"/>
  <c r="G8" i="1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E17" i="10" l="1"/>
  <c r="F17" i="10"/>
  <c r="G17" i="10" l="1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19" i="3"/>
  <c r="F19" i="3"/>
  <c r="G8" i="3"/>
  <c r="G19" i="3" s="1"/>
  <c r="H8" i="3"/>
  <c r="H19" i="3" s="1"/>
  <c r="C8" i="3"/>
  <c r="C19" i="3" s="1"/>
  <c r="C20" i="14"/>
  <c r="C31" i="14" s="1"/>
  <c r="D20" i="14"/>
  <c r="E20" i="14"/>
  <c r="F20" i="14"/>
  <c r="G20" i="14"/>
  <c r="B20" i="14"/>
  <c r="D10" i="14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E8" i="14"/>
  <c r="F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H29" i="13"/>
  <c r="D28" i="13"/>
  <c r="D8" i="13" s="1"/>
  <c r="F28" i="13"/>
  <c r="G28" i="13"/>
  <c r="C28" i="13"/>
  <c r="C8" i="13" s="1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E45" i="13"/>
  <c r="F45" i="13"/>
  <c r="G45" i="13"/>
  <c r="H45" i="13"/>
  <c r="C45" i="13"/>
  <c r="C27" i="12"/>
  <c r="F27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C57" i="11"/>
  <c r="E57" i="11" s="1"/>
  <c r="H38" i="11"/>
  <c r="H39" i="11"/>
  <c r="H40" i="11"/>
  <c r="H41" i="11"/>
  <c r="H42" i="11"/>
  <c r="H43" i="11"/>
  <c r="H44" i="11"/>
  <c r="H45" i="11"/>
  <c r="H4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8" i="10"/>
  <c r="F78" i="10"/>
  <c r="G78" i="10"/>
  <c r="H78" i="10"/>
  <c r="I78" i="10"/>
  <c r="D78" i="10"/>
  <c r="E70" i="10"/>
  <c r="F70" i="10"/>
  <c r="G70" i="10"/>
  <c r="H70" i="10"/>
  <c r="I70" i="10"/>
  <c r="D70" i="10"/>
  <c r="E68" i="10"/>
  <c r="F68" i="10"/>
  <c r="G68" i="10"/>
  <c r="H68" i="10"/>
  <c r="I68" i="10"/>
  <c r="D68" i="10"/>
  <c r="E37" i="10"/>
  <c r="F37" i="10"/>
  <c r="G37" i="10"/>
  <c r="H37" i="10"/>
  <c r="D37" i="10"/>
  <c r="E30" i="10"/>
  <c r="F30" i="10"/>
  <c r="G30" i="10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53" i="9"/>
  <c r="E53" i="9"/>
  <c r="E61" i="9" s="1"/>
  <c r="E62" i="9" s="1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G7" i="5"/>
  <c r="H7" i="5"/>
  <c r="I7" i="5"/>
  <c r="J7" i="5"/>
  <c r="K7" i="5"/>
  <c r="B7" i="5"/>
  <c r="C82" i="13" l="1"/>
  <c r="F31" i="14"/>
  <c r="G17" i="5"/>
  <c r="F17" i="5"/>
  <c r="F43" i="10"/>
  <c r="F73" i="10" s="1"/>
  <c r="H37" i="11"/>
  <c r="K17" i="5"/>
  <c r="C17" i="5"/>
  <c r="J17" i="5"/>
  <c r="G10" i="14"/>
  <c r="G8" i="14" s="1"/>
  <c r="G31" i="14" s="1"/>
  <c r="D8" i="14"/>
  <c r="D31" i="14" s="1"/>
  <c r="G73" i="10"/>
  <c r="E43" i="10"/>
  <c r="E73" i="10" s="1"/>
  <c r="I37" i="10"/>
  <c r="H27" i="11"/>
  <c r="H164" i="11" s="1"/>
  <c r="D22" i="9"/>
  <c r="D24" i="9" s="1"/>
  <c r="D33" i="9" s="1"/>
  <c r="H57" i="11"/>
  <c r="H43" i="10"/>
  <c r="H73" i="10" s="1"/>
  <c r="I17" i="10"/>
  <c r="E46" i="9"/>
  <c r="C61" i="9"/>
  <c r="C62" i="9" s="1"/>
  <c r="I30" i="10"/>
  <c r="E31" i="14"/>
  <c r="E80" i="1"/>
  <c r="D46" i="9"/>
  <c r="H28" i="13"/>
  <c r="E39" i="13"/>
  <c r="I17" i="5"/>
  <c r="E17" i="5"/>
  <c r="F8" i="13"/>
  <c r="F82" i="13" s="1"/>
  <c r="B17" i="5"/>
  <c r="H17" i="5"/>
  <c r="D17" i="5"/>
  <c r="C46" i="9"/>
  <c r="D43" i="10"/>
  <c r="D73" i="10" s="1"/>
  <c r="H70" i="11"/>
  <c r="E19" i="13"/>
  <c r="E28" i="13"/>
  <c r="B31" i="14"/>
  <c r="G8" i="13"/>
  <c r="G82" i="13" s="1"/>
  <c r="E9" i="13"/>
  <c r="H9" i="13"/>
  <c r="H39" i="13"/>
  <c r="H19" i="13"/>
  <c r="H74" i="11"/>
  <c r="H61" i="11"/>
  <c r="E22" i="9"/>
  <c r="C22" i="9"/>
  <c r="C23" i="9" s="1"/>
  <c r="C24" i="9" s="1"/>
  <c r="C33" i="9" s="1"/>
  <c r="H8" i="11" l="1"/>
  <c r="E24" i="9"/>
  <c r="E33" i="9" s="1"/>
  <c r="I43" i="10"/>
  <c r="I73" i="10" s="1"/>
  <c r="E8" i="13"/>
  <c r="E82" i="13" s="1"/>
  <c r="B61" i="1"/>
  <c r="H8" i="13"/>
  <c r="H82" i="13" s="1"/>
  <c r="G27" i="12"/>
  <c r="D27" i="12"/>
  <c r="D45" i="13"/>
  <c r="D82" i="13" s="1"/>
</calcChain>
</file>

<file path=xl/sharedStrings.xml><?xml version="1.0" encoding="utf-8"?>
<sst xmlns="http://schemas.openxmlformats.org/spreadsheetml/2006/main" count="640" uniqueCount="442">
  <si>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</si>
  <si>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</si>
  <si>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</si>
  <si>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</si>
  <si>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</si>
  <si>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</si>
  <si>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</si>
  <si>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</si>
  <si>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</si>
  <si>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</si>
  <si>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</si>
  <si>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</si>
  <si>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</si>
  <si>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</si>
  <si>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</si>
  <si>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</si>
  <si>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</si>
  <si>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</si>
  <si>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</si>
  <si>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</si>
  <si>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</si>
  <si>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</si>
  <si>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</si>
  <si>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</si>
  <si>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</si>
  <si>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</si>
  <si>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</si>
  <si>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</si>
  <si>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</si>
  <si>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</si>
  <si>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</si>
  <si>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</si>
  <si>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</si>
  <si>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</si>
  <si>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</si>
  <si>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</si>
  <si>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</si>
  <si>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</si>
  <si>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</si>
  <si>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</si>
  <si>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</si>
  <si>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</si>
  <si>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</si>
  <si>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</si>
  <si>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</si>
  <si>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</si>
  <si>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</si>
  <si>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</si>
  <si>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</si>
  <si>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</si>
  <si>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</si>
  <si>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</si>
  <si>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</si>
  <si>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</si>
  <si>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</si>
  <si>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</si>
  <si>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</si>
  <si>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</si>
  <si>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</si>
  <si>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</si>
  <si>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</si>
  <si>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</si>
  <si>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</si>
  <si>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</si>
  <si>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</si>
  <si>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</si>
  <si>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</si>
  <si>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</si>
  <si>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</si>
  <si>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</si>
  <si>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</si>
  <si>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</si>
  <si>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</si>
  <si>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</si>
  <si>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</si>
  <si>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</si>
  <si>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</si>
  <si>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</si>
  <si>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</si>
  <si>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</si>
  <si>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</si>
  <si>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</si>
  <si>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</si>
  <si>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</si>
  <si>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</si>
  <si>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</si>
  <si>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</si>
  <si>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</si>
  <si>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</si>
  <si>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</si>
  <si>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</si>
  <si>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</si>
  <si>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</si>
  <si>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</si>
  <si>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</si>
  <si>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</si>
  <si>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</si>
  <si>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</si>
  <si>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</si>
  <si>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</si>
  <si>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</si>
  <si>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</si>
  <si>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</si>
  <si>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</si>
  <si>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</si>
  <si>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</si>
  <si>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</si>
  <si>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</si>
  <si>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</si>
  <si>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</si>
  <si>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</si>
  <si>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</si>
  <si>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</si>
  <si>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</si>
  <si>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</si>
  <si>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</si>
  <si>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</si>
  <si>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</si>
  <si>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</si>
  <si>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</si>
  <si>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</si>
  <si>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</si>
  <si>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</si>
  <si>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</si>
  <si>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</si>
  <si>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</si>
  <si>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</si>
  <si>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</si>
  <si>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</si>
  <si>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</si>
  <si>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</si>
  <si>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</si>
  <si>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</si>
  <si>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</si>
  <si>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</si>
  <si>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</si>
  <si>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</si>
  <si>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</si>
  <si>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</si>
  <si>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</si>
  <si>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</si>
  <si>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</si>
  <si>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</si>
  <si>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</si>
  <si>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</si>
  <si>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</si>
  <si>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</si>
  <si>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</si>
  <si>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</si>
  <si>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</si>
  <si>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</si>
  <si>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</si>
  <si>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</si>
  <si>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</si>
  <si>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</si>
  <si>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</si>
  <si>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</si>
  <si>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</si>
  <si>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</si>
  <si>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</si>
  <si>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</si>
  <si>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</si>
  <si>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</si>
  <si>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</si>
  <si>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</si>
  <si>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</si>
  <si>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</si>
  <si>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</si>
  <si>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</si>
  <si>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</si>
  <si>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</si>
  <si>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</si>
  <si>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</si>
  <si>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</si>
  <si>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</si>
  <si>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</si>
  <si>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</si>
  <si>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</si>
  <si>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</si>
  <si>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</si>
  <si>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</si>
  <si>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</si>
  <si>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</si>
  <si>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</si>
  <si>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</si>
  <si>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</si>
  <si>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</si>
  <si>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</si>
  <si>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</si>
  <si>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</si>
  <si>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</si>
  <si>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</si>
  <si>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</si>
  <si>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</si>
  <si>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</si>
  <si>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</si>
  <si>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</si>
  <si>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</si>
  <si>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</si>
  <si>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</si>
  <si>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</si>
  <si>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</si>
  <si>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</si>
  <si>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</si>
  <si>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</si>
  <si>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</si>
  <si>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</si>
  <si>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</si>
  <si>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</si>
  <si>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</si>
  <si>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</si>
  <si>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</si>
  <si>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</si>
  <si>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</si>
  <si>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</si>
  <si>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</si>
  <si>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</si>
  <si>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</si>
  <si>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</si>
  <si>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</si>
  <si>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</si>
  <si>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</si>
  <si>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</si>
  <si>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</si>
  <si>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</si>
  <si>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</si>
  <si>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</si>
  <si>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</si>
  <si>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</si>
  <si>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</si>
  <si>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</si>
  <si>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</si>
  <si>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</si>
  <si>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</si>
  <si>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</si>
  <si>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</si>
  <si>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</si>
  <si>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</si>
  <si>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</si>
  <si>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</si>
  <si>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</si>
  <si>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</si>
  <si>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</si>
  <si>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</si>
  <si>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</si>
  <si>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</si>
  <si>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</si>
  <si>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</si>
  <si>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</si>
  <si>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</si>
  <si>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</si>
  <si>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</si>
  <si>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</si>
  <si>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</si>
  <si>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</si>
  <si>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</si>
  <si>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</si>
  <si>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</si>
  <si>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</si>
  <si>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</si>
  <si>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</si>
  <si>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</si>
  <si>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</si>
  <si>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</si>
  <si>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</si>
  <si>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</si>
  <si>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</si>
  <si>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</si>
  <si>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</si>
  <si>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</si>
  <si>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</si>
  <si>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</si>
  <si>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</si>
  <si>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</si>
  <si>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</si>
  <si>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</si>
  <si>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</si>
  <si>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</si>
  <si>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</si>
  <si>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</si>
  <si>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</si>
  <si>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</si>
  <si>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</si>
  <si>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</si>
  <si>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</si>
  <si>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</si>
  <si>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</si>
  <si>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</si>
  <si>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</si>
  <si>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</si>
  <si>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</si>
  <si>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</si>
  <si>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</si>
  <si>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</si>
  <si>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</si>
  <si>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</si>
  <si>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</si>
  <si>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</si>
  <si>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</si>
  <si>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</si>
  <si>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</si>
  <si>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</si>
  <si>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</si>
  <si>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</si>
  <si>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</si>
  <si>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</si>
  <si>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</si>
  <si>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</si>
  <si>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</si>
  <si>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</si>
  <si>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</si>
  <si>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</si>
  <si>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</si>
  <si>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</si>
  <si>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</si>
  <si>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</si>
  <si>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</si>
  <si>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</si>
  <si>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</si>
  <si>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</si>
  <si>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</si>
  <si>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</si>
  <si>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</si>
  <si>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</si>
  <si>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</si>
  <si>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</si>
  <si>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</si>
  <si>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</si>
  <si>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</si>
  <si>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</si>
  <si>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</si>
  <si>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</si>
  <si>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</si>
  <si>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</si>
  <si>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</si>
  <si>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</si>
  <si>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</si>
  <si>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</si>
  <si>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</si>
  <si>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</si>
  <si>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</si>
  <si>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</si>
  <si>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</si>
  <si>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</si>
  <si>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</si>
  <si>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</si>
  <si>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</si>
  <si>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</si>
  <si>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</si>
  <si>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</si>
  <si>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</si>
  <si>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</si>
  <si>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</si>
  <si>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</si>
  <si>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</si>
  <si>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</si>
  <si>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</si>
  <si>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</si>
  <si>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</si>
  <si>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</si>
  <si>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</si>
  <si>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</si>
  <si>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</si>
  <si>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</si>
  <si>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</si>
  <si>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</si>
  <si>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</si>
  <si>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</si>
  <si>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</si>
  <si>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</si>
  <si>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</si>
  <si>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</si>
  <si>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</si>
  <si>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</si>
  <si>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</si>
  <si>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</si>
  <si>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</si>
  <si>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</si>
  <si>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</si>
  <si>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</si>
  <si>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</si>
  <si>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</si>
  <si>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</si>
  <si>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</si>
  <si>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</si>
  <si>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</si>
  <si>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</si>
  <si>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</si>
  <si>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</si>
  <si>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</si>
  <si>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</si>
  <si>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</si>
  <si>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</si>
  <si>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</si>
  <si>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</si>
  <si>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</si>
  <si>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</si>
  <si>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</si>
  <si>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</si>
  <si>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</si>
  <si>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</si>
  <si>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</si>
  <si>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</si>
  <si>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</si>
  <si>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</si>
  <si>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</si>
  <si>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</si>
  <si>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</si>
  <si>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</si>
  <si>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</si>
  <si>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</si>
  <si>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</si>
  <si>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</si>
  <si>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</si>
  <si>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</si>
  <si>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</si>
  <si>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</si>
  <si>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(I=A+B+C+D+E+F+G+H+I)</t>
  </si>
  <si>
    <t>CENTRO DE CONCILIACIÓN LABORAL DEL ESTADO DE TLAXCALA</t>
  </si>
  <si>
    <t>CENTRO DE CONICILIACIÓN LABORAL DEL ESTADO DE TLAXCALA</t>
  </si>
  <si>
    <t>Monto pagado de la inversión al 31 de Diciembre de 2020 (k)</t>
  </si>
  <si>
    <t>Monto pagado de la inversión actualizado al 31 de Diciembre de 2020 (l)</t>
  </si>
  <si>
    <t>Saldo pendiente por pagar de la inversión al 31 de Diciembre de 2020 (m = g – l)</t>
  </si>
  <si>
    <t>DIRECCION GENERAL</t>
  </si>
  <si>
    <t>CONTRALORÍA</t>
  </si>
  <si>
    <t>OFICINA ADMINISTRATIVA</t>
  </si>
  <si>
    <t>OFICIALIA DE PARTES</t>
  </si>
  <si>
    <t>TICS</t>
  </si>
  <si>
    <t>TRANSPARENCIA Y ARCHIVO</t>
  </si>
  <si>
    <t>OFICINA DE ORIENTADORES Y ASUNTOS JURIDICOS</t>
  </si>
  <si>
    <t>CONCILIADORES</t>
  </si>
  <si>
    <t>OFICINA DE ORIENTACIÓN Y ASUNTOS JURÍDICOS</t>
  </si>
  <si>
    <t>COORDINACIÓN DE CONCILIADORES</t>
  </si>
  <si>
    <t>Al 31 de Diciembre de 2025 y al 31 de marzo de 2026</t>
  </si>
  <si>
    <t>2026 (d)</t>
  </si>
  <si>
    <t>31 de diciembre de 2025 (e)</t>
  </si>
  <si>
    <t>31 de diciembre de 2025 €</t>
  </si>
  <si>
    <t>al 31 de Diciembre de 2025 (d)</t>
  </si>
  <si>
    <t>del 1 de Enero al 31 de marzo de 2026.</t>
  </si>
  <si>
    <t>Del 1 de Enero al 31 de marzo de 2026</t>
  </si>
  <si>
    <t>Del 1 de Enero al 31 de Marzo de 2026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</si>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</sst>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  <numFmt numFmtId="168" formatCode="#,##0_ ;\-#,##0\ "/>
    <numFmt numFmtId="169" formatCode="#,##0_ ;[Red]\-#,##0\ "/>
    <numFmt numFmtId="170" formatCode="#,##0.00000000000"/>
  </numFmts>
  <fonts count="18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75">
    <xf numFmtId="0" fontId="0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29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8" fillId="0" borderId="7" xfId="1" applyFont="1" applyBorder="1" applyAlignment="1">
      <alignment horizontal="center" vertical="center"/>
    </xf>
    <xf numFmtId="44" fontId="0" fillId="0" borderId="0" xfId="1" applyFont="1"/>
    <xf numFmtId="44" fontId="8" fillId="0" borderId="11" xfId="1" applyFont="1" applyBorder="1" applyAlignment="1">
      <alignment horizontal="center" vertical="center"/>
    </xf>
    <xf numFmtId="44" fontId="8" fillId="0" borderId="5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165" fontId="8" fillId="0" borderId="0" xfId="1" applyNumberFormat="1" applyFont="1" applyBorder="1" applyAlignment="1">
      <alignment horizontal="center" vertical="center" wrapText="1"/>
    </xf>
    <xf numFmtId="4" fontId="0" fillId="0" borderId="0" xfId="0" applyNumberFormat="1"/>
    <xf numFmtId="165" fontId="6" fillId="0" borderId="0" xfId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165" fontId="8" fillId="0" borderId="8" xfId="1" applyNumberFormat="1" applyFont="1" applyBorder="1" applyAlignment="1">
      <alignment horizontal="center" vertical="center" wrapText="1"/>
    </xf>
    <xf numFmtId="168" fontId="6" fillId="0" borderId="7" xfId="1" applyNumberFormat="1" applyFont="1" applyBorder="1" applyAlignment="1">
      <alignment horizontal="right" vertical="center"/>
    </xf>
    <xf numFmtId="44" fontId="6" fillId="0" borderId="5" xfId="1" applyFont="1" applyBorder="1" applyAlignment="1">
      <alignment horizontal="center" vertical="center"/>
    </xf>
    <xf numFmtId="44" fontId="6" fillId="0" borderId="7" xfId="1" applyFont="1" applyBorder="1" applyAlignment="1">
      <alignment horizontal="center" vertical="center"/>
    </xf>
    <xf numFmtId="165" fontId="8" fillId="0" borderId="7" xfId="0" applyNumberFormat="1" applyFont="1" applyBorder="1" applyAlignment="1">
      <alignment horizontal="justify" vertical="center" wrapText="1"/>
    </xf>
    <xf numFmtId="165" fontId="14" fillId="0" borderId="1" xfId="1" applyNumberFormat="1" applyFont="1" applyBorder="1" applyAlignment="1">
      <alignment horizontal="center" vertical="center"/>
    </xf>
    <xf numFmtId="165" fontId="14" fillId="0" borderId="7" xfId="1" applyNumberFormat="1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center" vertical="center"/>
    </xf>
    <xf numFmtId="165" fontId="14" fillId="0" borderId="5" xfId="1" applyNumberFormat="1" applyFont="1" applyFill="1" applyBorder="1" applyAlignment="1">
      <alignment horizontal="center" vertical="center"/>
    </xf>
    <xf numFmtId="165" fontId="14" fillId="0" borderId="8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41" fontId="15" fillId="0" borderId="5" xfId="1" applyNumberFormat="1" applyFont="1" applyFill="1" applyBorder="1" applyAlignment="1">
      <alignment horizontal="center" vertical="center"/>
    </xf>
    <xf numFmtId="41" fontId="15" fillId="0" borderId="5" xfId="1" applyNumberFormat="1" applyFont="1" applyBorder="1" applyAlignment="1">
      <alignment horizontal="center" vertical="center"/>
    </xf>
    <xf numFmtId="41" fontId="15" fillId="0" borderId="7" xfId="1" applyNumberFormat="1" applyFont="1" applyBorder="1" applyAlignment="1">
      <alignment horizontal="center" vertical="center"/>
    </xf>
    <xf numFmtId="41" fontId="15" fillId="0" borderId="7" xfId="1" applyNumberFormat="1" applyFont="1" applyFill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170" fontId="0" fillId="0" borderId="0" xfId="0" applyNumberFormat="1"/>
    <xf numFmtId="169" fontId="16" fillId="0" borderId="7" xfId="0" applyNumberFormat="1" applyFont="1" applyBorder="1" applyAlignment="1">
      <alignment horizontal="right" vertical="center"/>
    </xf>
    <xf numFmtId="169" fontId="16" fillId="0" borderId="7" xfId="0" applyNumberFormat="1" applyFont="1" applyBorder="1" applyAlignment="1">
      <alignment horizontal="center" vertical="center"/>
    </xf>
    <xf numFmtId="169" fontId="16" fillId="0" borderId="5" xfId="0" applyNumberFormat="1" applyFont="1" applyBorder="1" applyAlignment="1">
      <alignment horizontal="right" vertical="center" wrapText="1"/>
    </xf>
    <xf numFmtId="169" fontId="16" fillId="0" borderId="5" xfId="0" applyNumberFormat="1" applyFont="1" applyBorder="1" applyAlignment="1">
      <alignment vertical="center"/>
    </xf>
    <xf numFmtId="169" fontId="0" fillId="0" borderId="0" xfId="0" applyNumberFormat="1"/>
    <xf numFmtId="41" fontId="16" fillId="0" borderId="5" xfId="0" applyNumberFormat="1" applyFont="1" applyBorder="1" applyAlignment="1">
      <alignment horizontal="right" vertical="center"/>
    </xf>
    <xf numFmtId="41" fontId="16" fillId="0" borderId="7" xfId="0" applyNumberFormat="1" applyFont="1" applyBorder="1" applyAlignment="1">
      <alignment horizontal="right" vertical="center"/>
    </xf>
    <xf numFmtId="41" fontId="17" fillId="0" borderId="7" xfId="0" applyNumberFormat="1" applyFont="1" applyBorder="1" applyAlignment="1">
      <alignment horizontal="right" vertical="center"/>
    </xf>
    <xf numFmtId="41" fontId="15" fillId="0" borderId="7" xfId="0" applyNumberFormat="1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5" fontId="8" fillId="0" borderId="5" xfId="1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5" fontId="8" fillId="0" borderId="17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165" fontId="8" fillId="0" borderId="19" xfId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75">
    <cellStyle name="Moneda" xfId="1" builtinId="4"/>
    <cellStyle name="Moneda 2" xfId="2" xr:uid="{5C9F1BFF-E455-48BD-B801-8B6AF74BA7A2}"/>
    <cellStyle name="Moneda 2 2" xfId="4" xr:uid="{08F61287-5E2F-415B-9724-2ACE85387398}"/>
    <cellStyle name="Moneda 2 2 2" xfId="8" xr:uid="{F052921B-4B62-4CB0-92C2-237F7D9E2EEA}"/>
    <cellStyle name="Moneda 2 2 2 2" xfId="17" xr:uid="{D30105F1-C9FE-4769-B4ED-39E9C6928BFB}"/>
    <cellStyle name="Moneda 2 2 2 2 2" xfId="35" xr:uid="{A2D46203-870B-4C7C-B949-A8F3D8FDFF36}"/>
    <cellStyle name="Moneda 2 2 2 2 2 2" xfId="72" xr:uid="{0D021870-573C-4249-891E-1A18F435E51C}"/>
    <cellStyle name="Moneda 2 2 2 2 3" xfId="54" xr:uid="{55DCA74D-AE4A-4926-BBA3-A7E1E7392AAC}"/>
    <cellStyle name="Moneda 2 2 2 3" xfId="26" xr:uid="{AC47972D-8660-473C-8EB5-B323A94C00A0}"/>
    <cellStyle name="Moneda 2 2 2 3 2" xfId="63" xr:uid="{4EDD86DB-6C76-43FC-823B-09CE1843AE55}"/>
    <cellStyle name="Moneda 2 2 2 4" xfId="45" xr:uid="{47338E44-B9DB-4C96-94E6-77937E2FB8A4}"/>
    <cellStyle name="Moneda 2 2 3" xfId="13" xr:uid="{67069650-2277-4232-B887-97E388A6284C}"/>
    <cellStyle name="Moneda 2 2 3 2" xfId="31" xr:uid="{88191EDD-B023-4C4C-895B-11E6F3B399DE}"/>
    <cellStyle name="Moneda 2 2 3 2 2" xfId="68" xr:uid="{BCAB8F20-825C-4E1C-ACED-EF187E0216B0}"/>
    <cellStyle name="Moneda 2 2 3 3" xfId="50" xr:uid="{F8F98AFC-1ADF-435B-AF45-4C11B6FCB269}"/>
    <cellStyle name="Moneda 2 2 4" xfId="22" xr:uid="{72FEF2FB-5E5C-452C-A8D3-11A02519A8C1}"/>
    <cellStyle name="Moneda 2 2 4 2" xfId="59" xr:uid="{DB6D0D20-D8AE-45BF-8783-6AF49FCB34B9}"/>
    <cellStyle name="Moneda 2 2 5" xfId="41" xr:uid="{97E39895-6154-4161-82F1-DED7188EBB53}"/>
    <cellStyle name="Moneda 2 3" xfId="6" xr:uid="{370F8043-066B-4536-8D19-AD3A26A75B9E}"/>
    <cellStyle name="Moneda 2 3 2" xfId="15" xr:uid="{5E0B3279-EEA9-454E-A33D-38FDC0E41669}"/>
    <cellStyle name="Moneda 2 3 2 2" xfId="33" xr:uid="{A198B718-A1A3-44E8-BF38-CFCD73B2C671}"/>
    <cellStyle name="Moneda 2 3 2 2 2" xfId="70" xr:uid="{E0F4F13A-1C7D-4D61-B352-2DDCB19554A2}"/>
    <cellStyle name="Moneda 2 3 2 3" xfId="52" xr:uid="{A399FB66-6BBE-4562-9633-B6300B9745A4}"/>
    <cellStyle name="Moneda 2 3 3" xfId="24" xr:uid="{B6D83368-F4FA-44E8-85FE-94F38FA42436}"/>
    <cellStyle name="Moneda 2 3 3 2" xfId="61" xr:uid="{673324D3-F98C-447B-9FAD-E3D129A4F389}"/>
    <cellStyle name="Moneda 2 3 4" xfId="43" xr:uid="{B0A2777E-0733-4318-9C5D-8792106D13D3}"/>
    <cellStyle name="Moneda 2 4" xfId="11" xr:uid="{EDAE4267-B67B-45A3-8496-FCB084C012FB}"/>
    <cellStyle name="Moneda 2 4 2" xfId="29" xr:uid="{0E1EEF99-6CFF-4501-A7E4-415BF6DAE9A1}"/>
    <cellStyle name="Moneda 2 4 2 2" xfId="66" xr:uid="{1887EA5C-B532-47A3-9CCC-A80A146AECD7}"/>
    <cellStyle name="Moneda 2 4 3" xfId="48" xr:uid="{28803777-CD21-4E5B-9799-A0F9580BAA17}"/>
    <cellStyle name="Moneda 2 5" xfId="20" xr:uid="{2A81EB1C-821C-46CD-9C2C-843BE41713F1}"/>
    <cellStyle name="Moneda 2 5 2" xfId="57" xr:uid="{89B35CBD-B0F1-4265-BDBD-FF3B7E4C94D2}"/>
    <cellStyle name="Moneda 2 6" xfId="39" xr:uid="{77F3A1B4-06C6-43F6-A18C-EDCF7CE31529}"/>
    <cellStyle name="Moneda 3" xfId="3" xr:uid="{33D3486F-01CF-4AF5-86A0-BC044F9911EC}"/>
    <cellStyle name="Moneda 3 2" xfId="7" xr:uid="{AFE550FC-CCD9-4B56-87C6-D5B64D87F3EC}"/>
    <cellStyle name="Moneda 3 2 2" xfId="16" xr:uid="{87DF70B1-91BD-4326-8BF4-1431CD2264C5}"/>
    <cellStyle name="Moneda 3 2 2 2" xfId="34" xr:uid="{FB1B072B-DE15-444C-8E27-181F9B83A94C}"/>
    <cellStyle name="Moneda 3 2 2 2 2" xfId="71" xr:uid="{E741E90C-F19B-464E-8C31-9D17ACE8B2E8}"/>
    <cellStyle name="Moneda 3 2 2 3" xfId="53" xr:uid="{4014B45D-4FF4-4268-A8FA-016DDBAB1A3F}"/>
    <cellStyle name="Moneda 3 2 3" xfId="25" xr:uid="{BB3BFC4C-06BC-4C05-9B46-F02A7824F670}"/>
    <cellStyle name="Moneda 3 2 3 2" xfId="62" xr:uid="{8C821BF6-A161-48BA-B597-D3CC96AEEF3A}"/>
    <cellStyle name="Moneda 3 2 4" xfId="44" xr:uid="{A9B622EF-BD83-4143-BD10-CE467C19D605}"/>
    <cellStyle name="Moneda 3 3" xfId="12" xr:uid="{0C86F919-74E5-4A17-81C9-3ED32846AE7A}"/>
    <cellStyle name="Moneda 3 3 2" xfId="30" xr:uid="{5EEA076E-2F3B-422C-A228-85DAB1B3CF1F}"/>
    <cellStyle name="Moneda 3 3 2 2" xfId="67" xr:uid="{07FAA88C-C095-4DDD-A708-116DD1849E1F}"/>
    <cellStyle name="Moneda 3 3 3" xfId="49" xr:uid="{0E46A802-AF1A-4F0B-83A8-FC197C3F28D6}"/>
    <cellStyle name="Moneda 3 4" xfId="21" xr:uid="{B568BEFE-3DC3-4970-9A8C-6743C73C9346}"/>
    <cellStyle name="Moneda 3 4 2" xfId="58" xr:uid="{2795002D-D350-4DA6-A6C1-052948705845}"/>
    <cellStyle name="Moneda 3 5" xfId="40" xr:uid="{28DD3360-F023-4150-A5C6-780AA0F19A48}"/>
    <cellStyle name="Moneda 4" xfId="5" xr:uid="{BA53802A-C3E2-4FE6-A502-98F541C2FDE5}"/>
    <cellStyle name="Moneda 4 2" xfId="14" xr:uid="{B7EF7164-29B0-4156-ACEF-39D5EFEDB082}"/>
    <cellStyle name="Moneda 4 2 2" xfId="32" xr:uid="{B7D8D91A-B433-4263-A689-0212224F9606}"/>
    <cellStyle name="Moneda 4 2 2 2" xfId="69" xr:uid="{272838A7-3ADD-4C82-9DD5-A3A65F7CE96B}"/>
    <cellStyle name="Moneda 4 2 3" xfId="51" xr:uid="{E9150EA3-FE76-4BD3-A0D4-3C26CC8D9C18}"/>
    <cellStyle name="Moneda 4 3" xfId="23" xr:uid="{5F72985B-BEC1-41B0-9765-707F6FCCB5FD}"/>
    <cellStyle name="Moneda 4 3 2" xfId="60" xr:uid="{4DB2EFB2-FE24-403A-80BB-2237A3476054}"/>
    <cellStyle name="Moneda 4 4" xfId="42" xr:uid="{74E38DD3-6D06-46E6-BB3D-3A8B05898086}"/>
    <cellStyle name="Moneda 5" xfId="9" xr:uid="{C46E7CC5-9D27-42D3-A759-9202A31BFBC8}"/>
    <cellStyle name="Moneda 5 2" xfId="18" xr:uid="{9D3B70DC-A51F-4C10-A689-688956199E2F}"/>
    <cellStyle name="Moneda 5 2 2" xfId="36" xr:uid="{E020056A-8384-43B0-AD17-EA6D2F983641}"/>
    <cellStyle name="Moneda 5 2 2 2" xfId="73" xr:uid="{0A6F603E-C065-4D90-8BB1-238BCEE568C8}"/>
    <cellStyle name="Moneda 5 2 3" xfId="55" xr:uid="{7C705627-DA0E-4F6F-80F4-3C0E53BF6E98}"/>
    <cellStyle name="Moneda 5 3" xfId="27" xr:uid="{C1CEB4EE-9205-4282-8F59-D482532F47FD}"/>
    <cellStyle name="Moneda 5 3 2" xfId="64" xr:uid="{1F9BAD07-EC9C-42EB-9B1E-B58E83843A68}"/>
    <cellStyle name="Moneda 5 4" xfId="46" xr:uid="{24799E18-ED81-48D4-AC1C-C21A3F547A18}"/>
    <cellStyle name="Moneda 6" xfId="10" xr:uid="{0C429DF4-8498-4CDD-867F-C656C468D92D}"/>
    <cellStyle name="Moneda 6 2" xfId="28" xr:uid="{09BBD423-1092-4819-BBA2-C1F3EB86BF2C}"/>
    <cellStyle name="Moneda 6 2 2" xfId="65" xr:uid="{63AB13AA-BF50-4E63-9CD4-9587DF055374}"/>
    <cellStyle name="Moneda 6 3" xfId="47" xr:uid="{78A9105B-E600-404F-AFAD-3B02EAF5C4FD}"/>
    <cellStyle name="Moneda 7" xfId="19" xr:uid="{644C9A6A-47FA-4346-A760-595181F50FD7}"/>
    <cellStyle name="Moneda 7 2" xfId="56" xr:uid="{48A41C07-BAC6-47AB-A2E0-4540BA6B315F}"/>
    <cellStyle name="Moneda 8" xfId="37" xr:uid="{DF4E2CBC-7E1C-46AA-BBE8-04A20364ADCF}"/>
    <cellStyle name="Moneda 8 2" xfId="74" xr:uid="{702B4994-EBE8-459E-8841-1137C1CD16A6}"/>
    <cellStyle name="Moneda 9" xfId="38" xr:uid="{82E13DE5-BE3F-4D71-BB93-6F2F1A812E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84"/>
  <sheetViews>
    <sheetView tabSelected="1" zoomScale="115" zoomScaleNormal="115" workbookViewId="0">
      <selection activeCell="E78" sqref="E78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8" x14ac:dyDescent="0.25">
      <c r="A1" s="141" t="s">
        <v>418</v>
      </c>
      <c r="B1" s="142"/>
      <c r="C1" s="142"/>
      <c r="D1" s="142"/>
      <c r="E1" s="142"/>
      <c r="F1" s="143"/>
    </row>
    <row r="2" spans="1:8" x14ac:dyDescent="0.25">
      <c r="A2" s="144" t="s">
        <v>0</v>
      </c>
      <c r="B2" s="145"/>
      <c r="C2" s="145"/>
      <c r="D2" s="145"/>
      <c r="E2" s="145"/>
      <c r="F2" s="146"/>
    </row>
    <row r="3" spans="1:8" x14ac:dyDescent="0.25">
      <c r="A3" s="144" t="s">
        <v>433</v>
      </c>
      <c r="B3" s="145"/>
      <c r="C3" s="145"/>
      <c r="D3" s="145"/>
      <c r="E3" s="145"/>
      <c r="F3" s="146"/>
    </row>
    <row r="4" spans="1:8" ht="15.75" thickBot="1" x14ac:dyDescent="0.3">
      <c r="A4" s="147" t="s">
        <v>1</v>
      </c>
      <c r="B4" s="148"/>
      <c r="C4" s="148"/>
      <c r="D4" s="148"/>
      <c r="E4" s="148"/>
      <c r="F4" s="149"/>
    </row>
    <row r="5" spans="1:8" ht="27.75" thickBot="1" x14ac:dyDescent="0.3">
      <c r="A5" s="17" t="s">
        <v>2</v>
      </c>
      <c r="B5" s="18" t="s">
        <v>434</v>
      </c>
      <c r="C5" s="18" t="s">
        <v>435</v>
      </c>
      <c r="D5" s="19" t="s">
        <v>2</v>
      </c>
      <c r="E5" s="18" t="s">
        <v>434</v>
      </c>
      <c r="F5" s="18" t="s">
        <v>436</v>
      </c>
    </row>
    <row r="6" spans="1:8" x14ac:dyDescent="0.25">
      <c r="A6" s="16" t="s">
        <v>3</v>
      </c>
      <c r="B6" s="14"/>
      <c r="C6" s="14"/>
      <c r="D6" s="14" t="s">
        <v>4</v>
      </c>
      <c r="E6" s="14"/>
      <c r="F6" s="14"/>
    </row>
    <row r="7" spans="1:8" x14ac:dyDescent="0.25">
      <c r="A7" s="16" t="s">
        <v>5</v>
      </c>
      <c r="B7" s="7"/>
      <c r="C7" s="7"/>
      <c r="D7" s="14" t="s">
        <v>6</v>
      </c>
      <c r="E7" s="7"/>
      <c r="F7" s="7"/>
    </row>
    <row r="8" spans="1:8" x14ac:dyDescent="0.25">
      <c r="A8" s="8" t="s">
        <v>7</v>
      </c>
      <c r="B8" s="63">
        <f>SUM(B9:B15)</f>
        <v>1701320</v>
      </c>
      <c r="C8" s="63">
        <f>SUM(C9:C15)</f>
        <v>650473.56999999995</v>
      </c>
      <c r="D8" s="7" t="s">
        <v>8</v>
      </c>
      <c r="E8" s="63">
        <f>SUM(E9:E17)</f>
        <v>116025.03</v>
      </c>
      <c r="F8" s="63">
        <f>SUM(F9:F17)</f>
        <v>436951.91000000003</v>
      </c>
    </row>
    <row r="9" spans="1:8" x14ac:dyDescent="0.25">
      <c r="A9" s="8" t="s">
        <v>9</v>
      </c>
      <c r="B9" s="63">
        <v>0</v>
      </c>
      <c r="C9" s="63">
        <v>0</v>
      </c>
      <c r="D9" s="7" t="s">
        <v>10</v>
      </c>
      <c r="E9" s="63">
        <v>697.14</v>
      </c>
      <c r="F9" s="63">
        <v>0</v>
      </c>
    </row>
    <row r="10" spans="1:8" x14ac:dyDescent="0.25">
      <c r="A10" s="8" t="s">
        <v>11</v>
      </c>
      <c r="B10" s="63">
        <v>1701320</v>
      </c>
      <c r="C10" s="63">
        <v>650473.56999999995</v>
      </c>
      <c r="D10" s="7" t="s">
        <v>12</v>
      </c>
      <c r="E10" s="63">
        <v>22555</v>
      </c>
      <c r="F10" s="63">
        <v>174442.4</v>
      </c>
    </row>
    <row r="11" spans="1:8" x14ac:dyDescent="0.25">
      <c r="A11" s="8" t="s">
        <v>13</v>
      </c>
      <c r="B11" s="63">
        <v>0</v>
      </c>
      <c r="C11" s="63">
        <v>0</v>
      </c>
      <c r="D11" s="7" t="s">
        <v>14</v>
      </c>
      <c r="E11" s="63">
        <v>0</v>
      </c>
      <c r="F11" s="63">
        <v>0</v>
      </c>
    </row>
    <row r="12" spans="1:8" x14ac:dyDescent="0.25">
      <c r="A12" s="8" t="s">
        <v>15</v>
      </c>
      <c r="B12" s="63">
        <v>0</v>
      </c>
      <c r="C12" s="63">
        <v>0</v>
      </c>
      <c r="D12" s="7" t="s">
        <v>16</v>
      </c>
      <c r="E12" s="63">
        <v>0</v>
      </c>
      <c r="F12" s="63">
        <v>0</v>
      </c>
    </row>
    <row r="13" spans="1:8" x14ac:dyDescent="0.25">
      <c r="A13" s="8" t="s">
        <v>17</v>
      </c>
      <c r="B13" s="63">
        <v>0</v>
      </c>
      <c r="C13" s="63">
        <v>0</v>
      </c>
      <c r="D13" s="7" t="s">
        <v>18</v>
      </c>
      <c r="E13" s="63">
        <v>0</v>
      </c>
      <c r="F13" s="63">
        <v>0</v>
      </c>
    </row>
    <row r="14" spans="1:8" ht="18" x14ac:dyDescent="0.25">
      <c r="A14" s="8" t="s">
        <v>19</v>
      </c>
      <c r="B14" s="63">
        <v>0</v>
      </c>
      <c r="C14" s="63">
        <v>0</v>
      </c>
      <c r="D14" s="7" t="s">
        <v>20</v>
      </c>
      <c r="E14" s="63">
        <v>0</v>
      </c>
      <c r="F14" s="63">
        <v>0</v>
      </c>
    </row>
    <row r="15" spans="1:8" x14ac:dyDescent="0.25">
      <c r="A15" s="8" t="s">
        <v>21</v>
      </c>
      <c r="B15" s="63">
        <v>0</v>
      </c>
      <c r="C15" s="63">
        <v>0</v>
      </c>
      <c r="D15" s="7" t="s">
        <v>22</v>
      </c>
      <c r="E15" s="63">
        <v>92772.89</v>
      </c>
      <c r="F15" s="63">
        <v>262509.51</v>
      </c>
      <c r="H15" s="106"/>
    </row>
    <row r="16" spans="1:8" ht="18" x14ac:dyDescent="0.25">
      <c r="A16" s="20" t="s">
        <v>23</v>
      </c>
      <c r="B16" s="63">
        <f>SUM(B17:B23)</f>
        <v>2604.0300000000002</v>
      </c>
      <c r="C16" s="63">
        <f>SUM(C17:C23)</f>
        <v>1732.32</v>
      </c>
      <c r="D16" s="7" t="s">
        <v>24</v>
      </c>
      <c r="E16" s="63">
        <v>0</v>
      </c>
      <c r="F16" s="63">
        <v>0</v>
      </c>
    </row>
    <row r="17" spans="1:6" x14ac:dyDescent="0.25">
      <c r="A17" s="8" t="s">
        <v>25</v>
      </c>
      <c r="B17" s="63">
        <v>0</v>
      </c>
      <c r="C17" s="63">
        <v>0</v>
      </c>
      <c r="D17" s="7" t="s">
        <v>26</v>
      </c>
      <c r="E17" s="63">
        <v>0</v>
      </c>
      <c r="F17" s="63">
        <v>0</v>
      </c>
    </row>
    <row r="18" spans="1:6" x14ac:dyDescent="0.25">
      <c r="A18" s="8" t="s">
        <v>27</v>
      </c>
      <c r="B18" s="63">
        <v>0</v>
      </c>
      <c r="C18" s="63">
        <v>0</v>
      </c>
      <c r="D18" s="7" t="s">
        <v>28</v>
      </c>
      <c r="E18" s="63">
        <f>SUM(E19:E21)</f>
        <v>85.11</v>
      </c>
      <c r="F18" s="63">
        <f>SUM(F19:F21)</f>
        <v>5</v>
      </c>
    </row>
    <row r="19" spans="1:6" x14ac:dyDescent="0.25">
      <c r="A19" s="8" t="s">
        <v>29</v>
      </c>
      <c r="B19" s="63">
        <v>2604.0300000000002</v>
      </c>
      <c r="C19" s="63">
        <v>1732.32</v>
      </c>
      <c r="D19" s="7" t="s">
        <v>30</v>
      </c>
      <c r="E19" s="63">
        <v>0</v>
      </c>
      <c r="F19" s="63">
        <v>0</v>
      </c>
    </row>
    <row r="20" spans="1:6" ht="18" x14ac:dyDescent="0.25">
      <c r="A20" s="8" t="s">
        <v>31</v>
      </c>
      <c r="B20" s="63">
        <v>0</v>
      </c>
      <c r="C20" s="63">
        <v>0</v>
      </c>
      <c r="D20" s="7" t="s">
        <v>32</v>
      </c>
      <c r="E20" s="63">
        <v>0</v>
      </c>
      <c r="F20" s="63">
        <v>0</v>
      </c>
    </row>
    <row r="21" spans="1:6" x14ac:dyDescent="0.25">
      <c r="A21" s="8" t="s">
        <v>33</v>
      </c>
      <c r="B21" s="63">
        <v>0</v>
      </c>
      <c r="C21" s="63">
        <v>0</v>
      </c>
      <c r="D21" s="7" t="s">
        <v>34</v>
      </c>
      <c r="E21" s="63">
        <v>85.11</v>
      </c>
      <c r="F21" s="63">
        <v>5</v>
      </c>
    </row>
    <row r="22" spans="1:6" x14ac:dyDescent="0.25">
      <c r="A22" s="8" t="s">
        <v>35</v>
      </c>
      <c r="B22" s="63">
        <v>0</v>
      </c>
      <c r="C22" s="63">
        <v>0</v>
      </c>
      <c r="D22" s="7" t="s">
        <v>36</v>
      </c>
      <c r="E22" s="63">
        <v>0</v>
      </c>
      <c r="F22" s="63">
        <v>0</v>
      </c>
    </row>
    <row r="23" spans="1:6" x14ac:dyDescent="0.25">
      <c r="A23" s="8" t="s">
        <v>37</v>
      </c>
      <c r="B23" s="63">
        <v>0</v>
      </c>
      <c r="C23" s="63">
        <v>0</v>
      </c>
      <c r="D23" s="7" t="s">
        <v>38</v>
      </c>
      <c r="E23" s="63">
        <v>0</v>
      </c>
      <c r="F23" s="63">
        <v>0</v>
      </c>
    </row>
    <row r="24" spans="1:6" x14ac:dyDescent="0.25">
      <c r="A24" s="8" t="s">
        <v>39</v>
      </c>
      <c r="B24" s="63">
        <f>SUM(B25:B29)</f>
        <v>0</v>
      </c>
      <c r="C24" s="63">
        <f>SUM(C25:C29)</f>
        <v>0</v>
      </c>
      <c r="D24" s="7" t="s">
        <v>40</v>
      </c>
      <c r="E24" s="63">
        <v>0</v>
      </c>
      <c r="F24" s="63">
        <v>0</v>
      </c>
    </row>
    <row r="25" spans="1:6" ht="18" x14ac:dyDescent="0.25">
      <c r="A25" s="8" t="s">
        <v>41</v>
      </c>
      <c r="B25" s="63">
        <v>0</v>
      </c>
      <c r="C25" s="63">
        <v>0</v>
      </c>
      <c r="D25" s="7" t="s">
        <v>42</v>
      </c>
      <c r="E25" s="63">
        <v>0</v>
      </c>
      <c r="F25" s="63">
        <v>0</v>
      </c>
    </row>
    <row r="26" spans="1:6" ht="18" x14ac:dyDescent="0.25">
      <c r="A26" s="8" t="s">
        <v>43</v>
      </c>
      <c r="B26" s="63">
        <v>0</v>
      </c>
      <c r="C26" s="63">
        <v>0</v>
      </c>
      <c r="D26" s="7" t="s">
        <v>44</v>
      </c>
      <c r="E26" s="63">
        <v>0</v>
      </c>
      <c r="F26" s="63">
        <v>0</v>
      </c>
    </row>
    <row r="27" spans="1:6" ht="18" x14ac:dyDescent="0.25">
      <c r="A27" s="8" t="s">
        <v>45</v>
      </c>
      <c r="B27" s="63">
        <v>0</v>
      </c>
      <c r="C27" s="63">
        <v>0</v>
      </c>
      <c r="D27" s="7" t="s">
        <v>46</v>
      </c>
      <c r="E27" s="63">
        <v>0</v>
      </c>
      <c r="F27" s="63">
        <v>0</v>
      </c>
    </row>
    <row r="28" spans="1:6" x14ac:dyDescent="0.25">
      <c r="A28" s="8" t="s">
        <v>47</v>
      </c>
      <c r="B28" s="63">
        <v>0</v>
      </c>
      <c r="C28" s="63">
        <v>0</v>
      </c>
      <c r="D28" s="7" t="s">
        <v>48</v>
      </c>
      <c r="E28" s="63">
        <v>0</v>
      </c>
      <c r="F28" s="63">
        <v>0</v>
      </c>
    </row>
    <row r="29" spans="1:6" x14ac:dyDescent="0.25">
      <c r="A29" s="8" t="s">
        <v>49</v>
      </c>
      <c r="B29" s="63">
        <v>0</v>
      </c>
      <c r="C29" s="63">
        <v>0</v>
      </c>
      <c r="D29" s="7" t="s">
        <v>50</v>
      </c>
      <c r="E29" s="63">
        <v>0</v>
      </c>
      <c r="F29" s="63">
        <v>0</v>
      </c>
    </row>
    <row r="30" spans="1:6" ht="18" x14ac:dyDescent="0.25">
      <c r="A30" s="8" t="s">
        <v>51</v>
      </c>
      <c r="B30" s="63">
        <f>SUM(B31:B35)</f>
        <v>0</v>
      </c>
      <c r="C30" s="63">
        <f>SUM(C31:C35)</f>
        <v>0</v>
      </c>
      <c r="D30" s="7" t="s">
        <v>52</v>
      </c>
      <c r="E30" s="63">
        <v>0</v>
      </c>
      <c r="F30" s="63">
        <v>0</v>
      </c>
    </row>
    <row r="31" spans="1:6" x14ac:dyDescent="0.25">
      <c r="A31" s="8" t="s">
        <v>53</v>
      </c>
      <c r="B31" s="63">
        <v>0</v>
      </c>
      <c r="C31" s="63">
        <v>0</v>
      </c>
      <c r="D31" s="7" t="s">
        <v>54</v>
      </c>
      <c r="E31" s="63">
        <v>0</v>
      </c>
      <c r="F31" s="63">
        <v>0</v>
      </c>
    </row>
    <row r="32" spans="1:6" x14ac:dyDescent="0.25">
      <c r="A32" s="8" t="s">
        <v>55</v>
      </c>
      <c r="B32" s="63">
        <v>0</v>
      </c>
      <c r="C32" s="63">
        <v>0</v>
      </c>
      <c r="D32" s="7" t="s">
        <v>56</v>
      </c>
      <c r="E32" s="63">
        <v>0</v>
      </c>
      <c r="F32" s="63">
        <v>0</v>
      </c>
    </row>
    <row r="33" spans="1:6" x14ac:dyDescent="0.25">
      <c r="A33" s="8" t="s">
        <v>57</v>
      </c>
      <c r="B33" s="63">
        <v>0</v>
      </c>
      <c r="C33" s="63">
        <v>0</v>
      </c>
      <c r="D33" s="7" t="s">
        <v>58</v>
      </c>
      <c r="E33" s="63">
        <v>0</v>
      </c>
      <c r="F33" s="63">
        <v>0</v>
      </c>
    </row>
    <row r="34" spans="1:6" ht="18" x14ac:dyDescent="0.25">
      <c r="A34" s="8" t="s">
        <v>59</v>
      </c>
      <c r="B34" s="63">
        <v>0</v>
      </c>
      <c r="C34" s="63">
        <v>0</v>
      </c>
      <c r="D34" s="7" t="s">
        <v>60</v>
      </c>
      <c r="E34" s="63">
        <v>0</v>
      </c>
      <c r="F34" s="63">
        <v>0</v>
      </c>
    </row>
    <row r="35" spans="1:6" x14ac:dyDescent="0.25">
      <c r="A35" s="8" t="s">
        <v>61</v>
      </c>
      <c r="B35" s="63">
        <v>0</v>
      </c>
      <c r="C35" s="63">
        <v>0</v>
      </c>
      <c r="D35" s="7" t="s">
        <v>62</v>
      </c>
      <c r="E35" s="63">
        <v>0</v>
      </c>
      <c r="F35" s="63">
        <v>0</v>
      </c>
    </row>
    <row r="36" spans="1:6" x14ac:dyDescent="0.25">
      <c r="A36" s="8" t="s">
        <v>63</v>
      </c>
      <c r="B36" s="63">
        <f>SUM(B37:B39)</f>
        <v>0</v>
      </c>
      <c r="C36" s="63">
        <f>SUM(C37:C39)</f>
        <v>0</v>
      </c>
      <c r="D36" s="7" t="s">
        <v>64</v>
      </c>
      <c r="E36" s="63">
        <v>0</v>
      </c>
      <c r="F36" s="63">
        <v>0</v>
      </c>
    </row>
    <row r="37" spans="1:6" x14ac:dyDescent="0.25">
      <c r="A37" s="8" t="s">
        <v>65</v>
      </c>
      <c r="B37" s="63">
        <v>0</v>
      </c>
      <c r="C37" s="63">
        <v>0</v>
      </c>
      <c r="D37" s="7" t="s">
        <v>66</v>
      </c>
      <c r="E37" s="63">
        <v>0</v>
      </c>
      <c r="F37" s="63">
        <v>0</v>
      </c>
    </row>
    <row r="38" spans="1:6" ht="18" x14ac:dyDescent="0.25">
      <c r="A38" s="8" t="s">
        <v>67</v>
      </c>
      <c r="B38" s="63">
        <v>0</v>
      </c>
      <c r="C38" s="63">
        <v>0</v>
      </c>
      <c r="D38" s="7" t="s">
        <v>68</v>
      </c>
      <c r="E38" s="63">
        <v>0</v>
      </c>
      <c r="F38" s="63">
        <v>0</v>
      </c>
    </row>
    <row r="39" spans="1:6" x14ac:dyDescent="0.25">
      <c r="A39" s="8" t="s">
        <v>69</v>
      </c>
      <c r="B39" s="63">
        <v>0</v>
      </c>
      <c r="C39" s="63">
        <v>0</v>
      </c>
      <c r="D39" s="7" t="s">
        <v>70</v>
      </c>
      <c r="E39" s="63">
        <v>0</v>
      </c>
      <c r="F39" s="63">
        <v>0</v>
      </c>
    </row>
    <row r="40" spans="1:6" x14ac:dyDescent="0.25">
      <c r="A40" s="8" t="s">
        <v>71</v>
      </c>
      <c r="B40" s="63">
        <f>SUM(B41:B44)</f>
        <v>0</v>
      </c>
      <c r="C40" s="63">
        <f>SUM(C41:C44)</f>
        <v>0</v>
      </c>
      <c r="D40" s="7" t="s">
        <v>72</v>
      </c>
      <c r="E40" s="63">
        <v>0</v>
      </c>
      <c r="F40" s="63">
        <v>0</v>
      </c>
    </row>
    <row r="41" spans="1:6" x14ac:dyDescent="0.25">
      <c r="A41" s="8" t="s">
        <v>73</v>
      </c>
      <c r="B41" s="63">
        <v>0</v>
      </c>
      <c r="C41" s="63">
        <v>0</v>
      </c>
      <c r="D41" s="7" t="s">
        <v>74</v>
      </c>
      <c r="E41" s="63">
        <v>0</v>
      </c>
      <c r="F41" s="63">
        <v>0</v>
      </c>
    </row>
    <row r="42" spans="1:6" x14ac:dyDescent="0.25">
      <c r="A42" s="8" t="s">
        <v>75</v>
      </c>
      <c r="B42" s="63">
        <v>0</v>
      </c>
      <c r="C42" s="63">
        <v>0</v>
      </c>
      <c r="D42" s="7" t="s">
        <v>76</v>
      </c>
      <c r="E42" s="63">
        <v>0</v>
      </c>
      <c r="F42" s="63">
        <v>0</v>
      </c>
    </row>
    <row r="43" spans="1:6" ht="18" x14ac:dyDescent="0.25">
      <c r="A43" s="8" t="s">
        <v>77</v>
      </c>
      <c r="B43" s="63">
        <v>0</v>
      </c>
      <c r="C43" s="63">
        <v>0</v>
      </c>
      <c r="D43" s="7" t="s">
        <v>78</v>
      </c>
      <c r="E43" s="63">
        <v>0</v>
      </c>
      <c r="F43" s="63">
        <v>0</v>
      </c>
    </row>
    <row r="44" spans="1:6" x14ac:dyDescent="0.25">
      <c r="A44" s="8" t="s">
        <v>79</v>
      </c>
      <c r="B44" s="63">
        <v>0</v>
      </c>
      <c r="C44" s="63">
        <v>0</v>
      </c>
      <c r="D44" s="7" t="s">
        <v>80</v>
      </c>
      <c r="E44" s="63">
        <v>0</v>
      </c>
      <c r="F44" s="63">
        <v>0</v>
      </c>
    </row>
    <row r="45" spans="1:6" x14ac:dyDescent="0.25">
      <c r="A45" s="8"/>
      <c r="B45" s="63"/>
      <c r="C45" s="63"/>
      <c r="D45" s="7"/>
      <c r="E45" s="63"/>
      <c r="F45" s="63"/>
    </row>
    <row r="46" spans="1:6" ht="18" x14ac:dyDescent="0.25">
      <c r="A46" s="16" t="s">
        <v>81</v>
      </c>
      <c r="B46" s="63">
        <f>B8+B16+B24+B30+B36+B37+B40</f>
        <v>1703924.03</v>
      </c>
      <c r="C46" s="63">
        <f>C8+C16+C24+C30+C36+C37+C40</f>
        <v>652205.8899999999</v>
      </c>
      <c r="D46" s="14" t="s">
        <v>82</v>
      </c>
      <c r="E46" s="63">
        <f>E8+E18+E22+E25+E26+E30+E37+E41</f>
        <v>116110.14</v>
      </c>
      <c r="F46" s="63">
        <f>+F9+F10+F15+F21</f>
        <v>436956.91000000003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x14ac:dyDescent="0.25">
      <c r="A48" s="11" t="s">
        <v>83</v>
      </c>
      <c r="B48" s="64"/>
      <c r="C48" s="64"/>
      <c r="D48" s="13" t="s">
        <v>84</v>
      </c>
      <c r="E48" s="12"/>
      <c r="F48" s="12"/>
    </row>
    <row r="49" spans="1:6" x14ac:dyDescent="0.25">
      <c r="A49" s="8" t="s">
        <v>85</v>
      </c>
      <c r="B49" s="63">
        <v>0</v>
      </c>
      <c r="C49" s="63">
        <v>0</v>
      </c>
      <c r="D49" s="7" t="s">
        <v>86</v>
      </c>
      <c r="E49" s="63">
        <v>0</v>
      </c>
      <c r="F49" s="63">
        <v>0</v>
      </c>
    </row>
    <row r="50" spans="1:6" x14ac:dyDescent="0.25">
      <c r="A50" s="8" t="s">
        <v>87</v>
      </c>
      <c r="B50" s="63">
        <v>0</v>
      </c>
      <c r="C50" s="63">
        <v>0</v>
      </c>
      <c r="D50" s="7" t="s">
        <v>88</v>
      </c>
      <c r="E50" s="63">
        <v>0</v>
      </c>
      <c r="F50" s="63">
        <v>0</v>
      </c>
    </row>
    <row r="51" spans="1:6" x14ac:dyDescent="0.25">
      <c r="A51" s="8" t="s">
        <v>89</v>
      </c>
      <c r="B51" s="63">
        <v>5652637.9699999997</v>
      </c>
      <c r="C51" s="63">
        <v>5652637.9699999997</v>
      </c>
      <c r="D51" s="7" t="s">
        <v>90</v>
      </c>
      <c r="E51" s="63">
        <v>0</v>
      </c>
      <c r="F51" s="63">
        <v>0</v>
      </c>
    </row>
    <row r="52" spans="1:6" x14ac:dyDescent="0.25">
      <c r="A52" s="8" t="s">
        <v>91</v>
      </c>
      <c r="B52" s="63">
        <v>9186375.7699999996</v>
      </c>
      <c r="C52" s="63">
        <v>9471614.2599999998</v>
      </c>
      <c r="D52" s="7" t="s">
        <v>92</v>
      </c>
      <c r="E52" s="63">
        <v>0</v>
      </c>
      <c r="F52" s="63">
        <v>0</v>
      </c>
    </row>
    <row r="53" spans="1:6" ht="18" x14ac:dyDescent="0.25">
      <c r="A53" s="8" t="s">
        <v>93</v>
      </c>
      <c r="B53" s="63">
        <v>81265.66</v>
      </c>
      <c r="C53" s="63">
        <v>81265.66</v>
      </c>
      <c r="D53" s="7" t="s">
        <v>94</v>
      </c>
      <c r="E53" s="63">
        <v>0</v>
      </c>
      <c r="F53" s="63">
        <v>0</v>
      </c>
    </row>
    <row r="54" spans="1:6" x14ac:dyDescent="0.25">
      <c r="A54" s="8" t="s">
        <v>95</v>
      </c>
      <c r="B54" s="63">
        <v>-4664930.71</v>
      </c>
      <c r="C54" s="63">
        <v>-4301537.2300000004</v>
      </c>
      <c r="D54" s="7" t="s">
        <v>96</v>
      </c>
      <c r="E54" s="63">
        <v>0</v>
      </c>
      <c r="F54" s="63">
        <v>0</v>
      </c>
    </row>
    <row r="55" spans="1:6" x14ac:dyDescent="0.25">
      <c r="A55" s="8" t="s">
        <v>97</v>
      </c>
      <c r="B55" s="63">
        <v>0</v>
      </c>
      <c r="C55" s="63">
        <v>0</v>
      </c>
      <c r="D55" s="14"/>
      <c r="E55" s="63"/>
      <c r="F55" s="63"/>
    </row>
    <row r="56" spans="1:6" x14ac:dyDescent="0.25">
      <c r="A56" s="8" t="s">
        <v>98</v>
      </c>
      <c r="B56" s="63">
        <v>0</v>
      </c>
      <c r="C56" s="63">
        <v>0</v>
      </c>
      <c r="D56" s="14" t="s">
        <v>99</v>
      </c>
      <c r="E56" s="63">
        <v>0</v>
      </c>
      <c r="F56" s="63">
        <v>0</v>
      </c>
    </row>
    <row r="57" spans="1:6" x14ac:dyDescent="0.25">
      <c r="A57" s="8" t="s">
        <v>100</v>
      </c>
      <c r="B57" s="63">
        <v>0</v>
      </c>
      <c r="C57" s="63">
        <v>0</v>
      </c>
      <c r="D57" s="15"/>
      <c r="E57" s="63"/>
      <c r="F57" s="63"/>
    </row>
    <row r="58" spans="1:6" x14ac:dyDescent="0.25">
      <c r="A58" s="8"/>
      <c r="B58" s="63"/>
      <c r="C58" s="63"/>
      <c r="D58" s="14" t="s">
        <v>101</v>
      </c>
      <c r="E58" s="63">
        <f>+E46+E56</f>
        <v>116110.14</v>
      </c>
      <c r="F58" s="63">
        <f>+F46+F56</f>
        <v>436956.91000000003</v>
      </c>
    </row>
    <row r="59" spans="1:6" ht="18" x14ac:dyDescent="0.25">
      <c r="A59" s="16" t="s">
        <v>102</v>
      </c>
      <c r="B59" s="63">
        <f>+B49+B50+B51+B52+B53+B54+B55+B56+B57</f>
        <v>10255348.689999998</v>
      </c>
      <c r="C59" s="63">
        <f>+C49+C50+C51+C52+C53+C54+C55+C56+C57</f>
        <v>10903980.66</v>
      </c>
      <c r="D59" s="7"/>
      <c r="E59" s="63"/>
      <c r="F59" s="63"/>
    </row>
    <row r="60" spans="1:6" x14ac:dyDescent="0.25">
      <c r="A60" s="8"/>
      <c r="B60" s="63"/>
      <c r="C60" s="63"/>
      <c r="D60" s="14" t="s">
        <v>103</v>
      </c>
      <c r="E60" s="63"/>
      <c r="F60" s="63"/>
    </row>
    <row r="61" spans="1:6" x14ac:dyDescent="0.25">
      <c r="A61" s="16" t="s">
        <v>104</v>
      </c>
      <c r="B61" s="63">
        <f>+B46+B59</f>
        <v>11959272.719999997</v>
      </c>
      <c r="C61" s="63">
        <f>+C46+C59</f>
        <v>11556186.550000001</v>
      </c>
      <c r="D61" s="14"/>
      <c r="E61" s="63"/>
      <c r="F61" s="63"/>
    </row>
    <row r="62" spans="1:6" x14ac:dyDescent="0.25">
      <c r="A62" s="8"/>
      <c r="B62" s="7"/>
      <c r="C62" s="7"/>
      <c r="D62" s="14" t="s">
        <v>105</v>
      </c>
      <c r="E62" s="63">
        <v>0</v>
      </c>
      <c r="F62" s="63">
        <v>0</v>
      </c>
    </row>
    <row r="63" spans="1:6" x14ac:dyDescent="0.25">
      <c r="A63" s="8"/>
      <c r="B63" s="7"/>
      <c r="C63" s="7"/>
      <c r="D63" s="7" t="s">
        <v>106</v>
      </c>
      <c r="E63" s="63">
        <v>0</v>
      </c>
      <c r="F63" s="63">
        <v>0</v>
      </c>
    </row>
    <row r="64" spans="1:6" x14ac:dyDescent="0.25">
      <c r="A64" s="8"/>
      <c r="B64" s="7"/>
      <c r="C64" s="7"/>
      <c r="D64" s="7" t="s">
        <v>107</v>
      </c>
      <c r="E64" s="63">
        <v>0</v>
      </c>
      <c r="F64" s="63">
        <v>0</v>
      </c>
    </row>
    <row r="65" spans="1:6" x14ac:dyDescent="0.25">
      <c r="A65" s="8"/>
      <c r="B65" s="7"/>
      <c r="C65" s="7"/>
      <c r="D65" s="7" t="s">
        <v>108</v>
      </c>
      <c r="E65" s="63">
        <v>0</v>
      </c>
      <c r="F65" s="63">
        <v>0</v>
      </c>
    </row>
    <row r="66" spans="1:6" x14ac:dyDescent="0.25">
      <c r="A66" s="8"/>
      <c r="B66" s="7"/>
      <c r="C66" s="7"/>
      <c r="D66" s="7"/>
      <c r="E66" s="63"/>
      <c r="F66" s="63"/>
    </row>
    <row r="67" spans="1:6" ht="18" x14ac:dyDescent="0.25">
      <c r="A67" s="8"/>
      <c r="B67" s="7"/>
      <c r="C67" s="7"/>
      <c r="D67" s="14" t="s">
        <v>109</v>
      </c>
      <c r="E67" s="63">
        <f>+E68+E69+E70+E71+E72</f>
        <v>11843162.65</v>
      </c>
      <c r="F67" s="63">
        <f>+F68+F69+F70+F71+F72</f>
        <v>11119229.780000001</v>
      </c>
    </row>
    <row r="68" spans="1:6" x14ac:dyDescent="0.25">
      <c r="A68" s="8"/>
      <c r="B68" s="7"/>
      <c r="C68" s="7"/>
      <c r="D68" s="7" t="s">
        <v>110</v>
      </c>
      <c r="E68" s="63">
        <v>724352.38</v>
      </c>
      <c r="F68" s="63">
        <v>6136178.1100000003</v>
      </c>
    </row>
    <row r="69" spans="1:6" x14ac:dyDescent="0.25">
      <c r="A69" s="8"/>
      <c r="B69" s="7"/>
      <c r="C69" s="7"/>
      <c r="D69" s="7" t="s">
        <v>111</v>
      </c>
      <c r="E69" s="63">
        <v>11099851.359999999</v>
      </c>
      <c r="F69" s="63">
        <v>4983051.67</v>
      </c>
    </row>
    <row r="70" spans="1:6" x14ac:dyDescent="0.25">
      <c r="A70" s="8"/>
      <c r="B70" s="7"/>
      <c r="C70" s="7"/>
      <c r="D70" s="7" t="s">
        <v>112</v>
      </c>
      <c r="E70" s="63">
        <v>0</v>
      </c>
      <c r="F70" s="63">
        <v>0</v>
      </c>
    </row>
    <row r="71" spans="1:6" x14ac:dyDescent="0.25">
      <c r="A71" s="8"/>
      <c r="B71" s="7"/>
      <c r="C71" s="7"/>
      <c r="D71" s="7" t="s">
        <v>113</v>
      </c>
      <c r="E71" s="63">
        <v>0</v>
      </c>
      <c r="F71" s="63">
        <v>0</v>
      </c>
    </row>
    <row r="72" spans="1:6" x14ac:dyDescent="0.25">
      <c r="A72" s="8"/>
      <c r="B72" s="7"/>
      <c r="C72" s="7"/>
      <c r="D72" s="7" t="s">
        <v>114</v>
      </c>
      <c r="E72" s="63">
        <v>18958.91</v>
      </c>
      <c r="F72" s="63">
        <v>0</v>
      </c>
    </row>
    <row r="73" spans="1:6" x14ac:dyDescent="0.25">
      <c r="A73" s="8"/>
      <c r="B73" s="7"/>
      <c r="C73" s="7"/>
      <c r="D73" s="7"/>
      <c r="E73" s="63"/>
      <c r="F73" s="63"/>
    </row>
    <row r="74" spans="1:6" ht="18" x14ac:dyDescent="0.25">
      <c r="A74" s="8"/>
      <c r="B74" s="7"/>
      <c r="C74" s="7"/>
      <c r="D74" s="14" t="s">
        <v>115</v>
      </c>
      <c r="E74" s="63">
        <v>0</v>
      </c>
      <c r="F74" s="63">
        <v>0</v>
      </c>
    </row>
    <row r="75" spans="1:6" x14ac:dyDescent="0.25">
      <c r="A75" s="8"/>
      <c r="B75" s="7"/>
      <c r="C75" s="7"/>
      <c r="D75" s="7" t="s">
        <v>116</v>
      </c>
      <c r="E75" s="63">
        <v>0</v>
      </c>
      <c r="F75" s="63">
        <v>0</v>
      </c>
    </row>
    <row r="76" spans="1:6" x14ac:dyDescent="0.25">
      <c r="A76" s="8"/>
      <c r="B76" s="7"/>
      <c r="C76" s="7"/>
      <c r="D76" s="7" t="s">
        <v>117</v>
      </c>
      <c r="E76" s="63">
        <v>0</v>
      </c>
      <c r="F76" s="63">
        <v>0</v>
      </c>
    </row>
    <row r="77" spans="1:6" x14ac:dyDescent="0.25">
      <c r="A77" s="8"/>
      <c r="B77" s="7"/>
      <c r="C77" s="7"/>
      <c r="D77" s="7"/>
      <c r="E77" s="63"/>
      <c r="F77" s="63"/>
    </row>
    <row r="78" spans="1:6" x14ac:dyDescent="0.25">
      <c r="A78" s="8"/>
      <c r="B78" s="7"/>
      <c r="C78" s="7"/>
      <c r="D78" s="14" t="s">
        <v>118</v>
      </c>
      <c r="E78" s="63">
        <f>+E62+E67+E74</f>
        <v>11843162.65</v>
      </c>
      <c r="F78" s="63">
        <f>+F62+F67+F74</f>
        <v>11119229.780000001</v>
      </c>
    </row>
    <row r="79" spans="1:6" x14ac:dyDescent="0.25">
      <c r="A79" s="8"/>
      <c r="B79" s="7"/>
      <c r="C79" s="7"/>
      <c r="D79" s="7"/>
      <c r="E79" s="63"/>
      <c r="F79" s="63"/>
    </row>
    <row r="80" spans="1:6" ht="18" x14ac:dyDescent="0.25">
      <c r="A80" s="8"/>
      <c r="B80" s="7"/>
      <c r="C80" s="7"/>
      <c r="D80" s="14" t="s">
        <v>119</v>
      </c>
      <c r="E80" s="63">
        <f>+E78+E58</f>
        <v>11959272.790000001</v>
      </c>
      <c r="F80" s="63">
        <f>+F78+F58</f>
        <v>11556186.690000001</v>
      </c>
    </row>
    <row r="81" spans="1:6" x14ac:dyDescent="0.25">
      <c r="A81" s="8"/>
      <c r="B81" s="7"/>
      <c r="C81" s="7"/>
      <c r="D81" s="7"/>
      <c r="E81" s="118"/>
      <c r="F81" s="118"/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ht="15.75" thickBot="1" x14ac:dyDescent="0.3">
      <c r="A84" s="9"/>
      <c r="B84" s="10"/>
      <c r="C84" s="10"/>
      <c r="D84" s="10"/>
      <c r="E84" s="10"/>
      <c r="F84" s="10"/>
    </row>
  </sheetData>
  <mergeCells count="4">
    <mergeCell ref="A1:F1"/>
    <mergeCell ref="A2:F2"/>
    <mergeCell ref="A3:F3"/>
    <mergeCell ref="A4:F4"/>
  </mergeCells>
  <printOptions horizont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N30"/>
  <sheetViews>
    <sheetView zoomScale="130" zoomScaleNormal="130" workbookViewId="0">
      <pane xSplit="2" ySplit="6" topLeftCell="C7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"/>
    </sheetView>
  </sheetViews>
  <sheetFormatPr baseColWidth="10" defaultRowHeight="15" x14ac:dyDescent="0.25"/>
  <cols>
    <col min="1" max="1" width="7.7109375" customWidth="1"/>
    <col min="2" max="2" width="20.140625" customWidth="1"/>
    <col min="9" max="9" width="13" customWidth="1"/>
  </cols>
  <sheetData>
    <row r="1" spans="1:9" ht="15.75" thickBot="1" x14ac:dyDescent="0.3">
      <c r="A1" s="150" t="s">
        <v>418</v>
      </c>
      <c r="B1" s="151"/>
      <c r="C1" s="151"/>
      <c r="D1" s="151"/>
      <c r="E1" s="151"/>
      <c r="F1" s="151"/>
      <c r="G1" s="151"/>
      <c r="H1" s="151"/>
      <c r="I1" s="152"/>
    </row>
    <row r="2" spans="1:9" ht="15.75" thickBot="1" x14ac:dyDescent="0.3">
      <c r="A2" s="153" t="s">
        <v>120</v>
      </c>
      <c r="B2" s="154"/>
      <c r="C2" s="154"/>
      <c r="D2" s="154"/>
      <c r="E2" s="154"/>
      <c r="F2" s="154"/>
      <c r="G2" s="154"/>
      <c r="H2" s="154"/>
      <c r="I2" s="155"/>
    </row>
    <row r="3" spans="1:9" ht="15.75" thickBot="1" x14ac:dyDescent="0.3">
      <c r="A3" s="153" t="s">
        <v>433</v>
      </c>
      <c r="B3" s="154"/>
      <c r="C3" s="154"/>
      <c r="D3" s="154"/>
      <c r="E3" s="154"/>
      <c r="F3" s="154"/>
      <c r="G3" s="154"/>
      <c r="H3" s="154"/>
      <c r="I3" s="155"/>
    </row>
    <row r="4" spans="1:9" ht="15.75" thickBot="1" x14ac:dyDescent="0.3">
      <c r="A4" s="153" t="s">
        <v>1</v>
      </c>
      <c r="B4" s="154"/>
      <c r="C4" s="154"/>
      <c r="D4" s="154"/>
      <c r="E4" s="154"/>
      <c r="F4" s="154"/>
      <c r="G4" s="154"/>
      <c r="H4" s="154"/>
      <c r="I4" s="155"/>
    </row>
    <row r="5" spans="1:9" ht="24" customHeight="1" x14ac:dyDescent="0.25">
      <c r="A5" s="156" t="s">
        <v>121</v>
      </c>
      <c r="B5" s="157"/>
      <c r="C5" s="105" t="s">
        <v>122</v>
      </c>
      <c r="D5" s="158" t="s">
        <v>123</v>
      </c>
      <c r="E5" s="158" t="s">
        <v>124</v>
      </c>
      <c r="F5" s="158" t="s">
        <v>125</v>
      </c>
      <c r="G5" s="105" t="s">
        <v>126</v>
      </c>
      <c r="H5" s="158" t="s">
        <v>128</v>
      </c>
      <c r="I5" s="158" t="s">
        <v>129</v>
      </c>
    </row>
    <row r="6" spans="1:9" ht="36.75" customHeight="1" thickBot="1" x14ac:dyDescent="0.3">
      <c r="A6" s="147"/>
      <c r="B6" s="149"/>
      <c r="C6" s="99" t="s">
        <v>437</v>
      </c>
      <c r="D6" s="159"/>
      <c r="E6" s="159"/>
      <c r="F6" s="159"/>
      <c r="G6" s="99" t="s">
        <v>127</v>
      </c>
      <c r="H6" s="159"/>
      <c r="I6" s="159"/>
    </row>
    <row r="7" spans="1:9" x14ac:dyDescent="0.25">
      <c r="A7" s="162"/>
      <c r="B7" s="163"/>
      <c r="C7" s="1"/>
      <c r="D7" s="1"/>
      <c r="E7" s="1"/>
      <c r="F7" s="1"/>
      <c r="G7" s="1"/>
      <c r="H7" s="1"/>
      <c r="I7" s="1"/>
    </row>
    <row r="8" spans="1:9" x14ac:dyDescent="0.25">
      <c r="A8" s="164" t="s">
        <v>130</v>
      </c>
      <c r="B8" s="165"/>
      <c r="C8" s="96">
        <f>C9+C13</f>
        <v>0</v>
      </c>
      <c r="D8" s="96">
        <f t="shared" ref="D8:H8" si="0">D9+D13</f>
        <v>0</v>
      </c>
      <c r="E8" s="63">
        <v>0</v>
      </c>
      <c r="F8" s="63">
        <v>0</v>
      </c>
      <c r="G8" s="96">
        <f t="shared" si="0"/>
        <v>0</v>
      </c>
      <c r="H8" s="96">
        <f t="shared" si="0"/>
        <v>0</v>
      </c>
      <c r="I8" s="96">
        <f>I13+I9</f>
        <v>0</v>
      </c>
    </row>
    <row r="9" spans="1:9" x14ac:dyDescent="0.25">
      <c r="A9" s="164" t="s">
        <v>131</v>
      </c>
      <c r="B9" s="165"/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</row>
    <row r="10" spans="1:9" x14ac:dyDescent="0.25">
      <c r="A10" s="3"/>
      <c r="B10" s="4" t="s">
        <v>132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</row>
    <row r="11" spans="1:9" x14ac:dyDescent="0.25">
      <c r="A11" s="5"/>
      <c r="B11" s="4" t="s">
        <v>133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</row>
    <row r="12" spans="1:9" x14ac:dyDescent="0.25">
      <c r="A12" s="5"/>
      <c r="B12" s="4" t="s">
        <v>134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</row>
    <row r="13" spans="1:9" x14ac:dyDescent="0.25">
      <c r="A13" s="164" t="s">
        <v>135</v>
      </c>
      <c r="B13" s="165"/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</row>
    <row r="14" spans="1:9" x14ac:dyDescent="0.25">
      <c r="A14" s="3"/>
      <c r="B14" s="4" t="s">
        <v>136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</row>
    <row r="15" spans="1:9" x14ac:dyDescent="0.25">
      <c r="A15" s="5"/>
      <c r="B15" s="4" t="s">
        <v>137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</row>
    <row r="16" spans="1:9" x14ac:dyDescent="0.25">
      <c r="A16" s="5"/>
      <c r="B16" s="4" t="s">
        <v>138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</row>
    <row r="17" spans="1:14" x14ac:dyDescent="0.25">
      <c r="A17" s="164" t="s">
        <v>139</v>
      </c>
      <c r="B17" s="165"/>
      <c r="C17" s="63">
        <v>436956.77</v>
      </c>
      <c r="D17" s="97">
        <v>0</v>
      </c>
      <c r="E17" s="97">
        <v>0</v>
      </c>
      <c r="F17" s="97">
        <v>0</v>
      </c>
      <c r="G17" s="63">
        <f>+C17+D17-E17+F17</f>
        <v>436956.77</v>
      </c>
      <c r="H17" s="97">
        <v>0</v>
      </c>
      <c r="I17" s="97">
        <v>0</v>
      </c>
    </row>
    <row r="18" spans="1:14" x14ac:dyDescent="0.25">
      <c r="A18" s="5"/>
      <c r="B18" s="4"/>
      <c r="C18" s="63"/>
      <c r="D18" s="63"/>
      <c r="E18" s="63"/>
      <c r="F18" s="63"/>
      <c r="G18" s="63"/>
      <c r="H18" s="63"/>
      <c r="I18" s="63"/>
    </row>
    <row r="19" spans="1:14" ht="16.5" customHeight="1" x14ac:dyDescent="0.25">
      <c r="A19" s="164" t="s">
        <v>140</v>
      </c>
      <c r="B19" s="165"/>
      <c r="C19" s="96">
        <f>C8+C17</f>
        <v>436956.77</v>
      </c>
      <c r="D19" s="96">
        <f t="shared" ref="D19:I19" si="1">D8+D17</f>
        <v>0</v>
      </c>
      <c r="E19" s="96">
        <f t="shared" si="1"/>
        <v>0</v>
      </c>
      <c r="F19" s="96">
        <f t="shared" si="1"/>
        <v>0</v>
      </c>
      <c r="G19" s="96">
        <f t="shared" si="1"/>
        <v>436956.77</v>
      </c>
      <c r="H19" s="96">
        <f t="shared" si="1"/>
        <v>0</v>
      </c>
      <c r="I19" s="96">
        <f t="shared" si="1"/>
        <v>0</v>
      </c>
      <c r="L19" s="106"/>
      <c r="N19" s="106"/>
    </row>
    <row r="20" spans="1:14" x14ac:dyDescent="0.25">
      <c r="A20" s="164"/>
      <c r="B20" s="165"/>
      <c r="C20" s="96"/>
      <c r="D20" s="96"/>
      <c r="E20" s="96"/>
      <c r="F20" s="96"/>
      <c r="G20" s="96"/>
      <c r="H20" s="96"/>
      <c r="I20" s="96"/>
    </row>
    <row r="21" spans="1:14" ht="16.5" customHeight="1" x14ac:dyDescent="0.25">
      <c r="A21" s="164" t="s">
        <v>415</v>
      </c>
      <c r="B21" s="165"/>
      <c r="C21" s="96">
        <f>C22+C23+C24</f>
        <v>0</v>
      </c>
      <c r="D21" s="96">
        <f t="shared" ref="D21:G21" si="2">D22+D23+D24</f>
        <v>0</v>
      </c>
      <c r="E21" s="96">
        <f t="shared" si="2"/>
        <v>0</v>
      </c>
      <c r="F21" s="96">
        <f t="shared" si="2"/>
        <v>0</v>
      </c>
      <c r="G21" s="96">
        <f t="shared" si="2"/>
        <v>0</v>
      </c>
      <c r="H21" s="96">
        <f>H22+H23+H24</f>
        <v>0</v>
      </c>
      <c r="I21" s="96">
        <f>I22+I23+I24</f>
        <v>0</v>
      </c>
    </row>
    <row r="22" spans="1:14" x14ac:dyDescent="0.25">
      <c r="A22" s="166" t="s">
        <v>141</v>
      </c>
      <c r="B22" s="167"/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</row>
    <row r="23" spans="1:14" x14ac:dyDescent="0.25">
      <c r="A23" s="166" t="s">
        <v>142</v>
      </c>
      <c r="B23" s="167"/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</row>
    <row r="24" spans="1:14" x14ac:dyDescent="0.25">
      <c r="A24" s="166" t="s">
        <v>143</v>
      </c>
      <c r="B24" s="167"/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</row>
    <row r="25" spans="1:14" x14ac:dyDescent="0.25">
      <c r="A25" s="160"/>
      <c r="B25" s="161"/>
      <c r="C25" s="95"/>
      <c r="D25" s="95"/>
      <c r="E25" s="95"/>
      <c r="F25" s="95"/>
      <c r="G25" s="95"/>
      <c r="H25" s="95"/>
      <c r="I25" s="95"/>
    </row>
    <row r="26" spans="1:14" ht="16.5" customHeight="1" x14ac:dyDescent="0.25">
      <c r="A26" s="164" t="s">
        <v>144</v>
      </c>
      <c r="B26" s="165"/>
      <c r="C26" s="96">
        <f>C27+C28+C29</f>
        <v>0</v>
      </c>
      <c r="D26" s="96">
        <f t="shared" ref="D26" si="3">D27+D28+D29</f>
        <v>0</v>
      </c>
      <c r="E26" s="96">
        <f t="shared" ref="E26" si="4">E27+E28+E29</f>
        <v>0</v>
      </c>
      <c r="F26" s="96">
        <f t="shared" ref="F26" si="5">F27+F28+F29</f>
        <v>0</v>
      </c>
      <c r="G26" s="96">
        <f t="shared" ref="G26" si="6">G27+G28+G29</f>
        <v>0</v>
      </c>
      <c r="H26" s="96">
        <f>H27+H28+H29</f>
        <v>0</v>
      </c>
      <c r="I26" s="96">
        <f>I27+I28+I29</f>
        <v>0</v>
      </c>
    </row>
    <row r="27" spans="1:14" x14ac:dyDescent="0.25">
      <c r="A27" s="166" t="s">
        <v>145</v>
      </c>
      <c r="B27" s="167"/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</row>
    <row r="28" spans="1:14" x14ac:dyDescent="0.25">
      <c r="A28" s="166" t="s">
        <v>146</v>
      </c>
      <c r="B28" s="167"/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</row>
    <row r="29" spans="1:14" x14ac:dyDescent="0.25">
      <c r="A29" s="166" t="s">
        <v>147</v>
      </c>
      <c r="B29" s="167"/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</row>
    <row r="30" spans="1:14" ht="15.75" thickBot="1" x14ac:dyDescent="0.3">
      <c r="A30" s="168"/>
      <c r="B30" s="169"/>
      <c r="C30" s="98"/>
      <c r="D30" s="98"/>
      <c r="E30" s="98"/>
      <c r="F30" s="98"/>
      <c r="G30" s="98"/>
      <c r="H30" s="98"/>
      <c r="I30" s="98"/>
    </row>
  </sheetData>
  <mergeCells count="27">
    <mergeCell ref="A26:B26"/>
    <mergeCell ref="A27:B27"/>
    <mergeCell ref="A28:B28"/>
    <mergeCell ref="A29:B29"/>
    <mergeCell ref="A30:B30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K18"/>
  <sheetViews>
    <sheetView workbookViewId="0">
      <pane xSplit="1" ySplit="5" topLeftCell="C6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"/>
    </sheetView>
  </sheetViews>
  <sheetFormatPr baseColWidth="10" defaultRowHeight="15" x14ac:dyDescent="0.25"/>
  <cols>
    <col min="1" max="1" width="30" customWidth="1"/>
    <col min="11" max="11" width="12.7109375" customWidth="1"/>
  </cols>
  <sheetData>
    <row r="1" spans="1:11" ht="15.75" thickBot="1" x14ac:dyDescent="0.3">
      <c r="A1" s="150" t="s">
        <v>418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</row>
    <row r="2" spans="1:11" ht="15.75" thickBot="1" x14ac:dyDescent="0.3">
      <c r="A2" s="153" t="s">
        <v>148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1" ht="15.75" thickBot="1" x14ac:dyDescent="0.3">
      <c r="A3" s="153" t="s">
        <v>438</v>
      </c>
      <c r="B3" s="154"/>
      <c r="C3" s="154"/>
      <c r="D3" s="154"/>
      <c r="E3" s="154"/>
      <c r="F3" s="154"/>
      <c r="G3" s="154"/>
      <c r="H3" s="154"/>
      <c r="I3" s="154"/>
      <c r="J3" s="154"/>
      <c r="K3" s="155"/>
    </row>
    <row r="4" spans="1:11" ht="15.75" thickBot="1" x14ac:dyDescent="0.3">
      <c r="A4" s="153" t="s">
        <v>1</v>
      </c>
      <c r="B4" s="154"/>
      <c r="C4" s="154"/>
      <c r="D4" s="154"/>
      <c r="E4" s="154"/>
      <c r="F4" s="154"/>
      <c r="G4" s="154"/>
      <c r="H4" s="154"/>
      <c r="I4" s="154"/>
      <c r="J4" s="154"/>
      <c r="K4" s="155"/>
    </row>
    <row r="5" spans="1:11" ht="81.75" thickBot="1" x14ac:dyDescent="0.3">
      <c r="A5" s="104" t="s">
        <v>149</v>
      </c>
      <c r="B5" s="99" t="s">
        <v>150</v>
      </c>
      <c r="C5" s="99" t="s">
        <v>151</v>
      </c>
      <c r="D5" s="99" t="s">
        <v>152</v>
      </c>
      <c r="E5" s="99" t="s">
        <v>153</v>
      </c>
      <c r="F5" s="99" t="s">
        <v>154</v>
      </c>
      <c r="G5" s="99" t="s">
        <v>155</v>
      </c>
      <c r="H5" s="99" t="s">
        <v>156</v>
      </c>
      <c r="I5" s="99" t="s">
        <v>420</v>
      </c>
      <c r="J5" s="99" t="s">
        <v>421</v>
      </c>
      <c r="K5" s="99" t="s">
        <v>422</v>
      </c>
    </row>
    <row r="6" spans="1:11" x14ac:dyDescent="0.25">
      <c r="A6" s="2"/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1" ht="18" x14ac:dyDescent="0.25">
      <c r="A7" s="6" t="s">
        <v>157</v>
      </c>
      <c r="B7" s="65">
        <f t="shared" ref="B7:K7" si="0">SUM(B8:B10)</f>
        <v>0</v>
      </c>
      <c r="C7" s="65">
        <f t="shared" si="0"/>
        <v>0</v>
      </c>
      <c r="D7" s="65">
        <f t="shared" si="0"/>
        <v>0</v>
      </c>
      <c r="E7" s="65">
        <f t="shared" si="0"/>
        <v>0</v>
      </c>
      <c r="F7" s="65">
        <f t="shared" si="0"/>
        <v>0</v>
      </c>
      <c r="G7" s="65">
        <f t="shared" si="0"/>
        <v>0</v>
      </c>
      <c r="H7" s="65">
        <f t="shared" si="0"/>
        <v>0</v>
      </c>
      <c r="I7" s="65">
        <f t="shared" si="0"/>
        <v>0</v>
      </c>
      <c r="J7" s="65">
        <f t="shared" si="0"/>
        <v>0</v>
      </c>
      <c r="K7" s="65">
        <f t="shared" si="0"/>
        <v>0</v>
      </c>
    </row>
    <row r="8" spans="1:11" x14ac:dyDescent="0.25">
      <c r="A8" s="23" t="s">
        <v>158</v>
      </c>
      <c r="B8" s="62">
        <v>0</v>
      </c>
      <c r="C8" s="62">
        <v>0</v>
      </c>
      <c r="D8" s="62">
        <v>0</v>
      </c>
      <c r="E8" s="65">
        <v>0</v>
      </c>
      <c r="F8" s="65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</row>
    <row r="9" spans="1:11" x14ac:dyDescent="0.25">
      <c r="A9" s="23" t="s">
        <v>159</v>
      </c>
      <c r="B9" s="62">
        <v>0</v>
      </c>
      <c r="C9" s="62">
        <v>0</v>
      </c>
      <c r="D9" s="62">
        <v>0</v>
      </c>
      <c r="E9" s="65">
        <v>0</v>
      </c>
      <c r="F9" s="65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23" t="s">
        <v>160</v>
      </c>
      <c r="B10" s="62">
        <v>0</v>
      </c>
      <c r="C10" s="62">
        <v>0</v>
      </c>
      <c r="D10" s="62">
        <v>0</v>
      </c>
      <c r="E10" s="65">
        <v>0</v>
      </c>
      <c r="F10" s="65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20"/>
      <c r="B11" s="65"/>
      <c r="C11" s="65"/>
      <c r="D11" s="65"/>
      <c r="E11" s="65">
        <v>0</v>
      </c>
      <c r="F11" s="65">
        <v>0</v>
      </c>
      <c r="G11" s="65"/>
      <c r="H11" s="65"/>
      <c r="I11" s="65"/>
      <c r="J11" s="65"/>
      <c r="K11" s="65"/>
    </row>
    <row r="12" spans="1:11" x14ac:dyDescent="0.25">
      <c r="A12" s="6" t="s">
        <v>161</v>
      </c>
      <c r="B12" s="65">
        <f t="shared" ref="B12:K12" si="1">SUM(B13:B15)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  <c r="H12" s="65">
        <f t="shared" si="1"/>
        <v>0</v>
      </c>
      <c r="I12" s="65">
        <f t="shared" si="1"/>
        <v>0</v>
      </c>
      <c r="J12" s="65">
        <f t="shared" si="1"/>
        <v>0</v>
      </c>
      <c r="K12" s="65">
        <f t="shared" si="1"/>
        <v>0</v>
      </c>
    </row>
    <row r="13" spans="1:11" x14ac:dyDescent="0.25">
      <c r="A13" s="23" t="s">
        <v>162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</row>
    <row r="14" spans="1:11" x14ac:dyDescent="0.25">
      <c r="A14" s="23" t="s">
        <v>163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</row>
    <row r="15" spans="1:11" x14ac:dyDescent="0.25">
      <c r="A15" s="23" t="s">
        <v>164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20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18" x14ac:dyDescent="0.25">
      <c r="A17" s="6" t="s">
        <v>165</v>
      </c>
      <c r="B17" s="65">
        <f t="shared" ref="B17:K17" si="2">B7+B12</f>
        <v>0</v>
      </c>
      <c r="C17" s="65">
        <f t="shared" si="2"/>
        <v>0</v>
      </c>
      <c r="D17" s="65">
        <f t="shared" si="2"/>
        <v>0</v>
      </c>
      <c r="E17" s="65">
        <f t="shared" si="2"/>
        <v>0</v>
      </c>
      <c r="F17" s="65">
        <f t="shared" si="2"/>
        <v>0</v>
      </c>
      <c r="G17" s="65">
        <f t="shared" si="2"/>
        <v>0</v>
      </c>
      <c r="H17" s="65">
        <f t="shared" si="2"/>
        <v>0</v>
      </c>
      <c r="I17" s="65">
        <f t="shared" si="2"/>
        <v>0</v>
      </c>
      <c r="J17" s="65">
        <f t="shared" si="2"/>
        <v>0</v>
      </c>
      <c r="K17" s="65">
        <f t="shared" si="2"/>
        <v>0</v>
      </c>
    </row>
    <row r="18" spans="1:11" ht="15.75" thickBot="1" x14ac:dyDescent="0.3">
      <c r="A18" s="9"/>
      <c r="B18" s="67"/>
      <c r="C18" s="67"/>
      <c r="D18" s="67"/>
      <c r="E18" s="67"/>
      <c r="F18" s="67"/>
      <c r="G18" s="67"/>
      <c r="H18" s="67"/>
      <c r="I18" s="67"/>
      <c r="J18" s="67"/>
      <c r="K18" s="67"/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H79"/>
  <sheetViews>
    <sheetView zoomScale="130" zoomScaleNormal="130" workbookViewId="0">
      <pane xSplit="2" ySplit="7" topLeftCell="C8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:E79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  <col min="8" max="8" width="18.7109375" bestFit="1" customWidth="1"/>
  </cols>
  <sheetData>
    <row r="1" spans="1:5" x14ac:dyDescent="0.25">
      <c r="A1" s="182" t="s">
        <v>418</v>
      </c>
      <c r="B1" s="183"/>
      <c r="C1" s="183"/>
      <c r="D1" s="183"/>
      <c r="E1" s="183"/>
    </row>
    <row r="2" spans="1:5" x14ac:dyDescent="0.25">
      <c r="A2" s="182" t="s">
        <v>166</v>
      </c>
      <c r="B2" s="183"/>
      <c r="C2" s="183"/>
      <c r="D2" s="183"/>
      <c r="E2" s="183"/>
    </row>
    <row r="3" spans="1:5" x14ac:dyDescent="0.25">
      <c r="A3" s="182" t="s">
        <v>439</v>
      </c>
      <c r="B3" s="183"/>
      <c r="C3" s="183"/>
      <c r="D3" s="183"/>
      <c r="E3" s="183"/>
    </row>
    <row r="4" spans="1:5" x14ac:dyDescent="0.25">
      <c r="A4" s="182" t="s">
        <v>1</v>
      </c>
      <c r="B4" s="183"/>
      <c r="C4" s="183"/>
      <c r="D4" s="183"/>
      <c r="E4" s="183"/>
    </row>
    <row r="5" spans="1:5" ht="15.75" thickBot="1" x14ac:dyDescent="0.3"/>
    <row r="6" spans="1:5" x14ac:dyDescent="0.25">
      <c r="A6" s="170" t="s">
        <v>2</v>
      </c>
      <c r="B6" s="171"/>
      <c r="C6" s="101" t="s">
        <v>167</v>
      </c>
      <c r="D6" s="158" t="s">
        <v>169</v>
      </c>
      <c r="E6" s="101" t="s">
        <v>170</v>
      </c>
    </row>
    <row r="7" spans="1:5" ht="15.75" thickBot="1" x14ac:dyDescent="0.3">
      <c r="A7" s="172"/>
      <c r="B7" s="173"/>
      <c r="C7" s="99" t="s">
        <v>168</v>
      </c>
      <c r="D7" s="159"/>
      <c r="E7" s="99" t="s">
        <v>171</v>
      </c>
    </row>
    <row r="8" spans="1:5" x14ac:dyDescent="0.25">
      <c r="A8" s="24"/>
      <c r="B8" s="25"/>
      <c r="C8" s="25"/>
      <c r="D8" s="25"/>
      <c r="E8" s="88"/>
    </row>
    <row r="9" spans="1:5" x14ac:dyDescent="0.25">
      <c r="A9" s="24"/>
      <c r="B9" s="26" t="s">
        <v>172</v>
      </c>
      <c r="C9" s="88">
        <f>SUM(C10:C12)</f>
        <v>17408958</v>
      </c>
      <c r="D9" s="88">
        <f t="shared" ref="D9:E9" si="0">SUM(D10:D12)</f>
        <v>4232738.6500000004</v>
      </c>
      <c r="E9" s="88">
        <f t="shared" si="0"/>
        <v>4232738.6500000004</v>
      </c>
    </row>
    <row r="10" spans="1:5" x14ac:dyDescent="0.25">
      <c r="A10" s="24"/>
      <c r="B10" s="27" t="s">
        <v>173</v>
      </c>
      <c r="C10" s="88">
        <v>17408958</v>
      </c>
      <c r="D10" s="88">
        <v>4232738.6500000004</v>
      </c>
      <c r="E10" s="88">
        <v>4232738.6500000004</v>
      </c>
    </row>
    <row r="11" spans="1:5" x14ac:dyDescent="0.25">
      <c r="A11" s="24"/>
      <c r="B11" s="27" t="s">
        <v>174</v>
      </c>
      <c r="C11" s="88">
        <v>0</v>
      </c>
      <c r="D11" s="88">
        <v>0</v>
      </c>
      <c r="E11" s="88">
        <v>0</v>
      </c>
    </row>
    <row r="12" spans="1:5" x14ac:dyDescent="0.25">
      <c r="A12" s="24"/>
      <c r="B12" s="27" t="s">
        <v>175</v>
      </c>
      <c r="C12" s="88">
        <v>0</v>
      </c>
      <c r="D12" s="88">
        <v>0</v>
      </c>
      <c r="E12" s="88">
        <v>0</v>
      </c>
    </row>
    <row r="13" spans="1:5" x14ac:dyDescent="0.25">
      <c r="A13" s="24"/>
      <c r="B13" s="25"/>
      <c r="C13" s="88"/>
      <c r="D13" s="88"/>
      <c r="E13" s="88"/>
    </row>
    <row r="14" spans="1:5" x14ac:dyDescent="0.25">
      <c r="A14" s="28"/>
      <c r="B14" s="26" t="s">
        <v>416</v>
      </c>
      <c r="C14" s="88">
        <f>C15+C16</f>
        <v>17408958</v>
      </c>
      <c r="D14" s="88">
        <f t="shared" ref="D14:E14" si="1">D15+D16</f>
        <v>2859754.3</v>
      </c>
      <c r="E14" s="88">
        <f t="shared" si="1"/>
        <v>2836502.16</v>
      </c>
    </row>
    <row r="15" spans="1:5" x14ac:dyDescent="0.25">
      <c r="A15" s="24"/>
      <c r="B15" s="27" t="s">
        <v>176</v>
      </c>
      <c r="C15" s="88">
        <v>17408958</v>
      </c>
      <c r="D15" s="88">
        <v>2859754.3</v>
      </c>
      <c r="E15" s="88">
        <v>2836502.16</v>
      </c>
    </row>
    <row r="16" spans="1:5" x14ac:dyDescent="0.25">
      <c r="A16" s="24"/>
      <c r="B16" s="27" t="s">
        <v>177</v>
      </c>
      <c r="C16" s="88">
        <v>0</v>
      </c>
      <c r="D16" s="88">
        <v>0</v>
      </c>
      <c r="E16" s="88">
        <v>0</v>
      </c>
    </row>
    <row r="17" spans="1:8" x14ac:dyDescent="0.25">
      <c r="A17" s="24"/>
      <c r="B17" s="25"/>
      <c r="C17" s="88"/>
      <c r="D17" s="88"/>
      <c r="E17" s="88"/>
    </row>
    <row r="18" spans="1:8" x14ac:dyDescent="0.25">
      <c r="A18" s="24"/>
      <c r="B18" s="26" t="s">
        <v>178</v>
      </c>
      <c r="C18" s="88">
        <f>C19+C20</f>
        <v>0</v>
      </c>
      <c r="D18" s="88">
        <f t="shared" ref="D18:E18" si="2">D19+D20</f>
        <v>0</v>
      </c>
      <c r="E18" s="88">
        <f t="shared" si="2"/>
        <v>0</v>
      </c>
    </row>
    <row r="19" spans="1:8" x14ac:dyDescent="0.25">
      <c r="A19" s="24"/>
      <c r="B19" s="27" t="s">
        <v>179</v>
      </c>
      <c r="C19" s="88">
        <v>0</v>
      </c>
      <c r="D19" s="88">
        <v>0</v>
      </c>
      <c r="E19" s="88">
        <v>0</v>
      </c>
    </row>
    <row r="20" spans="1:8" x14ac:dyDescent="0.25">
      <c r="A20" s="24"/>
      <c r="B20" s="27" t="s">
        <v>180</v>
      </c>
      <c r="C20" s="88">
        <v>0</v>
      </c>
      <c r="D20" s="88">
        <v>0</v>
      </c>
      <c r="E20" s="88">
        <v>0</v>
      </c>
    </row>
    <row r="21" spans="1:8" x14ac:dyDescent="0.25">
      <c r="A21" s="24"/>
      <c r="B21" s="25"/>
      <c r="C21" s="88"/>
      <c r="D21" s="88"/>
      <c r="E21" s="88"/>
    </row>
    <row r="22" spans="1:8" x14ac:dyDescent="0.25">
      <c r="A22" s="24"/>
      <c r="B22" s="26" t="s">
        <v>181</v>
      </c>
      <c r="C22" s="88">
        <f>C9-C14+C18</f>
        <v>0</v>
      </c>
      <c r="D22" s="88">
        <f>D9-D14+D18</f>
        <v>1372984.3500000006</v>
      </c>
      <c r="E22" s="88">
        <f t="shared" ref="E22" si="3">E9-E14+E18</f>
        <v>1396236.4900000002</v>
      </c>
    </row>
    <row r="23" spans="1:8" x14ac:dyDescent="0.25">
      <c r="A23" s="24"/>
      <c r="B23" s="26" t="s">
        <v>182</v>
      </c>
      <c r="C23" s="88">
        <f>C22-C12</f>
        <v>0</v>
      </c>
      <c r="D23" s="90">
        <f>+D22-D12</f>
        <v>1372984.3500000006</v>
      </c>
      <c r="E23" s="90">
        <f>+E22-E12</f>
        <v>1396236.4900000002</v>
      </c>
    </row>
    <row r="24" spans="1:8" ht="18" x14ac:dyDescent="0.25">
      <c r="A24" s="24"/>
      <c r="B24" s="26" t="s">
        <v>183</v>
      </c>
      <c r="C24" s="88">
        <f>C23-C18</f>
        <v>0</v>
      </c>
      <c r="D24" s="88">
        <f t="shared" ref="D24:E24" si="4">D23-D18</f>
        <v>1372984.3500000006</v>
      </c>
      <c r="E24" s="88">
        <f t="shared" si="4"/>
        <v>1396236.4900000002</v>
      </c>
      <c r="H24" s="106"/>
    </row>
    <row r="25" spans="1:8" ht="15.75" thickBot="1" x14ac:dyDescent="0.3">
      <c r="A25" s="29"/>
      <c r="B25" s="30"/>
      <c r="C25" s="89"/>
      <c r="D25" s="89"/>
      <c r="E25" s="89"/>
    </row>
    <row r="26" spans="1:8" ht="15.75" thickBot="1" x14ac:dyDescent="0.3">
      <c r="A26" s="31"/>
      <c r="B26" s="31"/>
      <c r="C26" s="31"/>
      <c r="D26" s="31"/>
      <c r="E26" s="31"/>
    </row>
    <row r="27" spans="1:8" ht="15.75" thickBot="1" x14ac:dyDescent="0.3">
      <c r="A27" s="174" t="s">
        <v>184</v>
      </c>
      <c r="B27" s="175"/>
      <c r="C27" s="102" t="s">
        <v>185</v>
      </c>
      <c r="D27" s="102" t="s">
        <v>169</v>
      </c>
      <c r="E27" s="102" t="s">
        <v>186</v>
      </c>
    </row>
    <row r="28" spans="1:8" x14ac:dyDescent="0.25">
      <c r="A28" s="24"/>
      <c r="B28" s="25"/>
      <c r="C28" s="25"/>
      <c r="D28" s="25"/>
      <c r="E28" s="25"/>
    </row>
    <row r="29" spans="1:8" x14ac:dyDescent="0.25">
      <c r="A29" s="28"/>
      <c r="B29" s="26" t="s">
        <v>187</v>
      </c>
      <c r="C29" s="88">
        <f>C30+C31</f>
        <v>0</v>
      </c>
      <c r="D29" s="88">
        <f t="shared" ref="D29:E29" si="5">D30+D31</f>
        <v>0</v>
      </c>
      <c r="E29" s="88">
        <f t="shared" si="5"/>
        <v>0</v>
      </c>
    </row>
    <row r="30" spans="1:8" x14ac:dyDescent="0.25">
      <c r="A30" s="24"/>
      <c r="B30" s="32" t="s">
        <v>188</v>
      </c>
      <c r="C30" s="88"/>
      <c r="D30" s="88"/>
      <c r="E30" s="88"/>
    </row>
    <row r="31" spans="1:8" x14ac:dyDescent="0.25">
      <c r="A31" s="24"/>
      <c r="B31" s="32" t="s">
        <v>189</v>
      </c>
      <c r="C31" s="88"/>
      <c r="D31" s="88"/>
      <c r="E31" s="88"/>
    </row>
    <row r="32" spans="1:8" x14ac:dyDescent="0.25">
      <c r="A32" s="24"/>
      <c r="B32" s="25"/>
      <c r="C32" s="88"/>
      <c r="D32" s="88"/>
      <c r="E32" s="88"/>
    </row>
    <row r="33" spans="1:5" x14ac:dyDescent="0.25">
      <c r="A33" s="28"/>
      <c r="B33" s="26" t="s">
        <v>190</v>
      </c>
      <c r="C33" s="90">
        <f>C24+C29</f>
        <v>0</v>
      </c>
      <c r="D33" s="90">
        <f>D24+D29</f>
        <v>1372984.3500000006</v>
      </c>
      <c r="E33" s="90">
        <f t="shared" ref="E33" si="6">E24+E29</f>
        <v>1396236.4900000002</v>
      </c>
    </row>
    <row r="34" spans="1:5" ht="15.75" thickBot="1" x14ac:dyDescent="0.3">
      <c r="A34" s="29"/>
      <c r="B34" s="30"/>
      <c r="C34" s="89"/>
      <c r="D34" s="89"/>
      <c r="E34" s="89"/>
    </row>
    <row r="35" spans="1:5" ht="15.75" thickBot="1" x14ac:dyDescent="0.3">
      <c r="A35" s="31"/>
      <c r="B35" s="31"/>
      <c r="C35" s="31"/>
      <c r="D35" s="31"/>
      <c r="E35" s="31"/>
    </row>
    <row r="36" spans="1:5" x14ac:dyDescent="0.25">
      <c r="A36" s="170" t="s">
        <v>184</v>
      </c>
      <c r="B36" s="171"/>
      <c r="C36" s="158" t="s">
        <v>191</v>
      </c>
      <c r="D36" s="176" t="s">
        <v>169</v>
      </c>
      <c r="E36" s="103" t="s">
        <v>170</v>
      </c>
    </row>
    <row r="37" spans="1:5" ht="15.75" thickBot="1" x14ac:dyDescent="0.3">
      <c r="A37" s="172"/>
      <c r="B37" s="173"/>
      <c r="C37" s="159"/>
      <c r="D37" s="177"/>
      <c r="E37" s="100" t="s">
        <v>186</v>
      </c>
    </row>
    <row r="38" spans="1:5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91">
        <f>C40+C41</f>
        <v>0</v>
      </c>
      <c r="D39" s="91">
        <f t="shared" ref="D39:E39" si="7">D40+D41</f>
        <v>0</v>
      </c>
      <c r="E39" s="91">
        <f t="shared" si="7"/>
        <v>0</v>
      </c>
    </row>
    <row r="40" spans="1:5" x14ac:dyDescent="0.25">
      <c r="A40" s="33"/>
      <c r="B40" s="37" t="s">
        <v>193</v>
      </c>
      <c r="C40" s="91"/>
      <c r="D40" s="91"/>
      <c r="E40" s="91"/>
    </row>
    <row r="41" spans="1:5" x14ac:dyDescent="0.25">
      <c r="A41" s="33"/>
      <c r="B41" s="37" t="s">
        <v>194</v>
      </c>
      <c r="C41" s="91"/>
      <c r="D41" s="91"/>
      <c r="E41" s="91"/>
    </row>
    <row r="42" spans="1:5" x14ac:dyDescent="0.25">
      <c r="A42" s="35"/>
      <c r="B42" s="36" t="s">
        <v>195</v>
      </c>
      <c r="C42" s="91">
        <f>C43+C44</f>
        <v>0</v>
      </c>
      <c r="D42" s="91">
        <f t="shared" ref="D42:E42" si="8">D43+D44</f>
        <v>0</v>
      </c>
      <c r="E42" s="91">
        <f t="shared" si="8"/>
        <v>0</v>
      </c>
    </row>
    <row r="43" spans="1:5" x14ac:dyDescent="0.25">
      <c r="A43" s="33"/>
      <c r="B43" s="37" t="s">
        <v>196</v>
      </c>
      <c r="C43" s="91"/>
      <c r="D43" s="91"/>
      <c r="E43" s="91"/>
    </row>
    <row r="44" spans="1:5" x14ac:dyDescent="0.25">
      <c r="A44" s="33"/>
      <c r="B44" s="37" t="s">
        <v>197</v>
      </c>
      <c r="C44" s="91"/>
      <c r="D44" s="91"/>
      <c r="E44" s="91"/>
    </row>
    <row r="45" spans="1:5" x14ac:dyDescent="0.25">
      <c r="A45" s="33"/>
      <c r="B45" s="34"/>
      <c r="C45" s="91"/>
      <c r="D45" s="91"/>
      <c r="E45" s="91"/>
    </row>
    <row r="46" spans="1:5" x14ac:dyDescent="0.25">
      <c r="A46" s="186"/>
      <c r="B46" s="188" t="s">
        <v>198</v>
      </c>
      <c r="C46" s="178">
        <f>C39-C42</f>
        <v>0</v>
      </c>
      <c r="D46" s="178">
        <f t="shared" ref="D46:E46" si="9">D39-D42</f>
        <v>0</v>
      </c>
      <c r="E46" s="178">
        <f t="shared" si="9"/>
        <v>0</v>
      </c>
    </row>
    <row r="47" spans="1:5" ht="15.75" thickBot="1" x14ac:dyDescent="0.3">
      <c r="A47" s="187"/>
      <c r="B47" s="189"/>
      <c r="C47" s="179"/>
      <c r="D47" s="179"/>
      <c r="E47" s="179"/>
    </row>
    <row r="48" spans="1:5" ht="15.75" thickBot="1" x14ac:dyDescent="0.3">
      <c r="A48" s="31"/>
      <c r="B48" s="31"/>
      <c r="C48" s="31"/>
      <c r="D48" s="31"/>
      <c r="E48" s="31"/>
    </row>
    <row r="49" spans="1:8" x14ac:dyDescent="0.25">
      <c r="A49" s="170" t="s">
        <v>184</v>
      </c>
      <c r="B49" s="171"/>
      <c r="C49" s="103" t="s">
        <v>167</v>
      </c>
      <c r="D49" s="176" t="s">
        <v>169</v>
      </c>
      <c r="E49" s="103" t="s">
        <v>170</v>
      </c>
    </row>
    <row r="50" spans="1:8" ht="15.75" thickBot="1" x14ac:dyDescent="0.3">
      <c r="A50" s="172"/>
      <c r="B50" s="173"/>
      <c r="C50" s="100" t="s">
        <v>185</v>
      </c>
      <c r="D50" s="177"/>
      <c r="E50" s="100" t="s">
        <v>186</v>
      </c>
    </row>
    <row r="51" spans="1:8" x14ac:dyDescent="0.25">
      <c r="A51" s="184"/>
      <c r="B51" s="185"/>
      <c r="C51" s="34"/>
      <c r="D51" s="34"/>
      <c r="E51" s="34"/>
    </row>
    <row r="52" spans="1:8" x14ac:dyDescent="0.25">
      <c r="A52" s="33"/>
      <c r="B52" s="34" t="s">
        <v>199</v>
      </c>
      <c r="C52" s="92">
        <f>+C10</f>
        <v>17408958</v>
      </c>
      <c r="D52" s="92">
        <f>+D10</f>
        <v>4232738.6500000004</v>
      </c>
      <c r="E52" s="92">
        <f t="shared" ref="E52" si="10">+E10</f>
        <v>4232738.6500000004</v>
      </c>
    </row>
    <row r="53" spans="1:8" x14ac:dyDescent="0.25">
      <c r="A53" s="33"/>
      <c r="B53" s="34" t="s">
        <v>200</v>
      </c>
      <c r="C53" s="92">
        <f>C54-C55</f>
        <v>0</v>
      </c>
      <c r="D53" s="92">
        <f t="shared" ref="D53:E53" si="11">D54-D55</f>
        <v>0</v>
      </c>
      <c r="E53" s="92">
        <f t="shared" si="11"/>
        <v>0</v>
      </c>
    </row>
    <row r="54" spans="1:8" x14ac:dyDescent="0.25">
      <c r="A54" s="33"/>
      <c r="B54" s="37" t="s">
        <v>193</v>
      </c>
      <c r="C54" s="92">
        <v>0</v>
      </c>
      <c r="D54" s="92">
        <v>0</v>
      </c>
      <c r="E54" s="92">
        <v>0</v>
      </c>
    </row>
    <row r="55" spans="1:8" x14ac:dyDescent="0.25">
      <c r="A55" s="33"/>
      <c r="B55" s="37" t="s">
        <v>196</v>
      </c>
      <c r="C55" s="92">
        <v>0</v>
      </c>
      <c r="D55" s="92">
        <v>0</v>
      </c>
      <c r="E55" s="92">
        <v>0</v>
      </c>
    </row>
    <row r="56" spans="1:8" x14ac:dyDescent="0.25">
      <c r="A56" s="33"/>
      <c r="B56" s="34"/>
      <c r="C56" s="92"/>
      <c r="D56" s="92"/>
      <c r="E56" s="92"/>
    </row>
    <row r="57" spans="1:8" x14ac:dyDescent="0.25">
      <c r="A57" s="33"/>
      <c r="B57" s="34" t="s">
        <v>176</v>
      </c>
      <c r="C57" s="92">
        <f>+C15</f>
        <v>17408958</v>
      </c>
      <c r="D57" s="92">
        <f>+D15</f>
        <v>2859754.3</v>
      </c>
      <c r="E57" s="92">
        <f t="shared" ref="E57" si="12">+E15</f>
        <v>2836502.16</v>
      </c>
    </row>
    <row r="58" spans="1:8" x14ac:dyDescent="0.25">
      <c r="A58" s="33"/>
      <c r="B58" s="34"/>
      <c r="C58" s="92"/>
      <c r="D58" s="92"/>
      <c r="E58" s="92"/>
    </row>
    <row r="59" spans="1:8" x14ac:dyDescent="0.25">
      <c r="A59" s="33"/>
      <c r="B59" s="34" t="s">
        <v>179</v>
      </c>
      <c r="C59" s="92">
        <v>0</v>
      </c>
      <c r="D59" s="92">
        <v>0</v>
      </c>
      <c r="E59" s="92">
        <v>0</v>
      </c>
    </row>
    <row r="60" spans="1:8" x14ac:dyDescent="0.25">
      <c r="A60" s="33"/>
      <c r="B60" s="34"/>
      <c r="C60" s="92"/>
      <c r="D60" s="92"/>
      <c r="E60" s="92"/>
    </row>
    <row r="61" spans="1:8" x14ac:dyDescent="0.25">
      <c r="A61" s="35"/>
      <c r="B61" s="36" t="s">
        <v>201</v>
      </c>
      <c r="C61" s="93">
        <f>+C52+C53+-C57+C59</f>
        <v>0</v>
      </c>
      <c r="D61" s="93">
        <f>+D52+D53+-D57+D59</f>
        <v>1372984.3500000006</v>
      </c>
      <c r="E61" s="93">
        <f>+E52+E53-E57+E59</f>
        <v>1396236.4900000002</v>
      </c>
    </row>
    <row r="62" spans="1:8" x14ac:dyDescent="0.25">
      <c r="A62" s="35"/>
      <c r="B62" s="36" t="s">
        <v>202</v>
      </c>
      <c r="C62" s="93">
        <f>C61-C53</f>
        <v>0</v>
      </c>
      <c r="D62" s="93">
        <f>D61-D53</f>
        <v>1372984.3500000006</v>
      </c>
      <c r="E62" s="93">
        <f>E61-E53</f>
        <v>1396236.4900000002</v>
      </c>
      <c r="G62" s="107"/>
      <c r="H62" s="131"/>
    </row>
    <row r="63" spans="1:8" ht="15.75" thickBot="1" x14ac:dyDescent="0.3">
      <c r="A63" s="38"/>
      <c r="B63" s="39"/>
      <c r="C63" s="94"/>
      <c r="D63" s="94"/>
      <c r="E63" s="94"/>
    </row>
    <row r="64" spans="1:8" ht="15.75" thickBot="1" x14ac:dyDescent="0.3">
      <c r="A64" s="31"/>
      <c r="B64" s="31"/>
      <c r="C64" s="31"/>
      <c r="D64" s="31"/>
      <c r="E64" s="31"/>
    </row>
    <row r="65" spans="1:5" x14ac:dyDescent="0.25">
      <c r="A65" s="170" t="s">
        <v>184</v>
      </c>
      <c r="B65" s="171"/>
      <c r="C65" s="176" t="s">
        <v>191</v>
      </c>
      <c r="D65" s="176" t="s">
        <v>169</v>
      </c>
      <c r="E65" s="103" t="s">
        <v>170</v>
      </c>
    </row>
    <row r="66" spans="1:5" ht="15.75" thickBot="1" x14ac:dyDescent="0.3">
      <c r="A66" s="172"/>
      <c r="B66" s="173"/>
      <c r="C66" s="177"/>
      <c r="D66" s="177"/>
      <c r="E66" s="100" t="s">
        <v>186</v>
      </c>
    </row>
    <row r="67" spans="1:5" x14ac:dyDescent="0.25">
      <c r="A67" s="184"/>
      <c r="B67" s="185"/>
      <c r="C67" s="34"/>
      <c r="D67" s="34"/>
      <c r="E67" s="34"/>
    </row>
    <row r="68" spans="1:5" x14ac:dyDescent="0.25">
      <c r="A68" s="33"/>
      <c r="B68" s="34" t="s">
        <v>174</v>
      </c>
      <c r="C68" s="68">
        <v>0</v>
      </c>
      <c r="D68" s="68">
        <v>0</v>
      </c>
      <c r="E68" s="135">
        <v>0</v>
      </c>
    </row>
    <row r="69" spans="1:5" x14ac:dyDescent="0.25">
      <c r="A69" s="33"/>
      <c r="B69" s="34" t="s">
        <v>203</v>
      </c>
      <c r="C69" s="68">
        <f>C70-C71</f>
        <v>0</v>
      </c>
      <c r="D69" s="68">
        <f t="shared" ref="D69:E69" si="13">D70-D71</f>
        <v>0</v>
      </c>
      <c r="E69" s="68">
        <f t="shared" si="13"/>
        <v>0</v>
      </c>
    </row>
    <row r="70" spans="1:5" x14ac:dyDescent="0.25">
      <c r="A70" s="33"/>
      <c r="B70" s="37" t="s">
        <v>194</v>
      </c>
      <c r="C70" s="68">
        <v>0</v>
      </c>
      <c r="D70" s="68">
        <v>0</v>
      </c>
      <c r="E70" s="68">
        <v>0</v>
      </c>
    </row>
    <row r="71" spans="1:5" x14ac:dyDescent="0.25">
      <c r="A71" s="33"/>
      <c r="B71" s="37" t="s">
        <v>197</v>
      </c>
      <c r="C71" s="68">
        <v>0</v>
      </c>
      <c r="D71" s="68">
        <v>0</v>
      </c>
      <c r="E71" s="68">
        <v>0</v>
      </c>
    </row>
    <row r="72" spans="1:5" x14ac:dyDescent="0.25">
      <c r="A72" s="33"/>
      <c r="B72" s="34"/>
      <c r="C72" s="68"/>
      <c r="D72" s="68"/>
      <c r="E72" s="68"/>
    </row>
    <row r="73" spans="1:5" x14ac:dyDescent="0.25">
      <c r="A73" s="33"/>
      <c r="B73" s="34" t="s">
        <v>204</v>
      </c>
      <c r="C73" s="68"/>
      <c r="D73" s="68">
        <v>0</v>
      </c>
      <c r="E73" s="68">
        <v>0</v>
      </c>
    </row>
    <row r="74" spans="1:5" x14ac:dyDescent="0.25">
      <c r="A74" s="33"/>
      <c r="B74" s="34"/>
      <c r="C74" s="68"/>
      <c r="D74" s="68"/>
      <c r="E74" s="68"/>
    </row>
    <row r="75" spans="1:5" x14ac:dyDescent="0.25">
      <c r="A75" s="33"/>
      <c r="B75" s="34" t="s">
        <v>180</v>
      </c>
      <c r="C75" s="68">
        <v>0</v>
      </c>
      <c r="D75" s="68">
        <v>0</v>
      </c>
      <c r="E75" s="68">
        <v>0</v>
      </c>
    </row>
    <row r="76" spans="1:5" x14ac:dyDescent="0.25">
      <c r="A76" s="33"/>
      <c r="B76" s="34"/>
      <c r="C76" s="68"/>
      <c r="D76" s="68"/>
      <c r="E76" s="68"/>
    </row>
    <row r="77" spans="1:5" x14ac:dyDescent="0.25">
      <c r="A77" s="35"/>
      <c r="B77" s="36" t="s">
        <v>205</v>
      </c>
      <c r="C77" s="68">
        <f>C68+C69-C73+C75</f>
        <v>0</v>
      </c>
      <c r="D77" s="68">
        <f t="shared" ref="D77:E77" si="14">D68+D69-D73+D75</f>
        <v>0</v>
      </c>
      <c r="E77" s="68">
        <f t="shared" si="14"/>
        <v>0</v>
      </c>
    </row>
    <row r="78" spans="1:5" x14ac:dyDescent="0.25">
      <c r="A78" s="186"/>
      <c r="B78" s="188" t="s">
        <v>206</v>
      </c>
      <c r="C78" s="180">
        <f>C77-C69</f>
        <v>0</v>
      </c>
      <c r="D78" s="180">
        <f t="shared" ref="D78:E78" si="15">D77-D69</f>
        <v>0</v>
      </c>
      <c r="E78" s="180">
        <f t="shared" si="15"/>
        <v>0</v>
      </c>
    </row>
    <row r="79" spans="1:5" ht="15.75" thickBot="1" x14ac:dyDescent="0.3">
      <c r="A79" s="187"/>
      <c r="B79" s="189"/>
      <c r="C79" s="181"/>
      <c r="D79" s="181"/>
      <c r="E79" s="181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workbookViewId="0">
      <selection activeCell="E78" sqref="E78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41" t="s">
        <v>418</v>
      </c>
      <c r="B1" s="142"/>
      <c r="C1" s="142"/>
      <c r="D1" s="142"/>
      <c r="E1" s="142"/>
      <c r="F1" s="142"/>
      <c r="G1" s="142"/>
      <c r="H1" s="142"/>
      <c r="I1" s="143"/>
    </row>
    <row r="2" spans="1:10" x14ac:dyDescent="0.25">
      <c r="A2" s="182" t="s">
        <v>207</v>
      </c>
      <c r="B2" s="183"/>
      <c r="C2" s="183"/>
      <c r="D2" s="183"/>
      <c r="E2" s="183"/>
      <c r="F2" s="183"/>
      <c r="G2" s="183"/>
      <c r="H2" s="183"/>
      <c r="I2" s="191"/>
    </row>
    <row r="3" spans="1:10" x14ac:dyDescent="0.25">
      <c r="A3" s="182" t="s">
        <v>440</v>
      </c>
      <c r="B3" s="183"/>
      <c r="C3" s="183"/>
      <c r="D3" s="183"/>
      <c r="E3" s="183"/>
      <c r="F3" s="183"/>
      <c r="G3" s="183"/>
      <c r="H3" s="183"/>
      <c r="I3" s="191"/>
    </row>
    <row r="4" spans="1:10" ht="15.75" thickBot="1" x14ac:dyDescent="0.3">
      <c r="A4" s="192" t="s">
        <v>1</v>
      </c>
      <c r="B4" s="193"/>
      <c r="C4" s="193"/>
      <c r="D4" s="193"/>
      <c r="E4" s="193"/>
      <c r="F4" s="193"/>
      <c r="G4" s="193"/>
      <c r="H4" s="193"/>
      <c r="I4" s="194"/>
    </row>
    <row r="5" spans="1:10" ht="15.75" thickBot="1" x14ac:dyDescent="0.3">
      <c r="A5" s="141"/>
      <c r="B5" s="142"/>
      <c r="C5" s="143"/>
      <c r="D5" s="150" t="s">
        <v>208</v>
      </c>
      <c r="E5" s="151"/>
      <c r="F5" s="151"/>
      <c r="G5" s="151"/>
      <c r="H5" s="152"/>
      <c r="I5" s="176" t="s">
        <v>209</v>
      </c>
    </row>
    <row r="6" spans="1:10" x14ac:dyDescent="0.25">
      <c r="A6" s="182" t="s">
        <v>184</v>
      </c>
      <c r="B6" s="183"/>
      <c r="C6" s="191"/>
      <c r="D6" s="176" t="s">
        <v>211</v>
      </c>
      <c r="E6" s="158" t="s">
        <v>212</v>
      </c>
      <c r="F6" s="176" t="s">
        <v>213</v>
      </c>
      <c r="G6" s="176" t="s">
        <v>169</v>
      </c>
      <c r="H6" s="176" t="s">
        <v>214</v>
      </c>
      <c r="I6" s="195"/>
    </row>
    <row r="7" spans="1:10" ht="15.75" thickBot="1" x14ac:dyDescent="0.3">
      <c r="A7" s="192" t="s">
        <v>210</v>
      </c>
      <c r="B7" s="193"/>
      <c r="C7" s="194"/>
      <c r="D7" s="177"/>
      <c r="E7" s="159"/>
      <c r="F7" s="177"/>
      <c r="G7" s="177"/>
      <c r="H7" s="177"/>
      <c r="I7" s="177"/>
    </row>
    <row r="8" spans="1:10" x14ac:dyDescent="0.25">
      <c r="A8" s="198"/>
      <c r="B8" s="199"/>
      <c r="C8" s="200"/>
      <c r="D8" s="40"/>
      <c r="E8" s="40"/>
      <c r="F8" s="40"/>
      <c r="G8" s="40"/>
      <c r="H8" s="40"/>
      <c r="I8" s="40"/>
    </row>
    <row r="9" spans="1:10" x14ac:dyDescent="0.25">
      <c r="A9" s="201" t="s">
        <v>215</v>
      </c>
      <c r="B9" s="202"/>
      <c r="C9" s="203"/>
      <c r="D9" s="82"/>
      <c r="E9" s="82"/>
      <c r="F9" s="82"/>
      <c r="G9" s="82"/>
      <c r="H9" s="82"/>
      <c r="I9" s="82"/>
      <c r="J9" s="71"/>
    </row>
    <row r="10" spans="1:10" x14ac:dyDescent="0.25">
      <c r="A10" s="41"/>
      <c r="B10" s="196" t="s">
        <v>216</v>
      </c>
      <c r="C10" s="197"/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71"/>
    </row>
    <row r="11" spans="1:10" x14ac:dyDescent="0.25">
      <c r="A11" s="41"/>
      <c r="B11" s="196" t="s">
        <v>217</v>
      </c>
      <c r="C11" s="197"/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71"/>
    </row>
    <row r="12" spans="1:10" x14ac:dyDescent="0.25">
      <c r="A12" s="41"/>
      <c r="B12" s="196" t="s">
        <v>218</v>
      </c>
      <c r="C12" s="197"/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71"/>
    </row>
    <row r="13" spans="1:10" x14ac:dyDescent="0.25">
      <c r="A13" s="41"/>
      <c r="B13" s="196" t="s">
        <v>219</v>
      </c>
      <c r="C13" s="197"/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71"/>
    </row>
    <row r="14" spans="1:10" x14ac:dyDescent="0.25">
      <c r="A14" s="41"/>
      <c r="B14" s="196" t="s">
        <v>220</v>
      </c>
      <c r="C14" s="197"/>
      <c r="D14" s="82">
        <v>0</v>
      </c>
      <c r="E14" s="82">
        <v>590</v>
      </c>
      <c r="F14" s="82">
        <f>+D14+E14</f>
        <v>590</v>
      </c>
      <c r="G14" s="132">
        <v>589.65</v>
      </c>
      <c r="H14" s="133">
        <v>589.65</v>
      </c>
      <c r="I14" s="82">
        <f t="shared" ref="I14:I16" si="0">+H14-D14</f>
        <v>589.65</v>
      </c>
      <c r="J14" s="71"/>
    </row>
    <row r="15" spans="1:10" x14ac:dyDescent="0.25">
      <c r="A15" s="41"/>
      <c r="B15" s="196" t="s">
        <v>221</v>
      </c>
      <c r="C15" s="197"/>
      <c r="D15" s="82">
        <v>0</v>
      </c>
      <c r="E15" s="82"/>
      <c r="F15" s="82">
        <v>0</v>
      </c>
      <c r="G15" s="82"/>
      <c r="H15" s="82"/>
      <c r="I15" s="82">
        <v>0</v>
      </c>
      <c r="J15" s="71"/>
    </row>
    <row r="16" spans="1:10" x14ac:dyDescent="0.25">
      <c r="A16" s="41"/>
      <c r="B16" s="196" t="s">
        <v>222</v>
      </c>
      <c r="C16" s="197"/>
      <c r="D16" s="82">
        <v>0</v>
      </c>
      <c r="E16" s="82">
        <v>0</v>
      </c>
      <c r="F16" s="82">
        <f>+D16+E16</f>
        <v>0</v>
      </c>
      <c r="G16" s="82">
        <v>0</v>
      </c>
      <c r="H16" s="82">
        <v>0</v>
      </c>
      <c r="I16" s="82">
        <f t="shared" si="0"/>
        <v>0</v>
      </c>
      <c r="J16" s="71"/>
    </row>
    <row r="17" spans="1:10" x14ac:dyDescent="0.25">
      <c r="A17" s="204"/>
      <c r="B17" s="196" t="s">
        <v>223</v>
      </c>
      <c r="C17" s="197"/>
      <c r="D17" s="205">
        <f>D19+D20+D21+D22+D23+D24+D25+D26+D27+D28+D29</f>
        <v>0</v>
      </c>
      <c r="E17" s="205">
        <f t="shared" ref="E17:H17" si="1">E19+E20+E21+E22+E23+E24+E25+E26+E27+E28+E29</f>
        <v>0</v>
      </c>
      <c r="F17" s="205">
        <f t="shared" si="1"/>
        <v>0</v>
      </c>
      <c r="G17" s="205">
        <f t="shared" si="1"/>
        <v>0</v>
      </c>
      <c r="H17" s="205">
        <f t="shared" si="1"/>
        <v>0</v>
      </c>
      <c r="I17" s="190">
        <f t="shared" ref="I17:I41" si="2">+H17-D17</f>
        <v>0</v>
      </c>
      <c r="J17" s="71"/>
    </row>
    <row r="18" spans="1:10" x14ac:dyDescent="0.25">
      <c r="A18" s="204"/>
      <c r="B18" s="196" t="s">
        <v>224</v>
      </c>
      <c r="C18" s="197"/>
      <c r="D18" s="205"/>
      <c r="E18" s="205"/>
      <c r="F18" s="205"/>
      <c r="G18" s="205"/>
      <c r="H18" s="205"/>
      <c r="I18" s="190"/>
      <c r="J18" s="71"/>
    </row>
    <row r="19" spans="1:10" x14ac:dyDescent="0.25">
      <c r="A19" s="41"/>
      <c r="B19" s="42"/>
      <c r="C19" s="43" t="s">
        <v>225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f t="shared" si="2"/>
        <v>0</v>
      </c>
      <c r="J19" s="71"/>
    </row>
    <row r="20" spans="1:10" x14ac:dyDescent="0.25">
      <c r="A20" s="41"/>
      <c r="B20" s="42"/>
      <c r="C20" s="43" t="s">
        <v>226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f t="shared" si="2"/>
        <v>0</v>
      </c>
      <c r="J20" s="71"/>
    </row>
    <row r="21" spans="1:10" x14ac:dyDescent="0.25">
      <c r="A21" s="41"/>
      <c r="B21" s="42"/>
      <c r="C21" s="43" t="s">
        <v>227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f t="shared" si="2"/>
        <v>0</v>
      </c>
      <c r="J21" s="71"/>
    </row>
    <row r="22" spans="1:10" x14ac:dyDescent="0.25">
      <c r="A22" s="41"/>
      <c r="B22" s="42"/>
      <c r="C22" s="43" t="s">
        <v>228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f t="shared" si="2"/>
        <v>0</v>
      </c>
      <c r="J22" s="71"/>
    </row>
    <row r="23" spans="1:10" x14ac:dyDescent="0.25">
      <c r="A23" s="41"/>
      <c r="B23" s="42"/>
      <c r="C23" s="43" t="s">
        <v>229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f t="shared" si="2"/>
        <v>0</v>
      </c>
      <c r="J23" s="71"/>
    </row>
    <row r="24" spans="1:10" x14ac:dyDescent="0.25">
      <c r="A24" s="41"/>
      <c r="B24" s="42"/>
      <c r="C24" s="43" t="s">
        <v>230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f t="shared" si="2"/>
        <v>0</v>
      </c>
      <c r="J24" s="71"/>
    </row>
    <row r="25" spans="1:10" x14ac:dyDescent="0.25">
      <c r="A25" s="41"/>
      <c r="B25" s="42"/>
      <c r="C25" s="43" t="s">
        <v>231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f t="shared" si="2"/>
        <v>0</v>
      </c>
      <c r="J25" s="71"/>
    </row>
    <row r="26" spans="1:10" x14ac:dyDescent="0.25">
      <c r="A26" s="41"/>
      <c r="B26" s="42"/>
      <c r="C26" s="43" t="s">
        <v>232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f t="shared" si="2"/>
        <v>0</v>
      </c>
      <c r="J26" s="71"/>
    </row>
    <row r="27" spans="1:10" x14ac:dyDescent="0.25">
      <c r="A27" s="41"/>
      <c r="B27" s="42"/>
      <c r="C27" s="43" t="s">
        <v>233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f t="shared" si="2"/>
        <v>0</v>
      </c>
      <c r="J27" s="71"/>
    </row>
    <row r="28" spans="1:10" x14ac:dyDescent="0.25">
      <c r="A28" s="41"/>
      <c r="B28" s="42"/>
      <c r="C28" s="43" t="s">
        <v>234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f t="shared" si="2"/>
        <v>0</v>
      </c>
      <c r="J28" s="71"/>
    </row>
    <row r="29" spans="1:10" x14ac:dyDescent="0.25">
      <c r="A29" s="41"/>
      <c r="B29" s="42"/>
      <c r="C29" s="43" t="s">
        <v>235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f t="shared" si="2"/>
        <v>0</v>
      </c>
      <c r="J29" s="71"/>
    </row>
    <row r="30" spans="1:10" x14ac:dyDescent="0.25">
      <c r="A30" s="41"/>
      <c r="B30" s="196" t="s">
        <v>236</v>
      </c>
      <c r="C30" s="197"/>
      <c r="D30" s="82">
        <f>D31+D32+D33+D34+D35</f>
        <v>0</v>
      </c>
      <c r="E30" s="82">
        <f t="shared" ref="E30:H30" si="3">E31+E32+E33+E34+E35</f>
        <v>0</v>
      </c>
      <c r="F30" s="82">
        <f t="shared" si="3"/>
        <v>0</v>
      </c>
      <c r="G30" s="82">
        <f t="shared" si="3"/>
        <v>0</v>
      </c>
      <c r="H30" s="82">
        <f t="shared" si="3"/>
        <v>0</v>
      </c>
      <c r="I30" s="82">
        <f t="shared" si="2"/>
        <v>0</v>
      </c>
      <c r="J30" s="71"/>
    </row>
    <row r="31" spans="1:10" x14ac:dyDescent="0.25">
      <c r="A31" s="41"/>
      <c r="B31" s="42"/>
      <c r="C31" s="43" t="s">
        <v>237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f t="shared" si="2"/>
        <v>0</v>
      </c>
      <c r="J31" s="71"/>
    </row>
    <row r="32" spans="1:10" x14ac:dyDescent="0.25">
      <c r="A32" s="41"/>
      <c r="B32" s="42"/>
      <c r="C32" s="43" t="s">
        <v>238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f t="shared" si="2"/>
        <v>0</v>
      </c>
      <c r="J32" s="71"/>
    </row>
    <row r="33" spans="1:10" x14ac:dyDescent="0.25">
      <c r="A33" s="41"/>
      <c r="B33" s="42"/>
      <c r="C33" s="43" t="s">
        <v>239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f t="shared" si="2"/>
        <v>0</v>
      </c>
      <c r="J33" s="71"/>
    </row>
    <row r="34" spans="1:10" x14ac:dyDescent="0.25">
      <c r="A34" s="41"/>
      <c r="B34" s="42"/>
      <c r="C34" s="43" t="s">
        <v>240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82">
        <f t="shared" si="2"/>
        <v>0</v>
      </c>
      <c r="J34" s="71"/>
    </row>
    <row r="35" spans="1:10" x14ac:dyDescent="0.25">
      <c r="A35" s="41"/>
      <c r="B35" s="42"/>
      <c r="C35" s="43" t="s">
        <v>241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82">
        <f t="shared" si="2"/>
        <v>0</v>
      </c>
      <c r="J35" s="71"/>
    </row>
    <row r="36" spans="1:10" x14ac:dyDescent="0.25">
      <c r="A36" s="41"/>
      <c r="B36" s="196" t="s">
        <v>242</v>
      </c>
      <c r="C36" s="197"/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82">
        <v>0</v>
      </c>
      <c r="J36" s="71"/>
    </row>
    <row r="37" spans="1:10" x14ac:dyDescent="0.25">
      <c r="A37" s="41"/>
      <c r="B37" s="196" t="s">
        <v>243</v>
      </c>
      <c r="C37" s="197"/>
      <c r="D37" s="82">
        <f>D38</f>
        <v>0</v>
      </c>
      <c r="E37" s="82">
        <f t="shared" ref="E37:H37" si="4">E38</f>
        <v>0</v>
      </c>
      <c r="F37" s="82">
        <f t="shared" si="4"/>
        <v>0</v>
      </c>
      <c r="G37" s="82">
        <f t="shared" si="4"/>
        <v>0</v>
      </c>
      <c r="H37" s="82">
        <f t="shared" si="4"/>
        <v>0</v>
      </c>
      <c r="I37" s="82">
        <f t="shared" si="2"/>
        <v>0</v>
      </c>
      <c r="J37" s="71"/>
    </row>
    <row r="38" spans="1:10" x14ac:dyDescent="0.25">
      <c r="A38" s="41"/>
      <c r="B38" s="42"/>
      <c r="C38" s="43" t="s">
        <v>244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f t="shared" si="2"/>
        <v>0</v>
      </c>
      <c r="J38" s="71"/>
    </row>
    <row r="39" spans="1:10" x14ac:dyDescent="0.25">
      <c r="A39" s="41"/>
      <c r="B39" s="196" t="s">
        <v>245</v>
      </c>
      <c r="C39" s="197"/>
      <c r="D39" s="82">
        <f>D41+D40</f>
        <v>17408958</v>
      </c>
      <c r="E39" s="82">
        <f t="shared" ref="E39:I39" si="5">E41+E40</f>
        <v>0</v>
      </c>
      <c r="F39" s="82">
        <f>F41+F40</f>
        <v>17408958</v>
      </c>
      <c r="G39" s="82">
        <f>G41+G40</f>
        <v>4232149</v>
      </c>
      <c r="H39" s="82">
        <f>H41+H40</f>
        <v>4232149</v>
      </c>
      <c r="I39" s="82">
        <f t="shared" si="5"/>
        <v>-13176809</v>
      </c>
      <c r="J39" s="71"/>
    </row>
    <row r="40" spans="1:10" x14ac:dyDescent="0.25">
      <c r="A40" s="41"/>
      <c r="B40" s="42"/>
      <c r="C40" s="43" t="s">
        <v>246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82">
        <f t="shared" si="2"/>
        <v>0</v>
      </c>
      <c r="J40" s="71"/>
    </row>
    <row r="41" spans="1:10" x14ac:dyDescent="0.25">
      <c r="A41" s="41"/>
      <c r="B41" s="42"/>
      <c r="C41" s="43" t="s">
        <v>247</v>
      </c>
      <c r="D41" s="82">
        <v>17408958</v>
      </c>
      <c r="E41" s="82">
        <v>0</v>
      </c>
      <c r="F41" s="82">
        <f>+D41+E41</f>
        <v>17408958</v>
      </c>
      <c r="G41" s="82">
        <v>4232149</v>
      </c>
      <c r="H41" s="82">
        <v>4232149</v>
      </c>
      <c r="I41" s="82">
        <f t="shared" si="2"/>
        <v>-13176809</v>
      </c>
      <c r="J41" s="71"/>
    </row>
    <row r="42" spans="1:10" x14ac:dyDescent="0.25">
      <c r="A42" s="44"/>
      <c r="B42" s="45"/>
      <c r="C42" s="46"/>
      <c r="D42" s="82"/>
      <c r="E42" s="82"/>
      <c r="F42" s="82"/>
      <c r="G42" s="82"/>
      <c r="H42" s="82"/>
      <c r="I42" s="82"/>
      <c r="J42" s="71"/>
    </row>
    <row r="43" spans="1:10" x14ac:dyDescent="0.25">
      <c r="A43" s="201" t="s">
        <v>248</v>
      </c>
      <c r="B43" s="202"/>
      <c r="C43" s="206"/>
      <c r="D43" s="205">
        <f>D10+D11+D12+D13+D14+D16+D17+D30+D36+D37+D39</f>
        <v>17408958</v>
      </c>
      <c r="E43" s="205">
        <f t="shared" ref="E43:I43" si="6">E10+E11+E12+E13+E14+E16+E17+E30+E36+E37+E39</f>
        <v>590</v>
      </c>
      <c r="F43" s="209">
        <f t="shared" si="6"/>
        <v>17409548</v>
      </c>
      <c r="G43" s="205">
        <f>G10+G11+G12+G13+G14+G16+G17+G30+G36+G37+G39</f>
        <v>4232738.6500000004</v>
      </c>
      <c r="H43" s="205">
        <f t="shared" si="6"/>
        <v>4232738.6500000004</v>
      </c>
      <c r="I43" s="205">
        <f t="shared" si="6"/>
        <v>-13176219.35</v>
      </c>
      <c r="J43" s="71"/>
    </row>
    <row r="44" spans="1:10" x14ac:dyDescent="0.25">
      <c r="A44" s="201" t="s">
        <v>249</v>
      </c>
      <c r="B44" s="202"/>
      <c r="C44" s="206"/>
      <c r="D44" s="205"/>
      <c r="E44" s="205"/>
      <c r="F44" s="209"/>
      <c r="G44" s="205"/>
      <c r="H44" s="205"/>
      <c r="I44" s="205"/>
      <c r="J44" s="71"/>
    </row>
    <row r="45" spans="1:10" x14ac:dyDescent="0.25">
      <c r="A45" s="201" t="s">
        <v>250</v>
      </c>
      <c r="B45" s="202"/>
      <c r="C45" s="206"/>
      <c r="D45" s="87"/>
      <c r="E45" s="87"/>
      <c r="F45" s="87"/>
      <c r="G45" s="87"/>
      <c r="H45" s="87"/>
      <c r="I45" s="87">
        <v>0</v>
      </c>
      <c r="J45" s="71"/>
    </row>
    <row r="46" spans="1:10" x14ac:dyDescent="0.25">
      <c r="A46" s="44"/>
      <c r="B46" s="45"/>
      <c r="C46" s="46"/>
      <c r="D46" s="82"/>
      <c r="E46" s="82"/>
      <c r="F46" s="82"/>
      <c r="G46" s="82"/>
      <c r="H46" s="82"/>
      <c r="I46" s="82"/>
      <c r="J46" s="71"/>
    </row>
    <row r="47" spans="1:10" x14ac:dyDescent="0.25">
      <c r="A47" s="201" t="s">
        <v>251</v>
      </c>
      <c r="B47" s="202"/>
      <c r="C47" s="206"/>
      <c r="D47" s="82"/>
      <c r="E47" s="82"/>
      <c r="F47" s="82"/>
      <c r="G47" s="82"/>
      <c r="H47" s="82"/>
      <c r="I47" s="82"/>
      <c r="J47" s="71"/>
    </row>
    <row r="48" spans="1:10" x14ac:dyDescent="0.25">
      <c r="A48" s="41"/>
      <c r="B48" s="196" t="s">
        <v>252</v>
      </c>
      <c r="C48" s="197"/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71"/>
    </row>
    <row r="49" spans="1:10" x14ac:dyDescent="0.25">
      <c r="A49" s="41"/>
      <c r="B49" s="42"/>
      <c r="C49" s="43" t="s">
        <v>253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82">
        <v>0</v>
      </c>
      <c r="J49" s="71"/>
    </row>
    <row r="50" spans="1:10" x14ac:dyDescent="0.25">
      <c r="A50" s="41"/>
      <c r="B50" s="42"/>
      <c r="C50" s="43" t="s">
        <v>254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82">
        <v>0</v>
      </c>
      <c r="J50" s="71"/>
    </row>
    <row r="51" spans="1:10" x14ac:dyDescent="0.25">
      <c r="A51" s="41"/>
      <c r="B51" s="42"/>
      <c r="C51" s="43" t="s">
        <v>255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82">
        <v>0</v>
      </c>
      <c r="J51" s="71"/>
    </row>
    <row r="52" spans="1:10" ht="36" customHeight="1" x14ac:dyDescent="0.25">
      <c r="A52" s="41"/>
      <c r="B52" s="42"/>
      <c r="C52" s="47" t="s">
        <v>256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  <c r="I52" s="82">
        <v>0</v>
      </c>
      <c r="J52" s="71"/>
    </row>
    <row r="53" spans="1:10" x14ac:dyDescent="0.25">
      <c r="A53" s="41"/>
      <c r="B53" s="42"/>
      <c r="C53" s="43" t="s">
        <v>257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71"/>
    </row>
    <row r="54" spans="1:10" x14ac:dyDescent="0.25">
      <c r="A54" s="41"/>
      <c r="B54" s="42"/>
      <c r="C54" s="43" t="s">
        <v>258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  <c r="I54" s="82">
        <v>0</v>
      </c>
      <c r="J54" s="71"/>
    </row>
    <row r="55" spans="1:10" x14ac:dyDescent="0.25">
      <c r="A55" s="41"/>
      <c r="B55" s="42"/>
      <c r="C55" s="43" t="s">
        <v>259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82">
        <v>0</v>
      </c>
      <c r="J55" s="71"/>
    </row>
    <row r="56" spans="1:10" x14ac:dyDescent="0.25">
      <c r="A56" s="41"/>
      <c r="B56" s="42"/>
      <c r="C56" s="48" t="s">
        <v>260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82">
        <v>0</v>
      </c>
      <c r="J56" s="71"/>
    </row>
    <row r="57" spans="1:10" x14ac:dyDescent="0.25">
      <c r="A57" s="41"/>
      <c r="B57" s="196" t="s">
        <v>261</v>
      </c>
      <c r="C57" s="197"/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82">
        <v>0</v>
      </c>
      <c r="J57" s="71"/>
    </row>
    <row r="58" spans="1:10" x14ac:dyDescent="0.25">
      <c r="A58" s="41"/>
      <c r="B58" s="42"/>
      <c r="C58" s="43" t="s">
        <v>262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71"/>
    </row>
    <row r="59" spans="1:10" x14ac:dyDescent="0.25">
      <c r="A59" s="41"/>
      <c r="B59" s="42"/>
      <c r="C59" s="43" t="s">
        <v>263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  <c r="I59" s="82">
        <v>0</v>
      </c>
      <c r="J59" s="71"/>
    </row>
    <row r="60" spans="1:10" x14ac:dyDescent="0.25">
      <c r="A60" s="41"/>
      <c r="B60" s="42"/>
      <c r="C60" s="43" t="s">
        <v>264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71"/>
    </row>
    <row r="61" spans="1:10" x14ac:dyDescent="0.25">
      <c r="A61" s="41"/>
      <c r="B61" s="42"/>
      <c r="C61" s="43" t="s">
        <v>265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82">
        <v>0</v>
      </c>
      <c r="J61" s="71"/>
    </row>
    <row r="62" spans="1:10" x14ac:dyDescent="0.25">
      <c r="A62" s="41"/>
      <c r="B62" s="196" t="s">
        <v>266</v>
      </c>
      <c r="C62" s="197"/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71"/>
    </row>
    <row r="63" spans="1:10" x14ac:dyDescent="0.25">
      <c r="A63" s="41"/>
      <c r="B63" s="42"/>
      <c r="C63" s="43" t="s">
        <v>267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82">
        <v>0</v>
      </c>
      <c r="J63" s="71"/>
    </row>
    <row r="64" spans="1:10" x14ac:dyDescent="0.25">
      <c r="A64" s="41"/>
      <c r="B64" s="42"/>
      <c r="C64" s="43" t="s">
        <v>268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71"/>
    </row>
    <row r="65" spans="1:10" x14ac:dyDescent="0.25">
      <c r="A65" s="41"/>
      <c r="B65" s="196" t="s">
        <v>269</v>
      </c>
      <c r="C65" s="197"/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71"/>
    </row>
    <row r="66" spans="1:10" x14ac:dyDescent="0.25">
      <c r="A66" s="41"/>
      <c r="B66" s="196" t="s">
        <v>270</v>
      </c>
      <c r="C66" s="197"/>
      <c r="D66" s="82">
        <v>0</v>
      </c>
      <c r="E66" s="82">
        <v>0</v>
      </c>
      <c r="F66" s="82">
        <f>+E66</f>
        <v>0</v>
      </c>
      <c r="G66" s="82">
        <v>0</v>
      </c>
      <c r="H66" s="82">
        <v>0</v>
      </c>
      <c r="I66" s="82">
        <f t="shared" ref="I66" si="7">+H66-D66</f>
        <v>0</v>
      </c>
      <c r="J66" s="71"/>
    </row>
    <row r="67" spans="1:10" x14ac:dyDescent="0.25">
      <c r="A67" s="44"/>
      <c r="B67" s="207"/>
      <c r="C67" s="208"/>
      <c r="D67" s="82"/>
      <c r="E67" s="82"/>
      <c r="F67" s="82"/>
      <c r="G67" s="82"/>
      <c r="H67" s="82"/>
      <c r="I67" s="82"/>
      <c r="J67" s="71"/>
    </row>
    <row r="68" spans="1:10" x14ac:dyDescent="0.25">
      <c r="A68" s="201" t="s">
        <v>271</v>
      </c>
      <c r="B68" s="202"/>
      <c r="C68" s="206"/>
      <c r="D68" s="82">
        <f>D48+D57+D62+D65+D66</f>
        <v>0</v>
      </c>
      <c r="E68" s="82">
        <f t="shared" ref="E68:I68" si="8">E48+E57+E62+E65+E66</f>
        <v>0</v>
      </c>
      <c r="F68" s="82">
        <f t="shared" si="8"/>
        <v>0</v>
      </c>
      <c r="G68" s="82">
        <f t="shared" si="8"/>
        <v>0</v>
      </c>
      <c r="H68" s="82">
        <f t="shared" si="8"/>
        <v>0</v>
      </c>
      <c r="I68" s="82">
        <f t="shared" si="8"/>
        <v>0</v>
      </c>
      <c r="J68" s="71"/>
    </row>
    <row r="69" spans="1:10" x14ac:dyDescent="0.25">
      <c r="A69" s="44"/>
      <c r="B69" s="207"/>
      <c r="C69" s="208"/>
      <c r="D69" s="82"/>
      <c r="E69" s="82"/>
      <c r="F69" s="82"/>
      <c r="G69" s="82"/>
      <c r="H69" s="82"/>
      <c r="I69" s="82"/>
      <c r="J69" s="71"/>
    </row>
    <row r="70" spans="1:10" x14ac:dyDescent="0.25">
      <c r="A70" s="201" t="s">
        <v>272</v>
      </c>
      <c r="B70" s="202"/>
      <c r="C70" s="206"/>
      <c r="D70" s="82">
        <f>D71</f>
        <v>0</v>
      </c>
      <c r="E70" s="82">
        <f t="shared" ref="E70:I70" si="9">E71</f>
        <v>0</v>
      </c>
      <c r="F70" s="82">
        <f t="shared" si="9"/>
        <v>0</v>
      </c>
      <c r="G70" s="82">
        <f t="shared" si="9"/>
        <v>0</v>
      </c>
      <c r="H70" s="82">
        <f t="shared" si="9"/>
        <v>0</v>
      </c>
      <c r="I70" s="82">
        <f t="shared" si="9"/>
        <v>0</v>
      </c>
      <c r="J70" s="71"/>
    </row>
    <row r="71" spans="1:10" x14ac:dyDescent="0.25">
      <c r="A71" s="41"/>
      <c r="B71" s="196" t="s">
        <v>273</v>
      </c>
      <c r="C71" s="197"/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71"/>
    </row>
    <row r="72" spans="1:10" x14ac:dyDescent="0.25">
      <c r="A72" s="44"/>
      <c r="B72" s="207"/>
      <c r="C72" s="208"/>
      <c r="D72" s="82"/>
      <c r="E72" s="82"/>
      <c r="F72" s="82"/>
      <c r="G72" s="82"/>
      <c r="H72" s="82"/>
      <c r="I72" s="82"/>
      <c r="J72" s="71"/>
    </row>
    <row r="73" spans="1:10" x14ac:dyDescent="0.25">
      <c r="A73" s="201" t="s">
        <v>274</v>
      </c>
      <c r="B73" s="202"/>
      <c r="C73" s="206"/>
      <c r="D73" s="82">
        <f>D43+D68+D70</f>
        <v>17408958</v>
      </c>
      <c r="E73" s="82">
        <f>E43+E68+E70</f>
        <v>590</v>
      </c>
      <c r="F73" s="82">
        <f>F43+F68+F70</f>
        <v>17409548</v>
      </c>
      <c r="G73" s="82">
        <f t="shared" ref="G73:I73" si="10">G43+G68+G70</f>
        <v>4232738.6500000004</v>
      </c>
      <c r="H73" s="82">
        <f>H43+H68+H70</f>
        <v>4232738.6500000004</v>
      </c>
      <c r="I73" s="82">
        <f t="shared" si="10"/>
        <v>-13176219.35</v>
      </c>
      <c r="J73" s="71"/>
    </row>
    <row r="74" spans="1:10" x14ac:dyDescent="0.25">
      <c r="A74" s="44"/>
      <c r="B74" s="207"/>
      <c r="C74" s="208"/>
      <c r="D74" s="82"/>
      <c r="E74" s="82"/>
      <c r="F74" s="82"/>
      <c r="G74" s="82"/>
      <c r="H74" s="82"/>
      <c r="I74" s="82"/>
      <c r="J74" s="71"/>
    </row>
    <row r="75" spans="1:10" x14ac:dyDescent="0.25">
      <c r="A75" s="41"/>
      <c r="B75" s="202" t="s">
        <v>275</v>
      </c>
      <c r="C75" s="206"/>
      <c r="D75" s="82"/>
      <c r="E75" s="82"/>
      <c r="F75" s="82"/>
      <c r="G75" s="82"/>
      <c r="H75" s="82"/>
      <c r="I75" s="82"/>
      <c r="J75" s="71"/>
    </row>
    <row r="76" spans="1:10" x14ac:dyDescent="0.25">
      <c r="A76" s="41"/>
      <c r="B76" s="196" t="s">
        <v>276</v>
      </c>
      <c r="C76" s="197"/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71"/>
    </row>
    <row r="77" spans="1:10" ht="24" customHeight="1" x14ac:dyDescent="0.25">
      <c r="A77" s="41"/>
      <c r="B77" s="212" t="s">
        <v>277</v>
      </c>
      <c r="C77" s="213"/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71"/>
    </row>
    <row r="78" spans="1:10" x14ac:dyDescent="0.25">
      <c r="A78" s="41"/>
      <c r="B78" s="202" t="s">
        <v>278</v>
      </c>
      <c r="C78" s="206"/>
      <c r="D78" s="82">
        <f>D76+D77</f>
        <v>0</v>
      </c>
      <c r="E78" s="82">
        <f t="shared" ref="E78:I78" si="11">E76+E77</f>
        <v>0</v>
      </c>
      <c r="F78" s="82">
        <f t="shared" si="11"/>
        <v>0</v>
      </c>
      <c r="G78" s="82">
        <f t="shared" si="11"/>
        <v>0</v>
      </c>
      <c r="H78" s="82">
        <f t="shared" si="11"/>
        <v>0</v>
      </c>
      <c r="I78" s="82">
        <f t="shared" si="11"/>
        <v>0</v>
      </c>
      <c r="J78" s="71"/>
    </row>
    <row r="79" spans="1:10" ht="15.75" thickBot="1" x14ac:dyDescent="0.3">
      <c r="A79" s="49"/>
      <c r="B79" s="210"/>
      <c r="C79" s="211"/>
      <c r="D79" s="86"/>
      <c r="E79" s="86"/>
      <c r="F79" s="86"/>
      <c r="G79" s="86"/>
      <c r="H79" s="86"/>
      <c r="I79" s="86"/>
      <c r="J79" s="71"/>
    </row>
  </sheetData>
  <mergeCells count="64"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B67:C67"/>
    <mergeCell ref="F43:F44"/>
    <mergeCell ref="G43:G44"/>
    <mergeCell ref="H43:H44"/>
    <mergeCell ref="I43:I44"/>
    <mergeCell ref="A45:C45"/>
    <mergeCell ref="A47:C47"/>
    <mergeCell ref="E43:E44"/>
    <mergeCell ref="B48:C48"/>
    <mergeCell ref="B57:C57"/>
    <mergeCell ref="B62:C62"/>
    <mergeCell ref="B65:C65"/>
    <mergeCell ref="B66:C66"/>
    <mergeCell ref="B37:C37"/>
    <mergeCell ref="B39:C39"/>
    <mergeCell ref="A43:C43"/>
    <mergeCell ref="A44:C44"/>
    <mergeCell ref="D43:D44"/>
    <mergeCell ref="F17:F18"/>
    <mergeCell ref="G17:G18"/>
    <mergeCell ref="H17:H18"/>
    <mergeCell ref="B30:C30"/>
    <mergeCell ref="D17:D18"/>
    <mergeCell ref="E17:E18"/>
    <mergeCell ref="B13:C13"/>
    <mergeCell ref="B14:C14"/>
    <mergeCell ref="B36:C36"/>
    <mergeCell ref="B16:C16"/>
    <mergeCell ref="A17:A18"/>
    <mergeCell ref="B17:C17"/>
    <mergeCell ref="B18:C18"/>
    <mergeCell ref="A8:C8"/>
    <mergeCell ref="A9:C9"/>
    <mergeCell ref="B10:C10"/>
    <mergeCell ref="B11:C11"/>
    <mergeCell ref="B12:C12"/>
    <mergeCell ref="I17:I1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B15:C15"/>
    <mergeCell ref="E6:E7"/>
    <mergeCell ref="F6:F7"/>
    <mergeCell ref="G6:G7"/>
    <mergeCell ref="H6:H7"/>
  </mergeCells>
  <printOptions horizontalCentered="1"/>
  <pageMargins left="0.70866141732283472" right="0.70866141732283472" top="0.59055118110236227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I165"/>
  <sheetViews>
    <sheetView zoomScale="110" zoomScaleNormal="110" workbookViewId="0">
      <pane xSplit="2" ySplit="7" topLeftCell="C41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</cols>
  <sheetData>
    <row r="1" spans="1:8" x14ac:dyDescent="0.25">
      <c r="A1" s="141" t="s">
        <v>419</v>
      </c>
      <c r="B1" s="142"/>
      <c r="C1" s="142"/>
      <c r="D1" s="142"/>
      <c r="E1" s="142"/>
      <c r="F1" s="142"/>
      <c r="G1" s="142"/>
      <c r="H1" s="214"/>
    </row>
    <row r="2" spans="1:8" x14ac:dyDescent="0.25">
      <c r="A2" s="182" t="s">
        <v>279</v>
      </c>
      <c r="B2" s="183"/>
      <c r="C2" s="183"/>
      <c r="D2" s="183"/>
      <c r="E2" s="183"/>
      <c r="F2" s="183"/>
      <c r="G2" s="183"/>
      <c r="H2" s="215"/>
    </row>
    <row r="3" spans="1:8" x14ac:dyDescent="0.25">
      <c r="A3" s="182" t="s">
        <v>280</v>
      </c>
      <c r="B3" s="183"/>
      <c r="C3" s="183"/>
      <c r="D3" s="183"/>
      <c r="E3" s="183"/>
      <c r="F3" s="183"/>
      <c r="G3" s="183"/>
      <c r="H3" s="215"/>
    </row>
    <row r="4" spans="1:8" x14ac:dyDescent="0.25">
      <c r="A4" s="182" t="s">
        <v>441</v>
      </c>
      <c r="B4" s="183"/>
      <c r="C4" s="183"/>
      <c r="D4" s="183"/>
      <c r="E4" s="183"/>
      <c r="F4" s="183"/>
      <c r="G4" s="183"/>
      <c r="H4" s="215"/>
    </row>
    <row r="5" spans="1:8" ht="15.75" thickBot="1" x14ac:dyDescent="0.3">
      <c r="A5" s="192" t="s">
        <v>1</v>
      </c>
      <c r="B5" s="193"/>
      <c r="C5" s="193"/>
      <c r="D5" s="193"/>
      <c r="E5" s="193"/>
      <c r="F5" s="193"/>
      <c r="G5" s="193"/>
      <c r="H5" s="216"/>
    </row>
    <row r="6" spans="1:8" ht="15.75" thickBot="1" x14ac:dyDescent="0.3">
      <c r="A6" s="141" t="s">
        <v>2</v>
      </c>
      <c r="B6" s="143"/>
      <c r="C6" s="150" t="s">
        <v>281</v>
      </c>
      <c r="D6" s="151"/>
      <c r="E6" s="151"/>
      <c r="F6" s="151"/>
      <c r="G6" s="152"/>
      <c r="H6" s="176" t="s">
        <v>282</v>
      </c>
    </row>
    <row r="7" spans="1:8" ht="25.5" customHeight="1" thickBot="1" x14ac:dyDescent="0.3">
      <c r="A7" s="192"/>
      <c r="B7" s="194"/>
      <c r="C7" s="100" t="s">
        <v>168</v>
      </c>
      <c r="D7" s="99" t="s">
        <v>283</v>
      </c>
      <c r="E7" s="100" t="s">
        <v>284</v>
      </c>
      <c r="F7" s="100" t="s">
        <v>169</v>
      </c>
      <c r="G7" s="100" t="s">
        <v>171</v>
      </c>
      <c r="H7" s="177"/>
    </row>
    <row r="8" spans="1:8" x14ac:dyDescent="0.25">
      <c r="A8" s="217" t="s">
        <v>285</v>
      </c>
      <c r="B8" s="218"/>
      <c r="C8" s="119">
        <f>+C9+C17+C27+C37+C47</f>
        <v>17408958</v>
      </c>
      <c r="D8" s="119">
        <f>+D9+D17+D27+D37+D47</f>
        <v>589.65</v>
      </c>
      <c r="E8" s="119">
        <f t="shared" ref="E8:H8" si="0">+E9+E17+E27+E37+E47</f>
        <v>17409547.649999999</v>
      </c>
      <c r="F8" s="119">
        <f t="shared" si="0"/>
        <v>2859754.3000000003</v>
      </c>
      <c r="G8" s="119">
        <f t="shared" si="0"/>
        <v>2836502.16</v>
      </c>
      <c r="H8" s="119">
        <f t="shared" si="0"/>
        <v>14549793.350000001</v>
      </c>
    </row>
    <row r="9" spans="1:8" x14ac:dyDescent="0.25">
      <c r="A9" s="204" t="s">
        <v>286</v>
      </c>
      <c r="B9" s="196"/>
      <c r="C9" s="122">
        <f>SUM(C10:C16)</f>
        <v>10928298</v>
      </c>
      <c r="D9" s="122">
        <f>SUM(D10:D16)</f>
        <v>0</v>
      </c>
      <c r="E9" s="122">
        <f>SUM(E10:E16)</f>
        <v>10928298</v>
      </c>
      <c r="F9" s="122">
        <f>SUM(F10:F16)</f>
        <v>2335596.27</v>
      </c>
      <c r="G9" s="122">
        <f t="shared" ref="G9:H9" si="1">SUM(G10:G16)</f>
        <v>2334899.13</v>
      </c>
      <c r="H9" s="122">
        <f t="shared" si="1"/>
        <v>8592701.7300000004</v>
      </c>
    </row>
    <row r="10" spans="1:8" x14ac:dyDescent="0.25">
      <c r="A10" s="41"/>
      <c r="B10" s="42" t="s">
        <v>287</v>
      </c>
      <c r="C10" s="137">
        <v>5924700</v>
      </c>
      <c r="D10" s="138">
        <v>0</v>
      </c>
      <c r="E10" s="139">
        <f>+C10+D10</f>
        <v>5924700</v>
      </c>
      <c r="F10" s="138">
        <v>1481175</v>
      </c>
      <c r="G10" s="138">
        <v>1481175</v>
      </c>
      <c r="H10" s="127">
        <f>+E10-F10</f>
        <v>4443525</v>
      </c>
    </row>
    <row r="11" spans="1:8" x14ac:dyDescent="0.25">
      <c r="A11" s="41"/>
      <c r="B11" s="42" t="s">
        <v>288</v>
      </c>
      <c r="C11" s="137"/>
      <c r="D11" s="138"/>
      <c r="E11" s="139">
        <f t="shared" ref="E11:E26" si="2">+C11+D11</f>
        <v>0</v>
      </c>
      <c r="F11" s="138"/>
      <c r="G11" s="138"/>
      <c r="H11" s="127">
        <f t="shared" ref="H11:H36" si="3">+E11-F11</f>
        <v>0</v>
      </c>
    </row>
    <row r="12" spans="1:8" x14ac:dyDescent="0.25">
      <c r="A12" s="41"/>
      <c r="B12" s="42" t="s">
        <v>289</v>
      </c>
      <c r="C12" s="137">
        <v>3169318</v>
      </c>
      <c r="D12" s="138">
        <v>0</v>
      </c>
      <c r="E12" s="139">
        <f t="shared" si="2"/>
        <v>3169318</v>
      </c>
      <c r="F12" s="138">
        <v>430263</v>
      </c>
      <c r="G12" s="138">
        <v>430263</v>
      </c>
      <c r="H12" s="127">
        <f t="shared" si="3"/>
        <v>2739055</v>
      </c>
    </row>
    <row r="13" spans="1:8" x14ac:dyDescent="0.25">
      <c r="A13" s="41"/>
      <c r="B13" s="42" t="s">
        <v>290</v>
      </c>
      <c r="C13" s="137"/>
      <c r="D13" s="138">
        <v>0</v>
      </c>
      <c r="E13" s="139">
        <f t="shared" si="2"/>
        <v>0</v>
      </c>
      <c r="F13" s="138"/>
      <c r="G13" s="138"/>
      <c r="H13" s="127">
        <f t="shared" si="3"/>
        <v>0</v>
      </c>
    </row>
    <row r="14" spans="1:8" x14ac:dyDescent="0.25">
      <c r="A14" s="41"/>
      <c r="B14" s="42" t="s">
        <v>291</v>
      </c>
      <c r="C14" s="137">
        <v>1834280</v>
      </c>
      <c r="D14" s="138">
        <v>0</v>
      </c>
      <c r="E14" s="139">
        <f t="shared" si="2"/>
        <v>1834280</v>
      </c>
      <c r="F14" s="138">
        <v>424158.27</v>
      </c>
      <c r="G14" s="138">
        <v>423461.13</v>
      </c>
      <c r="H14" s="127">
        <f t="shared" si="3"/>
        <v>1410121.73</v>
      </c>
    </row>
    <row r="15" spans="1:8" x14ac:dyDescent="0.25">
      <c r="A15" s="41"/>
      <c r="B15" s="42" t="s">
        <v>292</v>
      </c>
      <c r="C15" s="137"/>
      <c r="D15" s="140"/>
      <c r="E15" s="140">
        <f t="shared" si="2"/>
        <v>0</v>
      </c>
      <c r="F15" s="138"/>
      <c r="G15" s="138"/>
      <c r="H15" s="127">
        <f t="shared" si="3"/>
        <v>0</v>
      </c>
    </row>
    <row r="16" spans="1:8" x14ac:dyDescent="0.25">
      <c r="A16" s="41"/>
      <c r="B16" s="42" t="s">
        <v>293</v>
      </c>
      <c r="C16" s="137"/>
      <c r="D16" s="140"/>
      <c r="E16" s="140">
        <f t="shared" si="2"/>
        <v>0</v>
      </c>
      <c r="F16" s="138"/>
      <c r="G16" s="138"/>
      <c r="H16" s="127">
        <f t="shared" si="3"/>
        <v>0</v>
      </c>
    </row>
    <row r="17" spans="1:9" x14ac:dyDescent="0.25">
      <c r="A17" s="204" t="s">
        <v>294</v>
      </c>
      <c r="B17" s="196"/>
      <c r="C17" s="122">
        <f>SUM(C18:C26)</f>
        <v>1815642</v>
      </c>
      <c r="D17" s="122">
        <f>SUM(D18:D26)</f>
        <v>589.65</v>
      </c>
      <c r="E17" s="122">
        <f>SUM(E18:E26)</f>
        <v>1816231.65</v>
      </c>
      <c r="F17" s="122">
        <f t="shared" ref="F17:G17" si="4">SUM(F18:F26)</f>
        <v>136000.18</v>
      </c>
      <c r="G17" s="122">
        <f t="shared" si="4"/>
        <v>136000.18</v>
      </c>
      <c r="H17" s="122">
        <f t="shared" ref="H17" si="5">SUM(H18:H26)</f>
        <v>1680231.47</v>
      </c>
    </row>
    <row r="18" spans="1:9" x14ac:dyDescent="0.25">
      <c r="A18" s="41"/>
      <c r="B18" s="42" t="s">
        <v>295</v>
      </c>
      <c r="C18" s="137">
        <v>1146281</v>
      </c>
      <c r="D18" s="138">
        <v>461.65</v>
      </c>
      <c r="E18" s="139">
        <f t="shared" si="2"/>
        <v>1146742.6499999999</v>
      </c>
      <c r="F18" s="138">
        <v>35266.15</v>
      </c>
      <c r="G18" s="138">
        <v>35266.15</v>
      </c>
      <c r="H18" s="127">
        <f t="shared" si="3"/>
        <v>1111476.5</v>
      </c>
    </row>
    <row r="19" spans="1:9" x14ac:dyDescent="0.25">
      <c r="A19" s="41"/>
      <c r="B19" s="42" t="s">
        <v>296</v>
      </c>
      <c r="C19" s="137">
        <v>62246</v>
      </c>
      <c r="D19" s="138">
        <v>0</v>
      </c>
      <c r="E19" s="139">
        <f t="shared" si="2"/>
        <v>62246</v>
      </c>
      <c r="F19" s="138">
        <v>16899.240000000002</v>
      </c>
      <c r="G19" s="138">
        <v>16899.240000000002</v>
      </c>
      <c r="H19" s="127">
        <f t="shared" si="3"/>
        <v>45346.759999999995</v>
      </c>
    </row>
    <row r="20" spans="1:9" x14ac:dyDescent="0.25">
      <c r="A20" s="41"/>
      <c r="B20" s="42" t="s">
        <v>297</v>
      </c>
      <c r="C20" s="137"/>
      <c r="D20" s="138"/>
      <c r="E20" s="139">
        <f t="shared" si="2"/>
        <v>0</v>
      </c>
      <c r="F20" s="138"/>
      <c r="G20" s="138"/>
      <c r="H20" s="127">
        <f t="shared" si="3"/>
        <v>0</v>
      </c>
    </row>
    <row r="21" spans="1:9" x14ac:dyDescent="0.25">
      <c r="A21" s="41"/>
      <c r="B21" s="42" t="s">
        <v>298</v>
      </c>
      <c r="C21" s="137">
        <v>14420</v>
      </c>
      <c r="D21" s="138">
        <v>128</v>
      </c>
      <c r="E21" s="139">
        <f t="shared" si="2"/>
        <v>14548</v>
      </c>
      <c r="F21" s="138">
        <v>2149.79</v>
      </c>
      <c r="G21" s="138">
        <v>2149.79</v>
      </c>
      <c r="H21" s="127">
        <f t="shared" si="3"/>
        <v>12398.21</v>
      </c>
    </row>
    <row r="22" spans="1:9" x14ac:dyDescent="0.25">
      <c r="A22" s="41"/>
      <c r="B22" s="42" t="s">
        <v>299</v>
      </c>
      <c r="C22" s="137">
        <v>9785</v>
      </c>
      <c r="D22" s="138">
        <v>0</v>
      </c>
      <c r="E22" s="139">
        <f t="shared" si="2"/>
        <v>9785</v>
      </c>
      <c r="F22" s="138">
        <v>0</v>
      </c>
      <c r="G22" s="138">
        <v>0</v>
      </c>
      <c r="H22" s="127">
        <f t="shared" si="3"/>
        <v>9785</v>
      </c>
    </row>
    <row r="23" spans="1:9" x14ac:dyDescent="0.25">
      <c r="A23" s="41"/>
      <c r="B23" s="42" t="s">
        <v>300</v>
      </c>
      <c r="C23" s="137">
        <v>412080</v>
      </c>
      <c r="D23" s="138">
        <v>0</v>
      </c>
      <c r="E23" s="139">
        <f t="shared" si="2"/>
        <v>412080</v>
      </c>
      <c r="F23" s="138">
        <v>75860</v>
      </c>
      <c r="G23" s="138">
        <v>75860</v>
      </c>
      <c r="H23" s="127">
        <f t="shared" si="3"/>
        <v>336220</v>
      </c>
    </row>
    <row r="24" spans="1:9" x14ac:dyDescent="0.25">
      <c r="A24" s="41"/>
      <c r="B24" s="42" t="s">
        <v>301</v>
      </c>
      <c r="C24" s="137">
        <v>77250</v>
      </c>
      <c r="D24" s="138">
        <v>0</v>
      </c>
      <c r="E24" s="139">
        <f t="shared" si="2"/>
        <v>77250</v>
      </c>
      <c r="F24" s="138">
        <v>0</v>
      </c>
      <c r="G24" s="138">
        <v>0</v>
      </c>
      <c r="H24" s="127">
        <f t="shared" si="3"/>
        <v>77250</v>
      </c>
    </row>
    <row r="25" spans="1:9" x14ac:dyDescent="0.25">
      <c r="A25" s="41"/>
      <c r="B25" s="42" t="s">
        <v>302</v>
      </c>
      <c r="C25" s="137"/>
      <c r="D25" s="138"/>
      <c r="E25" s="139">
        <f t="shared" si="2"/>
        <v>0</v>
      </c>
      <c r="F25" s="138"/>
      <c r="G25" s="138"/>
      <c r="H25" s="127">
        <f t="shared" si="3"/>
        <v>0</v>
      </c>
    </row>
    <row r="26" spans="1:9" x14ac:dyDescent="0.25">
      <c r="A26" s="41"/>
      <c r="B26" s="42" t="s">
        <v>303</v>
      </c>
      <c r="C26" s="137">
        <v>93580</v>
      </c>
      <c r="D26" s="138">
        <v>0</v>
      </c>
      <c r="E26" s="139">
        <f t="shared" si="2"/>
        <v>93580</v>
      </c>
      <c r="F26" s="138">
        <v>5825</v>
      </c>
      <c r="G26" s="138">
        <v>5825</v>
      </c>
      <c r="H26" s="127">
        <f t="shared" si="3"/>
        <v>87755</v>
      </c>
    </row>
    <row r="27" spans="1:9" x14ac:dyDescent="0.25">
      <c r="A27" s="204" t="s">
        <v>304</v>
      </c>
      <c r="B27" s="196"/>
      <c r="C27" s="122">
        <f>SUM(C28:C36)</f>
        <v>3465018</v>
      </c>
      <c r="D27" s="122">
        <f>SUM(D28:D36)</f>
        <v>0</v>
      </c>
      <c r="E27" s="122">
        <f>SUM(E28:E36)</f>
        <v>3465018</v>
      </c>
      <c r="F27" s="122">
        <f>SUM(F28:F36)</f>
        <v>388157.85</v>
      </c>
      <c r="G27" s="122">
        <f>SUM(G28:G36)</f>
        <v>365602.85</v>
      </c>
      <c r="H27" s="122">
        <f t="shared" ref="H27" si="6">SUM(H28:H36)</f>
        <v>3076860.15</v>
      </c>
    </row>
    <row r="28" spans="1:9" x14ac:dyDescent="0.25">
      <c r="A28" s="41"/>
      <c r="B28" s="42" t="s">
        <v>305</v>
      </c>
      <c r="C28" s="137">
        <v>145612</v>
      </c>
      <c r="D28" s="138">
        <v>151719.6</v>
      </c>
      <c r="E28" s="137">
        <f>+C28+D28</f>
        <v>297331.59999999998</v>
      </c>
      <c r="F28" s="138">
        <v>69897.240000000005</v>
      </c>
      <c r="G28" s="138">
        <v>69897.240000000005</v>
      </c>
      <c r="H28" s="127">
        <f t="shared" si="3"/>
        <v>227434.36</v>
      </c>
      <c r="I28" s="136"/>
    </row>
    <row r="29" spans="1:9" x14ac:dyDescent="0.25">
      <c r="A29" s="41"/>
      <c r="B29" s="42" t="s">
        <v>306</v>
      </c>
      <c r="C29" s="137">
        <v>1143612</v>
      </c>
      <c r="D29" s="138">
        <v>-3701.6</v>
      </c>
      <c r="E29" s="137">
        <f t="shared" ref="E29:E36" si="7">+C29+D29</f>
        <v>1139910.3999999999</v>
      </c>
      <c r="F29" s="138">
        <v>189134.49</v>
      </c>
      <c r="G29" s="138">
        <v>189134.49</v>
      </c>
      <c r="H29" s="127">
        <f t="shared" si="3"/>
        <v>950775.90999999992</v>
      </c>
    </row>
    <row r="30" spans="1:9" x14ac:dyDescent="0.25">
      <c r="A30" s="41"/>
      <c r="B30" s="42" t="s">
        <v>307</v>
      </c>
      <c r="C30" s="137">
        <v>467735</v>
      </c>
      <c r="D30" s="138">
        <v>0</v>
      </c>
      <c r="E30" s="137">
        <f t="shared" si="7"/>
        <v>467735</v>
      </c>
      <c r="F30" s="138">
        <v>0</v>
      </c>
      <c r="G30" s="138">
        <v>0</v>
      </c>
      <c r="H30" s="127">
        <f t="shared" si="3"/>
        <v>467735</v>
      </c>
    </row>
    <row r="31" spans="1:9" x14ac:dyDescent="0.25">
      <c r="A31" s="41"/>
      <c r="B31" s="42" t="s">
        <v>308</v>
      </c>
      <c r="C31" s="137">
        <v>296540</v>
      </c>
      <c r="D31" s="138">
        <v>9697.6</v>
      </c>
      <c r="E31" s="137">
        <f t="shared" si="7"/>
        <v>306237.59999999998</v>
      </c>
      <c r="F31" s="138">
        <v>30047.119999999999</v>
      </c>
      <c r="G31" s="138">
        <v>30047.119999999999</v>
      </c>
      <c r="H31" s="127">
        <f t="shared" si="3"/>
        <v>276190.48</v>
      </c>
    </row>
    <row r="32" spans="1:9" x14ac:dyDescent="0.25">
      <c r="A32" s="41"/>
      <c r="B32" s="42" t="s">
        <v>309</v>
      </c>
      <c r="C32" s="137">
        <v>643919</v>
      </c>
      <c r="D32" s="138">
        <v>-160497.60000000001</v>
      </c>
      <c r="E32" s="137">
        <f t="shared" si="7"/>
        <v>483421.4</v>
      </c>
      <c r="F32" s="138">
        <v>500</v>
      </c>
      <c r="G32" s="138">
        <v>500</v>
      </c>
      <c r="H32" s="127">
        <f t="shared" si="3"/>
        <v>482921.4</v>
      </c>
    </row>
    <row r="33" spans="1:8" x14ac:dyDescent="0.25">
      <c r="A33" s="41"/>
      <c r="B33" s="42" t="s">
        <v>310</v>
      </c>
      <c r="C33" s="137">
        <v>49440</v>
      </c>
      <c r="D33" s="138">
        <v>0</v>
      </c>
      <c r="E33" s="137">
        <f t="shared" si="7"/>
        <v>49440</v>
      </c>
      <c r="F33" s="138">
        <v>2348</v>
      </c>
      <c r="G33" s="138">
        <v>2348</v>
      </c>
      <c r="H33" s="127">
        <f t="shared" si="3"/>
        <v>47092</v>
      </c>
    </row>
    <row r="34" spans="1:8" x14ac:dyDescent="0.25">
      <c r="A34" s="41"/>
      <c r="B34" s="42" t="s">
        <v>311</v>
      </c>
      <c r="C34" s="137">
        <v>59759</v>
      </c>
      <c r="D34" s="138">
        <v>462</v>
      </c>
      <c r="E34" s="137">
        <f t="shared" si="7"/>
        <v>60221</v>
      </c>
      <c r="F34" s="138">
        <v>10628</v>
      </c>
      <c r="G34" s="138">
        <v>10628</v>
      </c>
      <c r="H34" s="127">
        <f t="shared" si="3"/>
        <v>49593</v>
      </c>
    </row>
    <row r="35" spans="1:8" x14ac:dyDescent="0.25">
      <c r="A35" s="41"/>
      <c r="B35" s="42" t="s">
        <v>312</v>
      </c>
      <c r="C35" s="137">
        <v>311575</v>
      </c>
      <c r="D35" s="138">
        <v>0</v>
      </c>
      <c r="E35" s="137">
        <f t="shared" si="7"/>
        <v>311575</v>
      </c>
      <c r="F35" s="138">
        <v>847</v>
      </c>
      <c r="G35" s="138">
        <v>847</v>
      </c>
      <c r="H35" s="127">
        <f t="shared" si="3"/>
        <v>310728</v>
      </c>
    </row>
    <row r="36" spans="1:8" x14ac:dyDescent="0.25">
      <c r="A36" s="41"/>
      <c r="B36" s="42" t="s">
        <v>313</v>
      </c>
      <c r="C36" s="137">
        <v>346826</v>
      </c>
      <c r="D36" s="138">
        <v>2320</v>
      </c>
      <c r="E36" s="137">
        <f t="shared" si="7"/>
        <v>349146</v>
      </c>
      <c r="F36" s="138">
        <v>84756</v>
      </c>
      <c r="G36" s="138">
        <v>62201</v>
      </c>
      <c r="H36" s="127">
        <f t="shared" si="3"/>
        <v>264390</v>
      </c>
    </row>
    <row r="37" spans="1:8" x14ac:dyDescent="0.25">
      <c r="A37" s="204" t="s">
        <v>314</v>
      </c>
      <c r="B37" s="196"/>
      <c r="C37" s="122">
        <f>SUM(C38:C46)</f>
        <v>0</v>
      </c>
      <c r="D37" s="122">
        <f t="shared" ref="D37:H37" si="8">SUM(D38:D46)</f>
        <v>0</v>
      </c>
      <c r="E37" s="122">
        <f t="shared" si="8"/>
        <v>0</v>
      </c>
      <c r="F37" s="122">
        <f t="shared" si="8"/>
        <v>0</v>
      </c>
      <c r="G37" s="122">
        <f t="shared" si="8"/>
        <v>0</v>
      </c>
      <c r="H37" s="122">
        <f t="shared" si="8"/>
        <v>0</v>
      </c>
    </row>
    <row r="38" spans="1:8" x14ac:dyDescent="0.25">
      <c r="A38" s="41"/>
      <c r="B38" s="42" t="s">
        <v>315</v>
      </c>
      <c r="C38" s="126">
        <v>0</v>
      </c>
      <c r="D38" s="127">
        <v>0</v>
      </c>
      <c r="E38" s="125">
        <f t="shared" ref="E38:E39" si="9">+C38+D38</f>
        <v>0</v>
      </c>
      <c r="F38" s="126">
        <v>0</v>
      </c>
      <c r="G38" s="127">
        <v>0</v>
      </c>
      <c r="H38" s="127">
        <f t="shared" ref="H38:H73" si="10">E38-F38</f>
        <v>0</v>
      </c>
    </row>
    <row r="39" spans="1:8" x14ac:dyDescent="0.25">
      <c r="A39" s="41"/>
      <c r="B39" s="42" t="s">
        <v>316</v>
      </c>
      <c r="C39" s="126">
        <v>0</v>
      </c>
      <c r="D39" s="127">
        <v>0</v>
      </c>
      <c r="E39" s="125">
        <f t="shared" si="9"/>
        <v>0</v>
      </c>
      <c r="F39" s="126">
        <v>0</v>
      </c>
      <c r="G39" s="127">
        <v>0</v>
      </c>
      <c r="H39" s="127">
        <f t="shared" si="10"/>
        <v>0</v>
      </c>
    </row>
    <row r="40" spans="1:8" x14ac:dyDescent="0.25">
      <c r="A40" s="41"/>
      <c r="B40" s="42" t="s">
        <v>317</v>
      </c>
      <c r="C40" s="126">
        <v>0</v>
      </c>
      <c r="D40" s="127">
        <v>0</v>
      </c>
      <c r="E40" s="125">
        <f t="shared" ref="E40:E73" si="11">+C40</f>
        <v>0</v>
      </c>
      <c r="F40" s="126">
        <v>0</v>
      </c>
      <c r="G40" s="127">
        <v>0</v>
      </c>
      <c r="H40" s="127">
        <f t="shared" si="10"/>
        <v>0</v>
      </c>
    </row>
    <row r="41" spans="1:8" x14ac:dyDescent="0.25">
      <c r="A41" s="41"/>
      <c r="B41" s="42" t="s">
        <v>318</v>
      </c>
      <c r="C41" s="126">
        <v>0</v>
      </c>
      <c r="D41" s="127">
        <v>0</v>
      </c>
      <c r="E41" s="125">
        <f t="shared" si="11"/>
        <v>0</v>
      </c>
      <c r="F41" s="126">
        <v>0</v>
      </c>
      <c r="G41" s="127">
        <v>0</v>
      </c>
      <c r="H41" s="127">
        <f t="shared" si="10"/>
        <v>0</v>
      </c>
    </row>
    <row r="42" spans="1:8" x14ac:dyDescent="0.25">
      <c r="A42" s="41"/>
      <c r="B42" s="42" t="s">
        <v>319</v>
      </c>
      <c r="C42" s="126">
        <v>0</v>
      </c>
      <c r="D42" s="127">
        <v>0</v>
      </c>
      <c r="E42" s="125">
        <f t="shared" si="11"/>
        <v>0</v>
      </c>
      <c r="F42" s="126">
        <v>0</v>
      </c>
      <c r="G42" s="127">
        <v>0</v>
      </c>
      <c r="H42" s="127">
        <f t="shared" si="10"/>
        <v>0</v>
      </c>
    </row>
    <row r="43" spans="1:8" x14ac:dyDescent="0.25">
      <c r="A43" s="41"/>
      <c r="B43" s="42" t="s">
        <v>320</v>
      </c>
      <c r="C43" s="126">
        <v>0</v>
      </c>
      <c r="D43" s="127">
        <v>0</v>
      </c>
      <c r="E43" s="125">
        <f t="shared" si="11"/>
        <v>0</v>
      </c>
      <c r="F43" s="125">
        <v>0</v>
      </c>
      <c r="G43" s="128">
        <v>0</v>
      </c>
      <c r="H43" s="128">
        <f t="shared" si="10"/>
        <v>0</v>
      </c>
    </row>
    <row r="44" spans="1:8" x14ac:dyDescent="0.25">
      <c r="A44" s="41"/>
      <c r="B44" s="42" t="s">
        <v>321</v>
      </c>
      <c r="C44" s="126">
        <v>0</v>
      </c>
      <c r="D44" s="127">
        <v>0</v>
      </c>
      <c r="E44" s="125">
        <f t="shared" si="11"/>
        <v>0</v>
      </c>
      <c r="F44" s="125">
        <v>0</v>
      </c>
      <c r="G44" s="128">
        <v>0</v>
      </c>
      <c r="H44" s="128">
        <f t="shared" si="10"/>
        <v>0</v>
      </c>
    </row>
    <row r="45" spans="1:8" x14ac:dyDescent="0.25">
      <c r="A45" s="41"/>
      <c r="B45" s="42" t="s">
        <v>322</v>
      </c>
      <c r="C45" s="126">
        <v>0</v>
      </c>
      <c r="D45" s="127">
        <v>0</v>
      </c>
      <c r="E45" s="125">
        <f t="shared" si="11"/>
        <v>0</v>
      </c>
      <c r="F45" s="125">
        <v>0</v>
      </c>
      <c r="G45" s="128">
        <v>0</v>
      </c>
      <c r="H45" s="128">
        <f t="shared" si="10"/>
        <v>0</v>
      </c>
    </row>
    <row r="46" spans="1:8" x14ac:dyDescent="0.25">
      <c r="A46" s="41"/>
      <c r="B46" s="42" t="s">
        <v>323</v>
      </c>
      <c r="C46" s="126">
        <v>0</v>
      </c>
      <c r="D46" s="127">
        <v>0</v>
      </c>
      <c r="E46" s="125">
        <f t="shared" si="11"/>
        <v>0</v>
      </c>
      <c r="F46" s="125">
        <v>0</v>
      </c>
      <c r="G46" s="128">
        <v>0</v>
      </c>
      <c r="H46" s="128">
        <f t="shared" si="10"/>
        <v>0</v>
      </c>
    </row>
    <row r="47" spans="1:8" x14ac:dyDescent="0.25">
      <c r="A47" s="204" t="s">
        <v>324</v>
      </c>
      <c r="B47" s="196"/>
      <c r="C47" s="121">
        <f t="shared" ref="C47:H47" si="12">SUM(C48:C56)</f>
        <v>1200000</v>
      </c>
      <c r="D47" s="121">
        <f t="shared" si="12"/>
        <v>0</v>
      </c>
      <c r="E47" s="121">
        <f t="shared" si="12"/>
        <v>1200000</v>
      </c>
      <c r="F47" s="121">
        <f t="shared" si="12"/>
        <v>0</v>
      </c>
      <c r="G47" s="121">
        <f t="shared" si="12"/>
        <v>0</v>
      </c>
      <c r="H47" s="121">
        <f t="shared" si="12"/>
        <v>1200000</v>
      </c>
    </row>
    <row r="48" spans="1:8" x14ac:dyDescent="0.25">
      <c r="A48" s="41"/>
      <c r="B48" s="42" t="s">
        <v>325</v>
      </c>
      <c r="C48" s="137">
        <v>600000</v>
      </c>
      <c r="D48" s="127">
        <v>0</v>
      </c>
      <c r="E48" s="140">
        <f t="shared" ref="E48:E56" si="13">+C48+D48</f>
        <v>600000</v>
      </c>
      <c r="F48" s="138">
        <v>0</v>
      </c>
      <c r="G48" s="138">
        <v>0</v>
      </c>
      <c r="H48" s="128">
        <f t="shared" si="10"/>
        <v>600000</v>
      </c>
    </row>
    <row r="49" spans="1:8" x14ac:dyDescent="0.25">
      <c r="A49" s="41"/>
      <c r="B49" s="42" t="s">
        <v>326</v>
      </c>
      <c r="C49" s="126">
        <v>0</v>
      </c>
      <c r="D49" s="127">
        <v>0</v>
      </c>
      <c r="E49" s="126">
        <v>0</v>
      </c>
      <c r="F49" s="138">
        <v>0</v>
      </c>
      <c r="G49" s="138">
        <v>0</v>
      </c>
      <c r="H49" s="128">
        <f t="shared" si="10"/>
        <v>0</v>
      </c>
    </row>
    <row r="50" spans="1:8" x14ac:dyDescent="0.25">
      <c r="A50" s="41"/>
      <c r="B50" s="42" t="s">
        <v>327</v>
      </c>
      <c r="C50" s="126">
        <v>0</v>
      </c>
      <c r="D50" s="127">
        <v>0</v>
      </c>
      <c r="E50" s="126">
        <v>0</v>
      </c>
      <c r="F50" s="138">
        <v>0</v>
      </c>
      <c r="G50" s="138">
        <v>0</v>
      </c>
      <c r="H50" s="128">
        <f t="shared" si="10"/>
        <v>0</v>
      </c>
    </row>
    <row r="51" spans="1:8" x14ac:dyDescent="0.25">
      <c r="A51" s="41"/>
      <c r="B51" s="42" t="s">
        <v>328</v>
      </c>
      <c r="C51" s="126">
        <v>0</v>
      </c>
      <c r="D51" s="127">
        <v>0</v>
      </c>
      <c r="E51" s="140">
        <f t="shared" si="13"/>
        <v>0</v>
      </c>
      <c r="F51" s="138">
        <v>0</v>
      </c>
      <c r="G51" s="138">
        <v>0</v>
      </c>
      <c r="H51" s="128">
        <f t="shared" si="10"/>
        <v>0</v>
      </c>
    </row>
    <row r="52" spans="1:8" x14ac:dyDescent="0.25">
      <c r="A52" s="41"/>
      <c r="B52" s="42" t="s">
        <v>329</v>
      </c>
      <c r="C52" s="126">
        <v>0</v>
      </c>
      <c r="D52" s="127">
        <v>0</v>
      </c>
      <c r="E52" s="140">
        <f t="shared" si="13"/>
        <v>0</v>
      </c>
      <c r="F52" s="138">
        <v>0</v>
      </c>
      <c r="G52" s="138">
        <v>0</v>
      </c>
      <c r="H52" s="128">
        <f t="shared" si="10"/>
        <v>0</v>
      </c>
    </row>
    <row r="53" spans="1:8" x14ac:dyDescent="0.25">
      <c r="A53" s="41"/>
      <c r="B53" s="42" t="s">
        <v>330</v>
      </c>
      <c r="C53" s="137">
        <v>600000</v>
      </c>
      <c r="D53" s="127">
        <v>0</v>
      </c>
      <c r="E53" s="140">
        <f t="shared" si="13"/>
        <v>600000</v>
      </c>
      <c r="F53" s="138">
        <v>0</v>
      </c>
      <c r="G53" s="138">
        <v>0</v>
      </c>
      <c r="H53" s="128">
        <f t="shared" si="10"/>
        <v>600000</v>
      </c>
    </row>
    <row r="54" spans="1:8" x14ac:dyDescent="0.25">
      <c r="A54" s="41"/>
      <c r="B54" s="42" t="s">
        <v>331</v>
      </c>
      <c r="C54" s="126">
        <v>0</v>
      </c>
      <c r="D54" s="126">
        <v>0</v>
      </c>
      <c r="E54" s="140">
        <f t="shared" si="13"/>
        <v>0</v>
      </c>
      <c r="F54" s="126">
        <v>0</v>
      </c>
      <c r="G54" s="126">
        <v>0</v>
      </c>
      <c r="H54" s="128">
        <f t="shared" si="10"/>
        <v>0</v>
      </c>
    </row>
    <row r="55" spans="1:8" x14ac:dyDescent="0.25">
      <c r="A55" s="41"/>
      <c r="B55" s="42" t="s">
        <v>332</v>
      </c>
      <c r="C55" s="126">
        <v>0</v>
      </c>
      <c r="D55" s="126">
        <v>0</v>
      </c>
      <c r="E55" s="140">
        <f t="shared" si="13"/>
        <v>0</v>
      </c>
      <c r="F55" s="126">
        <v>0</v>
      </c>
      <c r="G55" s="126">
        <v>0</v>
      </c>
      <c r="H55" s="128">
        <f t="shared" si="10"/>
        <v>0</v>
      </c>
    </row>
    <row r="56" spans="1:8" x14ac:dyDescent="0.25">
      <c r="A56" s="41"/>
      <c r="B56" s="42" t="s">
        <v>333</v>
      </c>
      <c r="C56" s="126">
        <v>0</v>
      </c>
      <c r="D56" s="126">
        <v>0</v>
      </c>
      <c r="E56" s="140">
        <f t="shared" si="13"/>
        <v>0</v>
      </c>
      <c r="F56" s="126">
        <v>0</v>
      </c>
      <c r="G56" s="126">
        <v>0</v>
      </c>
      <c r="H56" s="128">
        <f t="shared" si="10"/>
        <v>0</v>
      </c>
    </row>
    <row r="57" spans="1:8" x14ac:dyDescent="0.25">
      <c r="A57" s="204" t="s">
        <v>334</v>
      </c>
      <c r="B57" s="196"/>
      <c r="C57" s="121">
        <f>SUM(C58:C60)</f>
        <v>0</v>
      </c>
      <c r="D57" s="120">
        <v>0</v>
      </c>
      <c r="E57" s="122">
        <f t="shared" si="11"/>
        <v>0</v>
      </c>
      <c r="F57" s="121">
        <f t="shared" ref="F57" si="14">SUM(F58:F60)</f>
        <v>0</v>
      </c>
      <c r="G57" s="121">
        <v>0</v>
      </c>
      <c r="H57" s="120">
        <f t="shared" si="10"/>
        <v>0</v>
      </c>
    </row>
    <row r="58" spans="1:8" x14ac:dyDescent="0.25">
      <c r="A58" s="41"/>
      <c r="B58" s="42" t="s">
        <v>335</v>
      </c>
      <c r="C58" s="126">
        <v>0</v>
      </c>
      <c r="D58" s="127">
        <v>0</v>
      </c>
      <c r="E58" s="125">
        <f t="shared" si="11"/>
        <v>0</v>
      </c>
      <c r="F58" s="126">
        <v>0</v>
      </c>
      <c r="G58" s="127">
        <v>0</v>
      </c>
      <c r="H58" s="127">
        <f t="shared" si="10"/>
        <v>0</v>
      </c>
    </row>
    <row r="59" spans="1:8" x14ac:dyDescent="0.25">
      <c r="A59" s="41"/>
      <c r="B59" s="42" t="s">
        <v>336</v>
      </c>
      <c r="C59" s="126">
        <v>0</v>
      </c>
      <c r="D59" s="127">
        <v>0</v>
      </c>
      <c r="E59" s="125">
        <f t="shared" si="11"/>
        <v>0</v>
      </c>
      <c r="F59" s="126">
        <v>0</v>
      </c>
      <c r="G59" s="127">
        <v>0</v>
      </c>
      <c r="H59" s="127">
        <f t="shared" si="10"/>
        <v>0</v>
      </c>
    </row>
    <row r="60" spans="1:8" x14ac:dyDescent="0.25">
      <c r="A60" s="41"/>
      <c r="B60" s="42" t="s">
        <v>337</v>
      </c>
      <c r="C60" s="126">
        <v>0</v>
      </c>
      <c r="D60" s="127">
        <v>0</v>
      </c>
      <c r="E60" s="125">
        <f t="shared" si="11"/>
        <v>0</v>
      </c>
      <c r="F60" s="126">
        <v>0</v>
      </c>
      <c r="G60" s="127">
        <v>0</v>
      </c>
      <c r="H60" s="127">
        <f t="shared" si="10"/>
        <v>0</v>
      </c>
    </row>
    <row r="61" spans="1:8" x14ac:dyDescent="0.25">
      <c r="A61" s="204" t="s">
        <v>338</v>
      </c>
      <c r="B61" s="196"/>
      <c r="C61" s="121">
        <f>SUM(C62:C69)</f>
        <v>0</v>
      </c>
      <c r="D61" s="120">
        <f>SUM(D62:D69)</f>
        <v>0</v>
      </c>
      <c r="E61" s="122">
        <f t="shared" si="11"/>
        <v>0</v>
      </c>
      <c r="F61" s="121">
        <f t="shared" ref="F61" si="15">SUM(F62:F69)</f>
        <v>0</v>
      </c>
      <c r="G61" s="121">
        <v>0</v>
      </c>
      <c r="H61" s="120">
        <f t="shared" si="10"/>
        <v>0</v>
      </c>
    </row>
    <row r="62" spans="1:8" x14ac:dyDescent="0.25">
      <c r="A62" s="41"/>
      <c r="B62" s="42" t="s">
        <v>339</v>
      </c>
      <c r="C62" s="126">
        <v>0</v>
      </c>
      <c r="D62" s="127">
        <v>0</v>
      </c>
      <c r="E62" s="125">
        <f t="shared" si="11"/>
        <v>0</v>
      </c>
      <c r="F62" s="126">
        <v>0</v>
      </c>
      <c r="G62" s="127">
        <v>0</v>
      </c>
      <c r="H62" s="127">
        <f t="shared" si="10"/>
        <v>0</v>
      </c>
    </row>
    <row r="63" spans="1:8" x14ac:dyDescent="0.25">
      <c r="A63" s="41"/>
      <c r="B63" s="42" t="s">
        <v>340</v>
      </c>
      <c r="C63" s="126">
        <v>0</v>
      </c>
      <c r="D63" s="127">
        <v>0</v>
      </c>
      <c r="E63" s="125">
        <f t="shared" si="11"/>
        <v>0</v>
      </c>
      <c r="F63" s="126">
        <v>0</v>
      </c>
      <c r="G63" s="127">
        <v>0</v>
      </c>
      <c r="H63" s="127">
        <f t="shared" si="10"/>
        <v>0</v>
      </c>
    </row>
    <row r="64" spans="1:8" x14ac:dyDescent="0.25">
      <c r="A64" s="41"/>
      <c r="B64" s="42" t="s">
        <v>341</v>
      </c>
      <c r="C64" s="126">
        <v>0</v>
      </c>
      <c r="D64" s="127">
        <v>0</v>
      </c>
      <c r="E64" s="125">
        <f t="shared" si="11"/>
        <v>0</v>
      </c>
      <c r="F64" s="126">
        <v>0</v>
      </c>
      <c r="G64" s="127">
        <v>0</v>
      </c>
      <c r="H64" s="127">
        <f t="shared" si="10"/>
        <v>0</v>
      </c>
    </row>
    <row r="65" spans="1:8" x14ac:dyDescent="0.25">
      <c r="A65" s="41"/>
      <c r="B65" s="42" t="s">
        <v>342</v>
      </c>
      <c r="C65" s="126">
        <v>0</v>
      </c>
      <c r="D65" s="127">
        <v>0</v>
      </c>
      <c r="E65" s="125">
        <f t="shared" si="11"/>
        <v>0</v>
      </c>
      <c r="F65" s="126">
        <v>0</v>
      </c>
      <c r="G65" s="127">
        <v>0</v>
      </c>
      <c r="H65" s="127">
        <f t="shared" si="10"/>
        <v>0</v>
      </c>
    </row>
    <row r="66" spans="1:8" x14ac:dyDescent="0.25">
      <c r="A66" s="41"/>
      <c r="B66" s="42" t="s">
        <v>343</v>
      </c>
      <c r="C66" s="126">
        <v>0</v>
      </c>
      <c r="D66" s="127">
        <v>0</v>
      </c>
      <c r="E66" s="125">
        <f t="shared" si="11"/>
        <v>0</v>
      </c>
      <c r="F66" s="126">
        <v>0</v>
      </c>
      <c r="G66" s="127">
        <v>0</v>
      </c>
      <c r="H66" s="127">
        <f t="shared" si="10"/>
        <v>0</v>
      </c>
    </row>
    <row r="67" spans="1:8" x14ac:dyDescent="0.25">
      <c r="A67" s="41"/>
      <c r="B67" s="42" t="s">
        <v>344</v>
      </c>
      <c r="C67" s="126">
        <v>0</v>
      </c>
      <c r="D67" s="127">
        <v>0</v>
      </c>
      <c r="E67" s="125">
        <f t="shared" si="11"/>
        <v>0</v>
      </c>
      <c r="F67" s="126">
        <v>0</v>
      </c>
      <c r="G67" s="127">
        <v>0</v>
      </c>
      <c r="H67" s="127">
        <f t="shared" si="10"/>
        <v>0</v>
      </c>
    </row>
    <row r="68" spans="1:8" x14ac:dyDescent="0.25">
      <c r="A68" s="41"/>
      <c r="B68" s="42" t="s">
        <v>345</v>
      </c>
      <c r="C68" s="126">
        <v>0</v>
      </c>
      <c r="D68" s="127">
        <v>0</v>
      </c>
      <c r="E68" s="125">
        <f t="shared" si="11"/>
        <v>0</v>
      </c>
      <c r="F68" s="126">
        <v>0</v>
      </c>
      <c r="G68" s="127">
        <v>0</v>
      </c>
      <c r="H68" s="127">
        <f t="shared" si="10"/>
        <v>0</v>
      </c>
    </row>
    <row r="69" spans="1:8" x14ac:dyDescent="0.25">
      <c r="A69" s="41"/>
      <c r="B69" s="42" t="s">
        <v>346</v>
      </c>
      <c r="C69" s="126">
        <v>0</v>
      </c>
      <c r="D69" s="127">
        <v>0</v>
      </c>
      <c r="E69" s="125">
        <f t="shared" si="11"/>
        <v>0</v>
      </c>
      <c r="F69" s="126">
        <v>0</v>
      </c>
      <c r="G69" s="127">
        <v>0</v>
      </c>
      <c r="H69" s="127">
        <f t="shared" si="10"/>
        <v>0</v>
      </c>
    </row>
    <row r="70" spans="1:8" x14ac:dyDescent="0.25">
      <c r="A70" s="204" t="s">
        <v>347</v>
      </c>
      <c r="B70" s="196"/>
      <c r="C70" s="121">
        <f>SUM(C71:C73)</f>
        <v>0</v>
      </c>
      <c r="D70" s="120">
        <f>SUM(D71:D73)</f>
        <v>0</v>
      </c>
      <c r="E70" s="122">
        <f t="shared" si="11"/>
        <v>0</v>
      </c>
      <c r="F70" s="121">
        <f t="shared" ref="F70" si="16">SUM(F71:F73)</f>
        <v>0</v>
      </c>
      <c r="G70" s="121">
        <v>0</v>
      </c>
      <c r="H70" s="120">
        <f t="shared" si="10"/>
        <v>0</v>
      </c>
    </row>
    <row r="71" spans="1:8" x14ac:dyDescent="0.25">
      <c r="A71" s="41"/>
      <c r="B71" s="42" t="s">
        <v>348</v>
      </c>
      <c r="C71" s="126">
        <v>0</v>
      </c>
      <c r="D71" s="127">
        <v>0</v>
      </c>
      <c r="E71" s="125">
        <f t="shared" si="11"/>
        <v>0</v>
      </c>
      <c r="F71" s="126">
        <v>0</v>
      </c>
      <c r="G71" s="127">
        <v>0</v>
      </c>
      <c r="H71" s="127">
        <f t="shared" si="10"/>
        <v>0</v>
      </c>
    </row>
    <row r="72" spans="1:8" x14ac:dyDescent="0.25">
      <c r="A72" s="41"/>
      <c r="B72" s="42" t="s">
        <v>349</v>
      </c>
      <c r="C72" s="126">
        <v>0</v>
      </c>
      <c r="D72" s="127">
        <v>0</v>
      </c>
      <c r="E72" s="125">
        <f t="shared" si="11"/>
        <v>0</v>
      </c>
      <c r="F72" s="126">
        <v>0</v>
      </c>
      <c r="G72" s="127">
        <v>0</v>
      </c>
      <c r="H72" s="127">
        <f t="shared" si="10"/>
        <v>0</v>
      </c>
    </row>
    <row r="73" spans="1:8" x14ac:dyDescent="0.25">
      <c r="A73" s="41"/>
      <c r="B73" s="42" t="s">
        <v>350</v>
      </c>
      <c r="C73" s="126">
        <v>0</v>
      </c>
      <c r="D73" s="127">
        <v>0</v>
      </c>
      <c r="E73" s="125">
        <f t="shared" si="11"/>
        <v>0</v>
      </c>
      <c r="F73" s="126">
        <v>0</v>
      </c>
      <c r="G73" s="127">
        <v>0</v>
      </c>
      <c r="H73" s="127">
        <f t="shared" si="10"/>
        <v>0</v>
      </c>
    </row>
    <row r="74" spans="1:8" x14ac:dyDescent="0.25">
      <c r="A74" s="204" t="s">
        <v>351</v>
      </c>
      <c r="B74" s="196"/>
      <c r="C74" s="121">
        <f>SUM(C75:C81)</f>
        <v>0</v>
      </c>
      <c r="D74" s="120">
        <f>SUM(D75:D81)</f>
        <v>0</v>
      </c>
      <c r="E74" s="122">
        <f t="shared" ref="E74:E81" si="17">+C74</f>
        <v>0</v>
      </c>
      <c r="F74" s="121">
        <f t="shared" ref="F74" si="18">SUM(F75:F81)</f>
        <v>0</v>
      </c>
      <c r="G74" s="121">
        <v>0</v>
      </c>
      <c r="H74" s="120">
        <f t="shared" ref="H74:H81" si="19">E74-F74</f>
        <v>0</v>
      </c>
    </row>
    <row r="75" spans="1:8" x14ac:dyDescent="0.25">
      <c r="A75" s="41"/>
      <c r="B75" s="42" t="s">
        <v>352</v>
      </c>
      <c r="C75" s="126">
        <v>0</v>
      </c>
      <c r="D75" s="127">
        <v>0</v>
      </c>
      <c r="E75" s="125">
        <f t="shared" si="17"/>
        <v>0</v>
      </c>
      <c r="F75" s="126">
        <v>0</v>
      </c>
      <c r="G75" s="127">
        <v>0</v>
      </c>
      <c r="H75" s="127">
        <f t="shared" si="19"/>
        <v>0</v>
      </c>
    </row>
    <row r="76" spans="1:8" x14ac:dyDescent="0.25">
      <c r="A76" s="41"/>
      <c r="B76" s="42" t="s">
        <v>353</v>
      </c>
      <c r="C76" s="126">
        <v>0</v>
      </c>
      <c r="D76" s="127">
        <v>0</v>
      </c>
      <c r="E76" s="125">
        <f t="shared" si="17"/>
        <v>0</v>
      </c>
      <c r="F76" s="126">
        <v>0</v>
      </c>
      <c r="G76" s="127">
        <v>0</v>
      </c>
      <c r="H76" s="127">
        <f t="shared" si="19"/>
        <v>0</v>
      </c>
    </row>
    <row r="77" spans="1:8" x14ac:dyDescent="0.25">
      <c r="A77" s="41"/>
      <c r="B77" s="42" t="s">
        <v>354</v>
      </c>
      <c r="C77" s="126">
        <v>0</v>
      </c>
      <c r="D77" s="127">
        <v>0</v>
      </c>
      <c r="E77" s="125">
        <f t="shared" si="17"/>
        <v>0</v>
      </c>
      <c r="F77" s="126">
        <v>0</v>
      </c>
      <c r="G77" s="127">
        <v>0</v>
      </c>
      <c r="H77" s="127">
        <f t="shared" si="19"/>
        <v>0</v>
      </c>
    </row>
    <row r="78" spans="1:8" x14ac:dyDescent="0.25">
      <c r="A78" s="41"/>
      <c r="B78" s="42" t="s">
        <v>355</v>
      </c>
      <c r="C78" s="126">
        <v>0</v>
      </c>
      <c r="D78" s="127">
        <v>0</v>
      </c>
      <c r="E78" s="125">
        <f t="shared" si="17"/>
        <v>0</v>
      </c>
      <c r="F78" s="126">
        <v>0</v>
      </c>
      <c r="G78" s="127">
        <v>0</v>
      </c>
      <c r="H78" s="127">
        <f t="shared" si="19"/>
        <v>0</v>
      </c>
    </row>
    <row r="79" spans="1:8" x14ac:dyDescent="0.25">
      <c r="A79" s="41"/>
      <c r="B79" s="42" t="s">
        <v>356</v>
      </c>
      <c r="C79" s="126">
        <v>0</v>
      </c>
      <c r="D79" s="127">
        <v>0</v>
      </c>
      <c r="E79" s="125">
        <f t="shared" si="17"/>
        <v>0</v>
      </c>
      <c r="F79" s="126">
        <v>0</v>
      </c>
      <c r="G79" s="127">
        <v>0</v>
      </c>
      <c r="H79" s="127">
        <f t="shared" si="19"/>
        <v>0</v>
      </c>
    </row>
    <row r="80" spans="1:8" x14ac:dyDescent="0.25">
      <c r="A80" s="41"/>
      <c r="B80" s="42" t="s">
        <v>357</v>
      </c>
      <c r="C80" s="126">
        <v>0</v>
      </c>
      <c r="D80" s="127">
        <v>0</v>
      </c>
      <c r="E80" s="125">
        <f t="shared" si="17"/>
        <v>0</v>
      </c>
      <c r="F80" s="126">
        <v>0</v>
      </c>
      <c r="G80" s="127">
        <v>0</v>
      </c>
      <c r="H80" s="127">
        <f t="shared" si="19"/>
        <v>0</v>
      </c>
    </row>
    <row r="81" spans="1:8" x14ac:dyDescent="0.25">
      <c r="A81" s="41"/>
      <c r="B81" s="42" t="s">
        <v>358</v>
      </c>
      <c r="C81" s="126">
        <v>0</v>
      </c>
      <c r="D81" s="127">
        <v>0</v>
      </c>
      <c r="E81" s="125">
        <f t="shared" si="17"/>
        <v>0</v>
      </c>
      <c r="F81" s="126">
        <v>0</v>
      </c>
      <c r="G81" s="127">
        <v>0</v>
      </c>
      <c r="H81" s="127">
        <f t="shared" si="19"/>
        <v>0</v>
      </c>
    </row>
    <row r="82" spans="1:8" ht="15.75" thickBot="1" x14ac:dyDescent="0.3">
      <c r="A82" s="219"/>
      <c r="B82" s="220"/>
      <c r="C82" s="123"/>
      <c r="D82" s="124"/>
      <c r="E82" s="124"/>
      <c r="F82" s="124"/>
      <c r="G82" s="124"/>
      <c r="H82" s="124"/>
    </row>
    <row r="83" spans="1:8" x14ac:dyDescent="0.25">
      <c r="A83" s="42"/>
      <c r="B83" s="42"/>
      <c r="C83" s="110"/>
      <c r="D83" s="110"/>
      <c r="E83" s="110"/>
      <c r="F83" s="110"/>
      <c r="G83" s="110"/>
      <c r="H83" s="110"/>
    </row>
    <row r="84" spans="1:8" x14ac:dyDescent="0.25">
      <c r="A84" s="42"/>
      <c r="B84" s="42"/>
      <c r="C84" s="110"/>
      <c r="D84" s="110"/>
      <c r="E84" s="110"/>
      <c r="F84" s="110"/>
      <c r="G84" s="110"/>
      <c r="H84" s="110"/>
    </row>
    <row r="85" spans="1:8" x14ac:dyDescent="0.25">
      <c r="A85" s="42"/>
      <c r="B85" s="42"/>
      <c r="C85" s="110"/>
      <c r="D85" s="110"/>
      <c r="E85" s="110"/>
      <c r="F85" s="110"/>
      <c r="G85" s="110"/>
      <c r="H85" s="110"/>
    </row>
    <row r="86" spans="1:8" x14ac:dyDescent="0.25">
      <c r="A86" s="42"/>
      <c r="B86" s="42"/>
      <c r="C86" s="110"/>
      <c r="D86" s="110"/>
      <c r="E86" s="110"/>
      <c r="F86" s="110"/>
      <c r="G86" s="110"/>
      <c r="H86" s="110"/>
    </row>
    <row r="87" spans="1:8" ht="15.75" thickBot="1" x14ac:dyDescent="0.3">
      <c r="A87" s="42"/>
      <c r="B87" s="42"/>
      <c r="C87" s="110"/>
      <c r="D87" s="110"/>
      <c r="E87" s="110"/>
      <c r="F87" s="110"/>
      <c r="G87" s="110"/>
      <c r="H87" s="110"/>
    </row>
    <row r="88" spans="1:8" x14ac:dyDescent="0.25">
      <c r="A88" s="217"/>
      <c r="B88" s="222"/>
      <c r="C88" s="75"/>
      <c r="D88" s="75"/>
      <c r="E88" s="75"/>
      <c r="F88" s="75"/>
      <c r="G88" s="75"/>
      <c r="H88" s="75"/>
    </row>
    <row r="89" spans="1:8" x14ac:dyDescent="0.25">
      <c r="A89" s="201" t="s">
        <v>359</v>
      </c>
      <c r="B89" s="203"/>
      <c r="C89" s="69">
        <v>0</v>
      </c>
      <c r="D89" s="69">
        <v>0</v>
      </c>
      <c r="E89" s="69">
        <v>0</v>
      </c>
      <c r="F89" s="69">
        <v>0</v>
      </c>
      <c r="G89" s="70">
        <v>0</v>
      </c>
      <c r="H89" s="69">
        <v>0</v>
      </c>
    </row>
    <row r="90" spans="1:8" x14ac:dyDescent="0.25">
      <c r="A90" s="204" t="s">
        <v>286</v>
      </c>
      <c r="B90" s="221"/>
      <c r="C90" s="116">
        <v>0</v>
      </c>
      <c r="D90" s="117">
        <v>0</v>
      </c>
      <c r="E90" s="117">
        <v>0</v>
      </c>
      <c r="F90" s="117">
        <v>0</v>
      </c>
      <c r="G90" s="117">
        <v>0</v>
      </c>
      <c r="H90" s="117">
        <v>0</v>
      </c>
    </row>
    <row r="91" spans="1:8" x14ac:dyDescent="0.25">
      <c r="A91" s="41"/>
      <c r="B91" s="42" t="s">
        <v>287</v>
      </c>
      <c r="C91" s="129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</row>
    <row r="92" spans="1:8" x14ac:dyDescent="0.25">
      <c r="A92" s="41"/>
      <c r="B92" s="42" t="s">
        <v>288</v>
      </c>
      <c r="C92" s="129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</row>
    <row r="93" spans="1:8" x14ac:dyDescent="0.25">
      <c r="A93" s="41"/>
      <c r="B93" s="42" t="s">
        <v>289</v>
      </c>
      <c r="C93" s="129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</row>
    <row r="94" spans="1:8" x14ac:dyDescent="0.25">
      <c r="A94" s="41"/>
      <c r="B94" s="42" t="s">
        <v>290</v>
      </c>
      <c r="C94" s="129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</row>
    <row r="95" spans="1:8" x14ac:dyDescent="0.25">
      <c r="A95" s="41"/>
      <c r="B95" s="42" t="s">
        <v>291</v>
      </c>
      <c r="C95" s="129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</row>
    <row r="96" spans="1:8" x14ac:dyDescent="0.25">
      <c r="A96" s="41"/>
      <c r="B96" s="42" t="s">
        <v>292</v>
      </c>
      <c r="C96" s="129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</row>
    <row r="97" spans="1:8" x14ac:dyDescent="0.25">
      <c r="A97" s="41"/>
      <c r="B97" s="42" t="s">
        <v>293</v>
      </c>
      <c r="C97" s="129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</row>
    <row r="98" spans="1:8" x14ac:dyDescent="0.25">
      <c r="A98" s="204" t="s">
        <v>294</v>
      </c>
      <c r="B98" s="221"/>
      <c r="C98" s="129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</row>
    <row r="99" spans="1:8" x14ac:dyDescent="0.25">
      <c r="A99" s="41"/>
      <c r="B99" s="42" t="s">
        <v>295</v>
      </c>
      <c r="C99" s="116">
        <v>0</v>
      </c>
      <c r="D99" s="117">
        <v>0</v>
      </c>
      <c r="E99" s="117">
        <v>0</v>
      </c>
      <c r="F99" s="117">
        <v>0</v>
      </c>
      <c r="G99" s="117">
        <v>0</v>
      </c>
      <c r="H99" s="117">
        <v>0</v>
      </c>
    </row>
    <row r="100" spans="1:8" x14ac:dyDescent="0.25">
      <c r="A100" s="41"/>
      <c r="B100" s="42" t="s">
        <v>296</v>
      </c>
      <c r="C100" s="129">
        <v>0</v>
      </c>
      <c r="D100" s="130">
        <v>0</v>
      </c>
      <c r="E100" s="130">
        <v>0</v>
      </c>
      <c r="F100" s="130">
        <v>0</v>
      </c>
      <c r="G100" s="130">
        <v>0</v>
      </c>
      <c r="H100" s="130">
        <v>0</v>
      </c>
    </row>
    <row r="101" spans="1:8" x14ac:dyDescent="0.25">
      <c r="A101" s="41"/>
      <c r="B101" s="42" t="s">
        <v>297</v>
      </c>
      <c r="C101" s="129">
        <v>0</v>
      </c>
      <c r="D101" s="130">
        <v>0</v>
      </c>
      <c r="E101" s="130">
        <v>0</v>
      </c>
      <c r="F101" s="130">
        <v>0</v>
      </c>
      <c r="G101" s="130">
        <v>0</v>
      </c>
      <c r="H101" s="130">
        <v>0</v>
      </c>
    </row>
    <row r="102" spans="1:8" x14ac:dyDescent="0.25">
      <c r="A102" s="41"/>
      <c r="B102" s="42" t="s">
        <v>298</v>
      </c>
      <c r="C102" s="129">
        <v>0</v>
      </c>
      <c r="D102" s="130">
        <v>0</v>
      </c>
      <c r="E102" s="130">
        <v>0</v>
      </c>
      <c r="F102" s="130">
        <v>0</v>
      </c>
      <c r="G102" s="130">
        <v>0</v>
      </c>
      <c r="H102" s="130">
        <v>0</v>
      </c>
    </row>
    <row r="103" spans="1:8" x14ac:dyDescent="0.25">
      <c r="A103" s="41"/>
      <c r="B103" s="42" t="s">
        <v>299</v>
      </c>
      <c r="C103" s="129">
        <v>0</v>
      </c>
      <c r="D103" s="130">
        <v>0</v>
      </c>
      <c r="E103" s="130">
        <v>0</v>
      </c>
      <c r="F103" s="130">
        <v>0</v>
      </c>
      <c r="G103" s="130">
        <v>0</v>
      </c>
      <c r="H103" s="130">
        <v>0</v>
      </c>
    </row>
    <row r="104" spans="1:8" x14ac:dyDescent="0.25">
      <c r="A104" s="41"/>
      <c r="B104" s="42" t="s">
        <v>300</v>
      </c>
      <c r="C104" s="129">
        <v>0</v>
      </c>
      <c r="D104" s="130">
        <v>0</v>
      </c>
      <c r="E104" s="130">
        <v>0</v>
      </c>
      <c r="F104" s="130">
        <v>0</v>
      </c>
      <c r="G104" s="130">
        <v>0</v>
      </c>
      <c r="H104" s="130">
        <v>0</v>
      </c>
    </row>
    <row r="105" spans="1:8" x14ac:dyDescent="0.25">
      <c r="A105" s="41"/>
      <c r="B105" s="42" t="s">
        <v>301</v>
      </c>
      <c r="C105" s="129">
        <v>0</v>
      </c>
      <c r="D105" s="130">
        <v>0</v>
      </c>
      <c r="E105" s="130">
        <v>0</v>
      </c>
      <c r="F105" s="130">
        <v>0</v>
      </c>
      <c r="G105" s="130">
        <v>0</v>
      </c>
      <c r="H105" s="130">
        <v>0</v>
      </c>
    </row>
    <row r="106" spans="1:8" x14ac:dyDescent="0.25">
      <c r="A106" s="41"/>
      <c r="B106" s="42" t="s">
        <v>302</v>
      </c>
      <c r="C106" s="129">
        <v>0</v>
      </c>
      <c r="D106" s="130">
        <v>0</v>
      </c>
      <c r="E106" s="130">
        <v>0</v>
      </c>
      <c r="F106" s="130">
        <v>0</v>
      </c>
      <c r="G106" s="130">
        <v>0</v>
      </c>
      <c r="H106" s="130">
        <v>0</v>
      </c>
    </row>
    <row r="107" spans="1:8" x14ac:dyDescent="0.25">
      <c r="A107" s="41"/>
      <c r="B107" s="42" t="s">
        <v>303</v>
      </c>
      <c r="C107" s="129">
        <v>0</v>
      </c>
      <c r="D107" s="130">
        <v>0</v>
      </c>
      <c r="E107" s="130">
        <v>0</v>
      </c>
      <c r="F107" s="130">
        <v>0</v>
      </c>
      <c r="G107" s="130">
        <v>0</v>
      </c>
      <c r="H107" s="130">
        <v>0</v>
      </c>
    </row>
    <row r="108" spans="1:8" x14ac:dyDescent="0.25">
      <c r="A108" s="204" t="s">
        <v>304</v>
      </c>
      <c r="B108" s="221"/>
      <c r="C108" s="116">
        <v>0</v>
      </c>
      <c r="D108" s="117">
        <v>0</v>
      </c>
      <c r="E108" s="117">
        <v>0</v>
      </c>
      <c r="F108" s="117">
        <v>0</v>
      </c>
      <c r="G108" s="117">
        <v>0</v>
      </c>
      <c r="H108" s="117">
        <v>0</v>
      </c>
    </row>
    <row r="109" spans="1:8" x14ac:dyDescent="0.25">
      <c r="A109" s="41"/>
      <c r="B109" s="42" t="s">
        <v>305</v>
      </c>
      <c r="C109" s="129">
        <v>0</v>
      </c>
      <c r="D109" s="130">
        <v>0</v>
      </c>
      <c r="E109" s="130">
        <v>0</v>
      </c>
      <c r="F109" s="130">
        <v>0</v>
      </c>
      <c r="G109" s="130">
        <v>0</v>
      </c>
      <c r="H109" s="130">
        <v>0</v>
      </c>
    </row>
    <row r="110" spans="1:8" x14ac:dyDescent="0.25">
      <c r="A110" s="41"/>
      <c r="B110" s="42" t="s">
        <v>306</v>
      </c>
      <c r="C110" s="129">
        <v>0</v>
      </c>
      <c r="D110" s="130">
        <v>0</v>
      </c>
      <c r="E110" s="130">
        <v>0</v>
      </c>
      <c r="F110" s="130">
        <v>0</v>
      </c>
      <c r="G110" s="130">
        <v>0</v>
      </c>
      <c r="H110" s="130">
        <v>0</v>
      </c>
    </row>
    <row r="111" spans="1:8" x14ac:dyDescent="0.25">
      <c r="A111" s="41"/>
      <c r="B111" s="42" t="s">
        <v>307</v>
      </c>
      <c r="C111" s="129">
        <v>0</v>
      </c>
      <c r="D111" s="130">
        <v>0</v>
      </c>
      <c r="E111" s="130">
        <v>0</v>
      </c>
      <c r="F111" s="130">
        <v>0</v>
      </c>
      <c r="G111" s="130">
        <v>0</v>
      </c>
      <c r="H111" s="130">
        <v>0</v>
      </c>
    </row>
    <row r="112" spans="1:8" x14ac:dyDescent="0.25">
      <c r="A112" s="41"/>
      <c r="B112" s="42" t="s">
        <v>308</v>
      </c>
      <c r="C112" s="129">
        <v>0</v>
      </c>
      <c r="D112" s="130">
        <v>0</v>
      </c>
      <c r="E112" s="130">
        <v>0</v>
      </c>
      <c r="F112" s="130">
        <v>0</v>
      </c>
      <c r="G112" s="130">
        <v>0</v>
      </c>
      <c r="H112" s="130">
        <v>0</v>
      </c>
    </row>
    <row r="113" spans="1:8" x14ac:dyDescent="0.25">
      <c r="A113" s="41"/>
      <c r="B113" s="42" t="s">
        <v>309</v>
      </c>
      <c r="C113" s="129">
        <v>0</v>
      </c>
      <c r="D113" s="130">
        <v>0</v>
      </c>
      <c r="E113" s="130">
        <v>0</v>
      </c>
      <c r="F113" s="130">
        <v>0</v>
      </c>
      <c r="G113" s="130">
        <v>0</v>
      </c>
      <c r="H113" s="130">
        <v>0</v>
      </c>
    </row>
    <row r="114" spans="1:8" x14ac:dyDescent="0.25">
      <c r="A114" s="41"/>
      <c r="B114" s="42" t="s">
        <v>310</v>
      </c>
      <c r="C114" s="129">
        <v>0</v>
      </c>
      <c r="D114" s="130">
        <v>0</v>
      </c>
      <c r="E114" s="130">
        <v>0</v>
      </c>
      <c r="F114" s="130">
        <v>0</v>
      </c>
      <c r="G114" s="130">
        <v>0</v>
      </c>
      <c r="H114" s="130">
        <v>0</v>
      </c>
    </row>
    <row r="115" spans="1:8" x14ac:dyDescent="0.25">
      <c r="A115" s="41"/>
      <c r="B115" s="42" t="s">
        <v>311</v>
      </c>
      <c r="C115" s="129">
        <v>0</v>
      </c>
      <c r="D115" s="130">
        <v>0</v>
      </c>
      <c r="E115" s="130">
        <v>0</v>
      </c>
      <c r="F115" s="130">
        <v>0</v>
      </c>
      <c r="G115" s="130">
        <v>0</v>
      </c>
      <c r="H115" s="130">
        <v>0</v>
      </c>
    </row>
    <row r="116" spans="1:8" x14ac:dyDescent="0.25">
      <c r="A116" s="41"/>
      <c r="B116" s="42" t="s">
        <v>312</v>
      </c>
      <c r="C116" s="129">
        <v>0</v>
      </c>
      <c r="D116" s="130">
        <v>0</v>
      </c>
      <c r="E116" s="130">
        <v>0</v>
      </c>
      <c r="F116" s="130">
        <v>0</v>
      </c>
      <c r="G116" s="130">
        <v>0</v>
      </c>
      <c r="H116" s="130">
        <v>0</v>
      </c>
    </row>
    <row r="117" spans="1:8" x14ac:dyDescent="0.25">
      <c r="A117" s="41"/>
      <c r="B117" s="42" t="s">
        <v>313</v>
      </c>
      <c r="C117" s="129">
        <v>0</v>
      </c>
      <c r="D117" s="130">
        <v>0</v>
      </c>
      <c r="E117" s="130">
        <v>0</v>
      </c>
      <c r="F117" s="130">
        <v>0</v>
      </c>
      <c r="G117" s="130">
        <v>0</v>
      </c>
      <c r="H117" s="130">
        <v>0</v>
      </c>
    </row>
    <row r="118" spans="1:8" x14ac:dyDescent="0.25">
      <c r="A118" s="204" t="s">
        <v>314</v>
      </c>
      <c r="B118" s="221"/>
      <c r="C118" s="116">
        <v>0</v>
      </c>
      <c r="D118" s="117">
        <v>0</v>
      </c>
      <c r="E118" s="117">
        <v>0</v>
      </c>
      <c r="F118" s="117">
        <v>0</v>
      </c>
      <c r="G118" s="117">
        <v>0</v>
      </c>
      <c r="H118" s="117">
        <v>0</v>
      </c>
    </row>
    <row r="119" spans="1:8" x14ac:dyDescent="0.25">
      <c r="A119" s="41"/>
      <c r="B119" s="42" t="s">
        <v>315</v>
      </c>
      <c r="C119" s="129">
        <v>0</v>
      </c>
      <c r="D119" s="130">
        <v>0</v>
      </c>
      <c r="E119" s="130">
        <v>0</v>
      </c>
      <c r="F119" s="130">
        <v>0</v>
      </c>
      <c r="G119" s="130">
        <v>0</v>
      </c>
      <c r="H119" s="130">
        <v>0</v>
      </c>
    </row>
    <row r="120" spans="1:8" x14ac:dyDescent="0.25">
      <c r="A120" s="41"/>
      <c r="B120" s="42" t="s">
        <v>316</v>
      </c>
      <c r="C120" s="129">
        <v>0</v>
      </c>
      <c r="D120" s="130">
        <v>0</v>
      </c>
      <c r="E120" s="130">
        <v>0</v>
      </c>
      <c r="F120" s="130">
        <v>0</v>
      </c>
      <c r="G120" s="130">
        <v>0</v>
      </c>
      <c r="H120" s="130">
        <v>0</v>
      </c>
    </row>
    <row r="121" spans="1:8" x14ac:dyDescent="0.25">
      <c r="A121" s="41"/>
      <c r="B121" s="42" t="s">
        <v>317</v>
      </c>
      <c r="C121" s="129">
        <v>0</v>
      </c>
      <c r="D121" s="130">
        <v>0</v>
      </c>
      <c r="E121" s="130">
        <v>0</v>
      </c>
      <c r="F121" s="130">
        <v>0</v>
      </c>
      <c r="G121" s="130">
        <v>0</v>
      </c>
      <c r="H121" s="130">
        <v>0</v>
      </c>
    </row>
    <row r="122" spans="1:8" x14ac:dyDescent="0.25">
      <c r="A122" s="41"/>
      <c r="B122" s="42" t="s">
        <v>318</v>
      </c>
      <c r="C122" s="129">
        <v>0</v>
      </c>
      <c r="D122" s="130">
        <v>0</v>
      </c>
      <c r="E122" s="130">
        <v>0</v>
      </c>
      <c r="F122" s="130">
        <v>0</v>
      </c>
      <c r="G122" s="130">
        <v>0</v>
      </c>
      <c r="H122" s="130">
        <v>0</v>
      </c>
    </row>
    <row r="123" spans="1:8" x14ac:dyDescent="0.25">
      <c r="A123" s="41"/>
      <c r="B123" s="42" t="s">
        <v>319</v>
      </c>
      <c r="C123" s="129">
        <v>0</v>
      </c>
      <c r="D123" s="130">
        <v>0</v>
      </c>
      <c r="E123" s="130">
        <v>0</v>
      </c>
      <c r="F123" s="130">
        <v>0</v>
      </c>
      <c r="G123" s="130">
        <v>0</v>
      </c>
      <c r="H123" s="130">
        <v>0</v>
      </c>
    </row>
    <row r="124" spans="1:8" x14ac:dyDescent="0.25">
      <c r="A124" s="41"/>
      <c r="B124" s="42" t="s">
        <v>320</v>
      </c>
      <c r="C124" s="129">
        <v>0</v>
      </c>
      <c r="D124" s="130">
        <v>0</v>
      </c>
      <c r="E124" s="130">
        <v>0</v>
      </c>
      <c r="F124" s="130">
        <v>0</v>
      </c>
      <c r="G124" s="130">
        <v>0</v>
      </c>
      <c r="H124" s="130">
        <v>0</v>
      </c>
    </row>
    <row r="125" spans="1:8" x14ac:dyDescent="0.25">
      <c r="A125" s="41"/>
      <c r="B125" s="42" t="s">
        <v>321</v>
      </c>
      <c r="C125" s="129">
        <v>0</v>
      </c>
      <c r="D125" s="130">
        <v>0</v>
      </c>
      <c r="E125" s="130">
        <v>0</v>
      </c>
      <c r="F125" s="130">
        <v>0</v>
      </c>
      <c r="G125" s="130">
        <v>0</v>
      </c>
      <c r="H125" s="130">
        <v>0</v>
      </c>
    </row>
    <row r="126" spans="1:8" x14ac:dyDescent="0.25">
      <c r="A126" s="41"/>
      <c r="B126" s="42" t="s">
        <v>322</v>
      </c>
      <c r="C126" s="129">
        <v>0</v>
      </c>
      <c r="D126" s="130">
        <v>0</v>
      </c>
      <c r="E126" s="130">
        <v>0</v>
      </c>
      <c r="F126" s="130">
        <v>0</v>
      </c>
      <c r="G126" s="130">
        <v>0</v>
      </c>
      <c r="H126" s="130">
        <v>0</v>
      </c>
    </row>
    <row r="127" spans="1:8" x14ac:dyDescent="0.25">
      <c r="A127" s="41"/>
      <c r="B127" s="42" t="s">
        <v>323</v>
      </c>
      <c r="C127" s="129">
        <v>0</v>
      </c>
      <c r="D127" s="130">
        <v>0</v>
      </c>
      <c r="E127" s="130">
        <v>0</v>
      </c>
      <c r="F127" s="130">
        <v>0</v>
      </c>
      <c r="G127" s="130">
        <v>0</v>
      </c>
      <c r="H127" s="130">
        <v>0</v>
      </c>
    </row>
    <row r="128" spans="1:8" x14ac:dyDescent="0.25">
      <c r="A128" s="204" t="s">
        <v>324</v>
      </c>
      <c r="B128" s="221"/>
      <c r="C128" s="116">
        <v>0</v>
      </c>
      <c r="D128" s="130">
        <v>0</v>
      </c>
      <c r="E128" s="130">
        <v>0</v>
      </c>
      <c r="F128" s="130">
        <v>0</v>
      </c>
      <c r="G128" s="130">
        <v>0</v>
      </c>
      <c r="H128" s="117">
        <v>0</v>
      </c>
    </row>
    <row r="129" spans="1:8" x14ac:dyDescent="0.25">
      <c r="A129" s="41"/>
      <c r="B129" s="42" t="s">
        <v>325</v>
      </c>
      <c r="C129" s="129">
        <v>0</v>
      </c>
      <c r="D129" s="130">
        <v>0</v>
      </c>
      <c r="E129" s="130">
        <v>0</v>
      </c>
      <c r="F129" s="130">
        <v>0</v>
      </c>
      <c r="G129" s="130">
        <v>0</v>
      </c>
      <c r="H129" s="130">
        <v>0</v>
      </c>
    </row>
    <row r="130" spans="1:8" x14ac:dyDescent="0.25">
      <c r="A130" s="41"/>
      <c r="B130" s="42" t="s">
        <v>326</v>
      </c>
      <c r="C130" s="129">
        <v>0</v>
      </c>
      <c r="D130" s="130">
        <v>0</v>
      </c>
      <c r="E130" s="130">
        <v>0</v>
      </c>
      <c r="F130" s="130">
        <v>0</v>
      </c>
      <c r="G130" s="130">
        <v>0</v>
      </c>
      <c r="H130" s="130">
        <v>0</v>
      </c>
    </row>
    <row r="131" spans="1:8" x14ac:dyDescent="0.25">
      <c r="A131" s="41"/>
      <c r="B131" s="42" t="s">
        <v>327</v>
      </c>
      <c r="C131" s="129">
        <v>0</v>
      </c>
      <c r="D131" s="130">
        <v>0</v>
      </c>
      <c r="E131" s="130">
        <v>0</v>
      </c>
      <c r="F131" s="130">
        <v>0</v>
      </c>
      <c r="G131" s="130">
        <v>0</v>
      </c>
      <c r="H131" s="130">
        <v>0</v>
      </c>
    </row>
    <row r="132" spans="1:8" x14ac:dyDescent="0.25">
      <c r="A132" s="41"/>
      <c r="B132" s="42" t="s">
        <v>328</v>
      </c>
      <c r="C132" s="129">
        <v>0</v>
      </c>
      <c r="D132" s="130">
        <v>0</v>
      </c>
      <c r="E132" s="130">
        <v>0</v>
      </c>
      <c r="F132" s="130">
        <v>0</v>
      </c>
      <c r="G132" s="130">
        <v>0</v>
      </c>
      <c r="H132" s="130">
        <v>0</v>
      </c>
    </row>
    <row r="133" spans="1:8" x14ac:dyDescent="0.25">
      <c r="A133" s="41"/>
      <c r="B133" s="42" t="s">
        <v>329</v>
      </c>
      <c r="C133" s="129">
        <v>0</v>
      </c>
      <c r="D133" s="130">
        <v>0</v>
      </c>
      <c r="E133" s="130">
        <v>0</v>
      </c>
      <c r="F133" s="130">
        <v>0</v>
      </c>
      <c r="G133" s="130">
        <v>0</v>
      </c>
      <c r="H133" s="130">
        <v>0</v>
      </c>
    </row>
    <row r="134" spans="1:8" x14ac:dyDescent="0.25">
      <c r="A134" s="41"/>
      <c r="B134" s="42" t="s">
        <v>330</v>
      </c>
      <c r="C134" s="129">
        <v>0</v>
      </c>
      <c r="D134" s="130">
        <v>0</v>
      </c>
      <c r="E134" s="130">
        <v>0</v>
      </c>
      <c r="F134" s="130">
        <v>0</v>
      </c>
      <c r="G134" s="130">
        <v>0</v>
      </c>
      <c r="H134" s="130">
        <v>0</v>
      </c>
    </row>
    <row r="135" spans="1:8" x14ac:dyDescent="0.25">
      <c r="A135" s="41"/>
      <c r="B135" s="42" t="s">
        <v>331</v>
      </c>
      <c r="C135" s="129">
        <v>0</v>
      </c>
      <c r="D135" s="130">
        <v>0</v>
      </c>
      <c r="E135" s="130">
        <v>0</v>
      </c>
      <c r="F135" s="130">
        <v>0</v>
      </c>
      <c r="G135" s="130">
        <v>0</v>
      </c>
      <c r="H135" s="130">
        <v>0</v>
      </c>
    </row>
    <row r="136" spans="1:8" x14ac:dyDescent="0.25">
      <c r="A136" s="41"/>
      <c r="B136" s="42" t="s">
        <v>332</v>
      </c>
      <c r="C136" s="129">
        <v>0</v>
      </c>
      <c r="D136" s="130">
        <v>0</v>
      </c>
      <c r="E136" s="130">
        <v>0</v>
      </c>
      <c r="F136" s="130">
        <v>0</v>
      </c>
      <c r="G136" s="130">
        <v>0</v>
      </c>
      <c r="H136" s="130">
        <v>0</v>
      </c>
    </row>
    <row r="137" spans="1:8" x14ac:dyDescent="0.25">
      <c r="A137" s="41"/>
      <c r="B137" s="42" t="s">
        <v>333</v>
      </c>
      <c r="C137" s="129">
        <v>0</v>
      </c>
      <c r="D137" s="130">
        <v>0</v>
      </c>
      <c r="E137" s="130">
        <v>0</v>
      </c>
      <c r="F137" s="130">
        <v>0</v>
      </c>
      <c r="G137" s="130">
        <v>0</v>
      </c>
      <c r="H137" s="130">
        <v>0</v>
      </c>
    </row>
    <row r="138" spans="1:8" x14ac:dyDescent="0.25">
      <c r="A138" s="204" t="s">
        <v>334</v>
      </c>
      <c r="B138" s="221"/>
      <c r="C138" s="129">
        <v>0</v>
      </c>
      <c r="D138" s="130">
        <v>0</v>
      </c>
      <c r="E138" s="130">
        <v>0</v>
      </c>
      <c r="F138" s="130">
        <v>0</v>
      </c>
      <c r="G138" s="130">
        <v>0</v>
      </c>
      <c r="H138" s="130">
        <f t="shared" ref="H138" si="20">+H139+H140+H141</f>
        <v>0</v>
      </c>
    </row>
    <row r="139" spans="1:8" x14ac:dyDescent="0.25">
      <c r="A139" s="41"/>
      <c r="B139" s="42" t="s">
        <v>335</v>
      </c>
      <c r="C139" s="129">
        <v>0</v>
      </c>
      <c r="D139" s="130">
        <v>0</v>
      </c>
      <c r="E139" s="130">
        <v>0</v>
      </c>
      <c r="F139" s="130">
        <v>0</v>
      </c>
      <c r="G139" s="130">
        <v>0</v>
      </c>
      <c r="H139" s="130">
        <v>0</v>
      </c>
    </row>
    <row r="140" spans="1:8" x14ac:dyDescent="0.25">
      <c r="A140" s="41"/>
      <c r="B140" s="42" t="s">
        <v>336</v>
      </c>
      <c r="C140" s="129">
        <v>0</v>
      </c>
      <c r="D140" s="130">
        <v>0</v>
      </c>
      <c r="E140" s="130">
        <v>0</v>
      </c>
      <c r="F140" s="130">
        <v>0</v>
      </c>
      <c r="G140" s="130">
        <v>0</v>
      </c>
      <c r="H140" s="130">
        <v>0</v>
      </c>
    </row>
    <row r="141" spans="1:8" x14ac:dyDescent="0.25">
      <c r="A141" s="41"/>
      <c r="B141" s="42" t="s">
        <v>337</v>
      </c>
      <c r="C141" s="129">
        <v>0</v>
      </c>
      <c r="D141" s="130">
        <v>0</v>
      </c>
      <c r="E141" s="130">
        <v>0</v>
      </c>
      <c r="F141" s="130">
        <v>0</v>
      </c>
      <c r="G141" s="130">
        <v>0</v>
      </c>
      <c r="H141" s="130">
        <v>0</v>
      </c>
    </row>
    <row r="142" spans="1:8" x14ac:dyDescent="0.25">
      <c r="A142" s="204" t="s">
        <v>338</v>
      </c>
      <c r="B142" s="221"/>
      <c r="C142" s="116">
        <v>0</v>
      </c>
      <c r="D142" s="117">
        <v>0</v>
      </c>
      <c r="E142" s="117">
        <v>0</v>
      </c>
      <c r="F142" s="117">
        <v>0</v>
      </c>
      <c r="G142" s="117">
        <v>0</v>
      </c>
      <c r="H142" s="117">
        <v>0</v>
      </c>
    </row>
    <row r="143" spans="1:8" x14ac:dyDescent="0.25">
      <c r="A143" s="41"/>
      <c r="B143" s="42" t="s">
        <v>339</v>
      </c>
      <c r="C143" s="129">
        <v>0</v>
      </c>
      <c r="D143" s="130">
        <v>0</v>
      </c>
      <c r="E143" s="130">
        <v>0</v>
      </c>
      <c r="F143" s="130">
        <v>0</v>
      </c>
      <c r="G143" s="130">
        <v>0</v>
      </c>
      <c r="H143" s="130">
        <v>0</v>
      </c>
    </row>
    <row r="144" spans="1:8" x14ac:dyDescent="0.25">
      <c r="A144" s="41"/>
      <c r="B144" s="42" t="s">
        <v>340</v>
      </c>
      <c r="C144" s="129">
        <v>0</v>
      </c>
      <c r="D144" s="130">
        <v>0</v>
      </c>
      <c r="E144" s="130">
        <v>0</v>
      </c>
      <c r="F144" s="130">
        <v>0</v>
      </c>
      <c r="G144" s="130">
        <v>0</v>
      </c>
      <c r="H144" s="130">
        <v>0</v>
      </c>
    </row>
    <row r="145" spans="1:8" x14ac:dyDescent="0.25">
      <c r="A145" s="41"/>
      <c r="B145" s="42" t="s">
        <v>341</v>
      </c>
      <c r="C145" s="129">
        <v>0</v>
      </c>
      <c r="D145" s="130">
        <v>0</v>
      </c>
      <c r="E145" s="130">
        <v>0</v>
      </c>
      <c r="F145" s="130">
        <v>0</v>
      </c>
      <c r="G145" s="130">
        <v>0</v>
      </c>
      <c r="H145" s="130">
        <v>0</v>
      </c>
    </row>
    <row r="146" spans="1:8" x14ac:dyDescent="0.25">
      <c r="A146" s="41"/>
      <c r="B146" s="42" t="s">
        <v>342</v>
      </c>
      <c r="C146" s="129">
        <v>0</v>
      </c>
      <c r="D146" s="130">
        <v>0</v>
      </c>
      <c r="E146" s="130">
        <v>0</v>
      </c>
      <c r="F146" s="130">
        <v>0</v>
      </c>
      <c r="G146" s="130">
        <v>0</v>
      </c>
      <c r="H146" s="130">
        <v>0</v>
      </c>
    </row>
    <row r="147" spans="1:8" x14ac:dyDescent="0.25">
      <c r="A147" s="41"/>
      <c r="B147" s="42" t="s">
        <v>343</v>
      </c>
      <c r="C147" s="129">
        <v>0</v>
      </c>
      <c r="D147" s="130">
        <v>0</v>
      </c>
      <c r="E147" s="130">
        <v>0</v>
      </c>
      <c r="F147" s="130">
        <v>0</v>
      </c>
      <c r="G147" s="130">
        <v>0</v>
      </c>
      <c r="H147" s="130">
        <v>0</v>
      </c>
    </row>
    <row r="148" spans="1:8" x14ac:dyDescent="0.25">
      <c r="A148" s="41"/>
      <c r="B148" s="42" t="s">
        <v>344</v>
      </c>
      <c r="C148" s="129">
        <v>0</v>
      </c>
      <c r="D148" s="130">
        <v>0</v>
      </c>
      <c r="E148" s="130">
        <v>0</v>
      </c>
      <c r="F148" s="130">
        <v>0</v>
      </c>
      <c r="G148" s="130">
        <v>0</v>
      </c>
      <c r="H148" s="130">
        <v>0</v>
      </c>
    </row>
    <row r="149" spans="1:8" x14ac:dyDescent="0.25">
      <c r="A149" s="41"/>
      <c r="B149" s="42" t="s">
        <v>345</v>
      </c>
      <c r="C149" s="129">
        <v>0</v>
      </c>
      <c r="D149" s="130">
        <v>0</v>
      </c>
      <c r="E149" s="130">
        <v>0</v>
      </c>
      <c r="F149" s="130">
        <v>0</v>
      </c>
      <c r="G149" s="130">
        <v>0</v>
      </c>
      <c r="H149" s="130">
        <v>0</v>
      </c>
    </row>
    <row r="150" spans="1:8" x14ac:dyDescent="0.25">
      <c r="A150" s="41"/>
      <c r="B150" s="42" t="s">
        <v>346</v>
      </c>
      <c r="C150" s="129">
        <v>0</v>
      </c>
      <c r="D150" s="130">
        <v>0</v>
      </c>
      <c r="E150" s="130">
        <v>0</v>
      </c>
      <c r="F150" s="130">
        <v>0</v>
      </c>
      <c r="G150" s="130">
        <v>0</v>
      </c>
      <c r="H150" s="130">
        <v>0</v>
      </c>
    </row>
    <row r="151" spans="1:8" x14ac:dyDescent="0.25">
      <c r="A151" s="204" t="s">
        <v>347</v>
      </c>
      <c r="B151" s="221"/>
      <c r="C151" s="116">
        <v>0</v>
      </c>
      <c r="D151" s="117">
        <v>0</v>
      </c>
      <c r="E151" s="117">
        <v>0</v>
      </c>
      <c r="F151" s="117">
        <v>0</v>
      </c>
      <c r="G151" s="117">
        <v>0</v>
      </c>
      <c r="H151" s="117">
        <v>0</v>
      </c>
    </row>
    <row r="152" spans="1:8" x14ac:dyDescent="0.25">
      <c r="A152" s="41"/>
      <c r="B152" s="42" t="s">
        <v>348</v>
      </c>
      <c r="C152" s="129">
        <v>0</v>
      </c>
      <c r="D152" s="130">
        <v>0</v>
      </c>
      <c r="E152" s="130">
        <v>0</v>
      </c>
      <c r="F152" s="130">
        <v>0</v>
      </c>
      <c r="G152" s="130">
        <v>0</v>
      </c>
      <c r="H152" s="130">
        <v>0</v>
      </c>
    </row>
    <row r="153" spans="1:8" x14ac:dyDescent="0.25">
      <c r="A153" s="41"/>
      <c r="B153" s="42" t="s">
        <v>349</v>
      </c>
      <c r="C153" s="129">
        <v>0</v>
      </c>
      <c r="D153" s="130">
        <v>0</v>
      </c>
      <c r="E153" s="130">
        <v>0</v>
      </c>
      <c r="F153" s="130">
        <v>0</v>
      </c>
      <c r="G153" s="130">
        <v>0</v>
      </c>
      <c r="H153" s="130">
        <v>0</v>
      </c>
    </row>
    <row r="154" spans="1:8" x14ac:dyDescent="0.25">
      <c r="A154" s="41"/>
      <c r="B154" s="42" t="s">
        <v>350</v>
      </c>
      <c r="C154" s="129">
        <v>0</v>
      </c>
      <c r="D154" s="130">
        <v>0</v>
      </c>
      <c r="E154" s="130">
        <v>0</v>
      </c>
      <c r="F154" s="130">
        <v>0</v>
      </c>
      <c r="G154" s="130">
        <v>0</v>
      </c>
      <c r="H154" s="130">
        <v>0</v>
      </c>
    </row>
    <row r="155" spans="1:8" x14ac:dyDescent="0.25">
      <c r="A155" s="204" t="s">
        <v>351</v>
      </c>
      <c r="B155" s="221"/>
      <c r="C155" s="116">
        <v>0</v>
      </c>
      <c r="D155" s="117">
        <v>0</v>
      </c>
      <c r="E155" s="117">
        <v>0</v>
      </c>
      <c r="F155" s="117">
        <v>0</v>
      </c>
      <c r="G155" s="117">
        <v>0</v>
      </c>
      <c r="H155" s="117">
        <v>0</v>
      </c>
    </row>
    <row r="156" spans="1:8" x14ac:dyDescent="0.25">
      <c r="A156" s="41"/>
      <c r="B156" s="42" t="s">
        <v>352</v>
      </c>
      <c r="C156" s="129">
        <v>0</v>
      </c>
      <c r="D156" s="130">
        <v>0</v>
      </c>
      <c r="E156" s="130">
        <v>0</v>
      </c>
      <c r="F156" s="130">
        <v>0</v>
      </c>
      <c r="G156" s="130">
        <v>0</v>
      </c>
      <c r="H156" s="130">
        <v>0</v>
      </c>
    </row>
    <row r="157" spans="1:8" x14ac:dyDescent="0.25">
      <c r="A157" s="41"/>
      <c r="B157" s="42" t="s">
        <v>353</v>
      </c>
      <c r="C157" s="129">
        <v>0</v>
      </c>
      <c r="D157" s="130">
        <v>0</v>
      </c>
      <c r="E157" s="130">
        <v>0</v>
      </c>
      <c r="F157" s="130">
        <v>0</v>
      </c>
      <c r="G157" s="130">
        <v>0</v>
      </c>
      <c r="H157" s="130">
        <v>0</v>
      </c>
    </row>
    <row r="158" spans="1:8" x14ac:dyDescent="0.25">
      <c r="A158" s="41"/>
      <c r="B158" s="42" t="s">
        <v>354</v>
      </c>
      <c r="C158" s="129">
        <v>0</v>
      </c>
      <c r="D158" s="130">
        <v>0</v>
      </c>
      <c r="E158" s="130">
        <v>0</v>
      </c>
      <c r="F158" s="130">
        <v>0</v>
      </c>
      <c r="G158" s="130">
        <v>0</v>
      </c>
      <c r="H158" s="130">
        <v>0</v>
      </c>
    </row>
    <row r="159" spans="1:8" x14ac:dyDescent="0.25">
      <c r="A159" s="41"/>
      <c r="B159" s="42" t="s">
        <v>355</v>
      </c>
      <c r="C159" s="129">
        <v>0</v>
      </c>
      <c r="D159" s="130">
        <v>0</v>
      </c>
      <c r="E159" s="130">
        <v>0</v>
      </c>
      <c r="F159" s="130">
        <v>0</v>
      </c>
      <c r="G159" s="130">
        <v>0</v>
      </c>
      <c r="H159" s="130">
        <v>0</v>
      </c>
    </row>
    <row r="160" spans="1:8" x14ac:dyDescent="0.25">
      <c r="A160" s="41"/>
      <c r="B160" s="42" t="s">
        <v>356</v>
      </c>
      <c r="C160" s="129">
        <v>0</v>
      </c>
      <c r="D160" s="130">
        <v>0</v>
      </c>
      <c r="E160" s="130">
        <v>0</v>
      </c>
      <c r="F160" s="130">
        <v>0</v>
      </c>
      <c r="G160" s="130">
        <v>0</v>
      </c>
      <c r="H160" s="130">
        <v>0</v>
      </c>
    </row>
    <row r="161" spans="1:8" x14ac:dyDescent="0.25">
      <c r="A161" s="41"/>
      <c r="B161" s="42" t="s">
        <v>357</v>
      </c>
      <c r="C161" s="129">
        <v>0</v>
      </c>
      <c r="D161" s="130">
        <v>0</v>
      </c>
      <c r="E161" s="130">
        <v>0</v>
      </c>
      <c r="F161" s="130">
        <v>0</v>
      </c>
      <c r="G161" s="130">
        <v>0</v>
      </c>
      <c r="H161" s="130">
        <v>0</v>
      </c>
    </row>
    <row r="162" spans="1:8" x14ac:dyDescent="0.25">
      <c r="A162" s="41"/>
      <c r="B162" s="42" t="s">
        <v>358</v>
      </c>
      <c r="C162" s="129">
        <v>0</v>
      </c>
      <c r="D162" s="130">
        <v>0</v>
      </c>
      <c r="E162" s="130">
        <v>0</v>
      </c>
      <c r="F162" s="130">
        <v>0</v>
      </c>
      <c r="G162" s="130">
        <v>0</v>
      </c>
      <c r="H162" s="130">
        <v>0</v>
      </c>
    </row>
    <row r="163" spans="1:8" x14ac:dyDescent="0.25">
      <c r="A163" s="41"/>
      <c r="B163" s="42"/>
      <c r="C163" s="73"/>
      <c r="D163" s="70"/>
      <c r="E163" s="70"/>
      <c r="F163" s="70"/>
      <c r="G163" s="70"/>
      <c r="H163" s="70"/>
    </row>
    <row r="164" spans="1:8" x14ac:dyDescent="0.25">
      <c r="A164" s="201" t="s">
        <v>360</v>
      </c>
      <c r="B164" s="203"/>
      <c r="C164" s="85">
        <f>+C9+C17+C27+C37+C47+C57+C61+C70+C74+C128+C138</f>
        <v>17408958</v>
      </c>
      <c r="D164" s="85">
        <f t="shared" ref="D164:H164" si="21">+D9+D17+D27+D37+D47+D57+D61+D70+D74+D128+D138</f>
        <v>589.65</v>
      </c>
      <c r="E164" s="85">
        <f t="shared" si="21"/>
        <v>17409547.649999999</v>
      </c>
      <c r="F164" s="85">
        <f t="shared" si="21"/>
        <v>2859754.3000000003</v>
      </c>
      <c r="G164" s="85">
        <f t="shared" si="21"/>
        <v>2836502.16</v>
      </c>
      <c r="H164" s="85">
        <f t="shared" si="21"/>
        <v>14549793.350000001</v>
      </c>
    </row>
    <row r="165" spans="1:8" ht="15.75" thickBot="1" x14ac:dyDescent="0.3">
      <c r="A165" s="51"/>
      <c r="B165" s="52"/>
      <c r="C165" s="74"/>
      <c r="D165" s="72"/>
      <c r="E165" s="72"/>
      <c r="F165" s="72"/>
      <c r="G165" s="72"/>
      <c r="H165" s="72"/>
    </row>
  </sheetData>
  <mergeCells count="31">
    <mergeCell ref="A138:B138"/>
    <mergeCell ref="A142:B142"/>
    <mergeCell ref="A151:B151"/>
    <mergeCell ref="A155:B155"/>
    <mergeCell ref="A164:B164"/>
    <mergeCell ref="A128:B128"/>
    <mergeCell ref="A89:B89"/>
    <mergeCell ref="A88:B88"/>
    <mergeCell ref="A90:B90"/>
    <mergeCell ref="A98:B98"/>
    <mergeCell ref="A108:B108"/>
    <mergeCell ref="A118:B118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rintOptions horizontalCentered="1" verticalCentered="1"/>
  <pageMargins left="0.70866141732283472" right="0.70866141732283472" top="0.39370078740157483" bottom="0.74803149606299213" header="0.31496062992125984" footer="0.31496062992125984"/>
  <pageSetup scale="55" orientation="portrait" r:id="rId1"/>
  <headerFooter>
    <oddFooter xml:space="preserve">&amp;C
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31"/>
  <sheetViews>
    <sheetView zoomScale="115" zoomScaleNormal="115" workbookViewId="0">
      <selection activeCell="E78" sqref="E78"/>
    </sheetView>
  </sheetViews>
  <sheetFormatPr baseColWidth="10" defaultRowHeight="15" x14ac:dyDescent="0.25"/>
  <cols>
    <col min="1" max="1" width="44.85546875" customWidth="1"/>
  </cols>
  <sheetData>
    <row r="1" spans="1:9" x14ac:dyDescent="0.25">
      <c r="A1" s="156" t="s">
        <v>418</v>
      </c>
      <c r="B1" s="225"/>
      <c r="C1" s="225"/>
      <c r="D1" s="225"/>
      <c r="E1" s="225"/>
      <c r="F1" s="225"/>
      <c r="G1" s="157"/>
    </row>
    <row r="2" spans="1:9" x14ac:dyDescent="0.25">
      <c r="A2" s="144" t="s">
        <v>279</v>
      </c>
      <c r="B2" s="145"/>
      <c r="C2" s="145"/>
      <c r="D2" s="145"/>
      <c r="E2" s="145"/>
      <c r="F2" s="145"/>
      <c r="G2" s="146"/>
    </row>
    <row r="3" spans="1:9" x14ac:dyDescent="0.25">
      <c r="A3" s="144" t="s">
        <v>361</v>
      </c>
      <c r="B3" s="145"/>
      <c r="C3" s="145"/>
      <c r="D3" s="145"/>
      <c r="E3" s="145"/>
      <c r="F3" s="145"/>
      <c r="G3" s="146"/>
    </row>
    <row r="4" spans="1:9" x14ac:dyDescent="0.25">
      <c r="A4" s="144" t="s">
        <v>440</v>
      </c>
      <c r="B4" s="145"/>
      <c r="C4" s="145"/>
      <c r="D4" s="145"/>
      <c r="E4" s="145"/>
      <c r="F4" s="145"/>
      <c r="G4" s="146"/>
    </row>
    <row r="5" spans="1:9" ht="15.75" thickBot="1" x14ac:dyDescent="0.3">
      <c r="A5" s="147" t="s">
        <v>1</v>
      </c>
      <c r="B5" s="148"/>
      <c r="C5" s="148"/>
      <c r="D5" s="148"/>
      <c r="E5" s="148"/>
      <c r="F5" s="148"/>
      <c r="G5" s="149"/>
    </row>
    <row r="6" spans="1:9" ht="15.75" thickBot="1" x14ac:dyDescent="0.3">
      <c r="A6" s="158" t="s">
        <v>2</v>
      </c>
      <c r="B6" s="153" t="s">
        <v>281</v>
      </c>
      <c r="C6" s="154"/>
      <c r="D6" s="154"/>
      <c r="E6" s="154"/>
      <c r="F6" s="155"/>
      <c r="G6" s="158" t="s">
        <v>282</v>
      </c>
    </row>
    <row r="7" spans="1:9" ht="24" customHeight="1" thickBot="1" x14ac:dyDescent="0.3">
      <c r="A7" s="159"/>
      <c r="B7" s="99" t="s">
        <v>168</v>
      </c>
      <c r="C7" s="99" t="s">
        <v>212</v>
      </c>
      <c r="D7" s="99" t="s">
        <v>213</v>
      </c>
      <c r="E7" s="99" t="s">
        <v>169</v>
      </c>
      <c r="F7" s="99" t="s">
        <v>186</v>
      </c>
      <c r="G7" s="159"/>
    </row>
    <row r="8" spans="1:9" x14ac:dyDescent="0.25">
      <c r="A8" s="112" t="s">
        <v>362</v>
      </c>
      <c r="B8" s="223">
        <f t="shared" ref="B8:G8" si="0">SUM(B10:B14)</f>
        <v>17408958</v>
      </c>
      <c r="C8" s="223">
        <f t="shared" si="0"/>
        <v>589.64999999999418</v>
      </c>
      <c r="D8" s="223">
        <f t="shared" si="0"/>
        <v>17409547.650000002</v>
      </c>
      <c r="E8" s="223">
        <f>SUM(E10:E14)</f>
        <v>2859754.3</v>
      </c>
      <c r="F8" s="223">
        <f t="shared" si="0"/>
        <v>2836502.16</v>
      </c>
      <c r="G8" s="223">
        <f t="shared" si="0"/>
        <v>14549793.35</v>
      </c>
    </row>
    <row r="9" spans="1:9" ht="12" customHeight="1" x14ac:dyDescent="0.25">
      <c r="A9" s="112" t="s">
        <v>417</v>
      </c>
      <c r="B9" s="224"/>
      <c r="C9" s="224"/>
      <c r="D9" s="224"/>
      <c r="E9" s="224"/>
      <c r="F9" s="224"/>
      <c r="G9" s="224"/>
    </row>
    <row r="10" spans="1:9" ht="12.75" customHeight="1" x14ac:dyDescent="0.25">
      <c r="A10" s="111" t="s">
        <v>423</v>
      </c>
      <c r="B10" s="77">
        <v>1641601.32</v>
      </c>
      <c r="C10" s="77">
        <v>31775.83</v>
      </c>
      <c r="D10" s="77">
        <f>+B10+C10</f>
        <v>1673377.1500000001</v>
      </c>
      <c r="E10" s="77">
        <v>353191.82</v>
      </c>
      <c r="F10" s="77">
        <v>351688.15</v>
      </c>
      <c r="G10" s="77">
        <f>+D10-E10</f>
        <v>1320185.33</v>
      </c>
      <c r="H10" s="106"/>
      <c r="I10" s="106"/>
    </row>
    <row r="11" spans="1:9" ht="12.75" customHeight="1" x14ac:dyDescent="0.25">
      <c r="A11" s="111" t="s">
        <v>424</v>
      </c>
      <c r="B11" s="77">
        <v>398013.96</v>
      </c>
      <c r="C11" s="77">
        <v>0</v>
      </c>
      <c r="D11" s="77">
        <f t="shared" ref="D11:D13" si="1">+B11+C11</f>
        <v>398013.96</v>
      </c>
      <c r="E11" s="77">
        <v>67532.490000000005</v>
      </c>
      <c r="F11" s="77">
        <v>66780.66</v>
      </c>
      <c r="G11" s="77">
        <f>+D11-E11</f>
        <v>330481.47000000003</v>
      </c>
      <c r="H11" s="106"/>
      <c r="I11" s="106"/>
    </row>
    <row r="12" spans="1:9" ht="12.75" customHeight="1" x14ac:dyDescent="0.25">
      <c r="A12" s="111" t="s">
        <v>425</v>
      </c>
      <c r="B12" s="77">
        <v>2850035.68</v>
      </c>
      <c r="C12" s="77">
        <v>171590.85</v>
      </c>
      <c r="D12" s="77">
        <f t="shared" si="1"/>
        <v>3021626.5300000003</v>
      </c>
      <c r="E12" s="77">
        <v>680286.74</v>
      </c>
      <c r="F12" s="77">
        <v>675023.91</v>
      </c>
      <c r="G12" s="77">
        <f t="shared" ref="G12:G14" si="2">+D12-E12</f>
        <v>2341339.79</v>
      </c>
      <c r="H12" s="106"/>
      <c r="I12" s="106"/>
    </row>
    <row r="13" spans="1:9" ht="12.75" customHeight="1" x14ac:dyDescent="0.25">
      <c r="A13" s="111" t="s">
        <v>431</v>
      </c>
      <c r="B13" s="77">
        <v>4278993.12</v>
      </c>
      <c r="C13" s="77">
        <v>-3292</v>
      </c>
      <c r="D13" s="77">
        <f t="shared" si="1"/>
        <v>4275701.12</v>
      </c>
      <c r="E13" s="77">
        <v>529104.53</v>
      </c>
      <c r="F13" s="77">
        <v>523841.7</v>
      </c>
      <c r="G13" s="77">
        <f t="shared" si="2"/>
        <v>3746596.59</v>
      </c>
      <c r="H13" s="106"/>
      <c r="I13" s="106"/>
    </row>
    <row r="14" spans="1:9" ht="12.75" customHeight="1" x14ac:dyDescent="0.25">
      <c r="A14" s="111" t="s">
        <v>432</v>
      </c>
      <c r="B14" s="77">
        <v>8240313.9199999999</v>
      </c>
      <c r="C14" s="77">
        <v>-199485.03</v>
      </c>
      <c r="D14" s="77">
        <f>+B14+C14</f>
        <v>8040828.8899999997</v>
      </c>
      <c r="E14" s="77">
        <v>1229638.72</v>
      </c>
      <c r="F14" s="77">
        <v>1219167.74</v>
      </c>
      <c r="G14" s="77">
        <f t="shared" si="2"/>
        <v>6811190.1699999999</v>
      </c>
      <c r="H14" s="106"/>
      <c r="I14" s="106"/>
    </row>
    <row r="15" spans="1:9" ht="3" customHeight="1" x14ac:dyDescent="0.25">
      <c r="A15" s="59"/>
      <c r="B15" s="134"/>
      <c r="C15" s="77"/>
      <c r="D15" s="78"/>
      <c r="E15" s="77"/>
      <c r="F15" s="77"/>
      <c r="G15" s="78"/>
    </row>
    <row r="16" spans="1:9" x14ac:dyDescent="0.25">
      <c r="A16" s="58" t="s">
        <v>363</v>
      </c>
      <c r="B16" s="226">
        <f t="shared" ref="B16:G16" si="3">SUM(B18:B25)</f>
        <v>0</v>
      </c>
      <c r="C16" s="226">
        <f t="shared" si="3"/>
        <v>0</v>
      </c>
      <c r="D16" s="226">
        <f t="shared" ref="D16" si="4">+B16+C16</f>
        <v>0</v>
      </c>
      <c r="E16" s="226">
        <f t="shared" si="3"/>
        <v>0</v>
      </c>
      <c r="F16" s="226">
        <f t="shared" si="3"/>
        <v>0</v>
      </c>
      <c r="G16" s="226">
        <f t="shared" si="3"/>
        <v>0</v>
      </c>
    </row>
    <row r="17" spans="1:7" x14ac:dyDescent="0.25">
      <c r="A17" s="58" t="s">
        <v>364</v>
      </c>
      <c r="B17" s="226"/>
      <c r="C17" s="226"/>
      <c r="D17" s="226"/>
      <c r="E17" s="226"/>
      <c r="F17" s="226"/>
      <c r="G17" s="226"/>
    </row>
    <row r="18" spans="1:7" ht="17.25" customHeight="1" x14ac:dyDescent="0.25">
      <c r="A18" s="111" t="s">
        <v>423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f>+D18-E18</f>
        <v>0</v>
      </c>
    </row>
    <row r="19" spans="1:7" ht="17.25" customHeight="1" x14ac:dyDescent="0.25">
      <c r="A19" s="111" t="s">
        <v>424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f t="shared" ref="G19:G25" si="5">+D19-E19</f>
        <v>0</v>
      </c>
    </row>
    <row r="20" spans="1:7" ht="17.25" customHeight="1" x14ac:dyDescent="0.25">
      <c r="A20" s="111" t="s">
        <v>425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77">
        <f t="shared" si="5"/>
        <v>0</v>
      </c>
    </row>
    <row r="21" spans="1:7" ht="17.25" customHeight="1" x14ac:dyDescent="0.25">
      <c r="A21" s="111" t="s">
        <v>426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f t="shared" si="5"/>
        <v>0</v>
      </c>
    </row>
    <row r="22" spans="1:7" ht="17.25" customHeight="1" x14ac:dyDescent="0.25">
      <c r="A22" s="111" t="s">
        <v>427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f t="shared" si="5"/>
        <v>0</v>
      </c>
    </row>
    <row r="23" spans="1:7" ht="17.25" customHeight="1" x14ac:dyDescent="0.25">
      <c r="A23" s="111" t="s">
        <v>428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f t="shared" si="5"/>
        <v>0</v>
      </c>
    </row>
    <row r="24" spans="1:7" ht="17.25" customHeight="1" x14ac:dyDescent="0.25">
      <c r="A24" s="111" t="s">
        <v>429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f t="shared" si="5"/>
        <v>0</v>
      </c>
    </row>
    <row r="25" spans="1:7" ht="17.25" customHeight="1" x14ac:dyDescent="0.25">
      <c r="A25" s="111" t="s">
        <v>430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f t="shared" si="5"/>
        <v>0</v>
      </c>
    </row>
    <row r="26" spans="1:7" ht="5.25" customHeight="1" x14ac:dyDescent="0.25">
      <c r="A26" s="59"/>
      <c r="B26" s="77"/>
      <c r="C26" s="78"/>
      <c r="D26" s="78"/>
      <c r="E26" s="78"/>
      <c r="F26" s="78"/>
      <c r="G26" s="78"/>
    </row>
    <row r="27" spans="1:7" ht="17.25" customHeight="1" x14ac:dyDescent="0.25">
      <c r="A27" s="112" t="s">
        <v>360</v>
      </c>
      <c r="B27" s="77">
        <f t="shared" ref="B27:G27" si="6">B8+B16</f>
        <v>17408958</v>
      </c>
      <c r="C27" s="78">
        <f t="shared" si="6"/>
        <v>589.64999999999418</v>
      </c>
      <c r="D27" s="78">
        <f t="shared" si="6"/>
        <v>17409547.650000002</v>
      </c>
      <c r="E27" s="78">
        <f>E8+E16</f>
        <v>2859754.3</v>
      </c>
      <c r="F27" s="78">
        <f t="shared" si="6"/>
        <v>2836502.16</v>
      </c>
      <c r="G27" s="78">
        <f t="shared" si="6"/>
        <v>14549793.35</v>
      </c>
    </row>
    <row r="28" spans="1:7" ht="17.25" customHeight="1" thickBot="1" x14ac:dyDescent="0.3">
      <c r="A28" s="113"/>
      <c r="B28" s="114"/>
      <c r="C28" s="84"/>
      <c r="D28" s="84"/>
      <c r="E28" s="84"/>
      <c r="F28" s="84"/>
      <c r="G28" s="84"/>
    </row>
    <row r="29" spans="1:7" ht="17.25" customHeight="1" x14ac:dyDescent="0.25"/>
    <row r="30" spans="1:7" ht="17.25" customHeight="1" x14ac:dyDescent="0.25">
      <c r="B30" s="108"/>
    </row>
    <row r="31" spans="1:7" x14ac:dyDescent="0.25">
      <c r="B31" s="108"/>
    </row>
  </sheetData>
  <mergeCells count="20">
    <mergeCell ref="G16:G17"/>
    <mergeCell ref="B16:B17"/>
    <mergeCell ref="C16:C17"/>
    <mergeCell ref="D16:D17"/>
    <mergeCell ref="E16:E17"/>
    <mergeCell ref="F16:F17"/>
    <mergeCell ref="A6:A7"/>
    <mergeCell ref="B6:F6"/>
    <mergeCell ref="G6:G7"/>
    <mergeCell ref="A1:G1"/>
    <mergeCell ref="A2:G2"/>
    <mergeCell ref="A3:G3"/>
    <mergeCell ref="A4:G4"/>
    <mergeCell ref="A5:G5"/>
    <mergeCell ref="G8:G9"/>
    <mergeCell ref="B8:B9"/>
    <mergeCell ref="C8:C9"/>
    <mergeCell ref="D8:D9"/>
    <mergeCell ref="E8:E9"/>
    <mergeCell ref="F8:F9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headerFooter>
    <oddFooter xml:space="preserve">&amp;C
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83"/>
  <sheetViews>
    <sheetView zoomScale="115" zoomScaleNormal="115" workbookViewId="0">
      <pane xSplit="2" ySplit="7" topLeftCell="C8" activePane="bottomRight" state="frozen"/>
      <selection activeCell="E78" sqref="E78"/>
      <selection pane="topRight" activeCell="E78" sqref="E78"/>
      <selection pane="bottomLeft" activeCell="E78" sqref="E78"/>
      <selection pane="bottomRight" activeCell="E78" sqref="E78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41" t="s">
        <v>418</v>
      </c>
      <c r="B1" s="142"/>
      <c r="C1" s="142"/>
      <c r="D1" s="142"/>
      <c r="E1" s="142"/>
      <c r="F1" s="142"/>
      <c r="G1" s="142"/>
      <c r="H1" s="214"/>
    </row>
    <row r="2" spans="1:8" x14ac:dyDescent="0.25">
      <c r="A2" s="182" t="s">
        <v>279</v>
      </c>
      <c r="B2" s="183"/>
      <c r="C2" s="183"/>
      <c r="D2" s="183"/>
      <c r="E2" s="183"/>
      <c r="F2" s="183"/>
      <c r="G2" s="183"/>
      <c r="H2" s="215"/>
    </row>
    <row r="3" spans="1:8" x14ac:dyDescent="0.25">
      <c r="A3" s="182" t="s">
        <v>365</v>
      </c>
      <c r="B3" s="183"/>
      <c r="C3" s="183"/>
      <c r="D3" s="183"/>
      <c r="E3" s="183"/>
      <c r="F3" s="183"/>
      <c r="G3" s="183"/>
      <c r="H3" s="215"/>
    </row>
    <row r="4" spans="1:8" x14ac:dyDescent="0.25">
      <c r="A4" s="182" t="s">
        <v>440</v>
      </c>
      <c r="B4" s="183"/>
      <c r="C4" s="183"/>
      <c r="D4" s="183"/>
      <c r="E4" s="183"/>
      <c r="F4" s="183"/>
      <c r="G4" s="183"/>
      <c r="H4" s="215"/>
    </row>
    <row r="5" spans="1:8" ht="15.75" thickBot="1" x14ac:dyDescent="0.3">
      <c r="A5" s="192" t="s">
        <v>1</v>
      </c>
      <c r="B5" s="193"/>
      <c r="C5" s="193"/>
      <c r="D5" s="193"/>
      <c r="E5" s="193"/>
      <c r="F5" s="193"/>
      <c r="G5" s="193"/>
      <c r="H5" s="216"/>
    </row>
    <row r="6" spans="1:8" ht="12.75" customHeight="1" thickBot="1" x14ac:dyDescent="0.3">
      <c r="A6" s="141" t="s">
        <v>2</v>
      </c>
      <c r="B6" s="143"/>
      <c r="C6" s="153" t="s">
        <v>281</v>
      </c>
      <c r="D6" s="154"/>
      <c r="E6" s="154"/>
      <c r="F6" s="154"/>
      <c r="G6" s="155"/>
      <c r="H6" s="158" t="s">
        <v>282</v>
      </c>
    </row>
    <row r="7" spans="1:8" ht="26.25" customHeight="1" thickBot="1" x14ac:dyDescent="0.3">
      <c r="A7" s="192"/>
      <c r="B7" s="194"/>
      <c r="C7" s="99" t="s">
        <v>168</v>
      </c>
      <c r="D7" s="99" t="s">
        <v>283</v>
      </c>
      <c r="E7" s="99" t="s">
        <v>284</v>
      </c>
      <c r="F7" s="99" t="s">
        <v>169</v>
      </c>
      <c r="G7" s="99" t="s">
        <v>186</v>
      </c>
      <c r="H7" s="159"/>
    </row>
    <row r="8" spans="1:8" ht="16.5" customHeight="1" x14ac:dyDescent="0.25">
      <c r="A8" s="227" t="s">
        <v>366</v>
      </c>
      <c r="B8" s="228"/>
      <c r="C8" s="78">
        <f>C9+C19+C28+C39</f>
        <v>17408958</v>
      </c>
      <c r="D8" s="78">
        <f>D9+D19+D28+D39</f>
        <v>589.65</v>
      </c>
      <c r="E8" s="78">
        <f t="shared" ref="E8:H8" si="0">E9+E19+E28+E39</f>
        <v>17409547.649999999</v>
      </c>
      <c r="F8" s="78">
        <f t="shared" si="0"/>
        <v>2859754.3</v>
      </c>
      <c r="G8" s="78">
        <f t="shared" si="0"/>
        <v>2836502.16</v>
      </c>
      <c r="H8" s="78">
        <f t="shared" si="0"/>
        <v>14549793.349999998</v>
      </c>
    </row>
    <row r="9" spans="1:8" x14ac:dyDescent="0.25">
      <c r="A9" s="201" t="s">
        <v>367</v>
      </c>
      <c r="B9" s="203"/>
      <c r="C9" s="82">
        <f>SUM(C10:C17)</f>
        <v>0</v>
      </c>
      <c r="D9" s="82">
        <f t="shared" ref="D9:H9" si="1">SUM(D10:D17)</f>
        <v>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</row>
    <row r="10" spans="1:8" x14ac:dyDescent="0.25">
      <c r="A10" s="41"/>
      <c r="B10" s="48" t="s">
        <v>368</v>
      </c>
      <c r="C10" s="82">
        <v>0</v>
      </c>
      <c r="D10" s="82">
        <v>0</v>
      </c>
      <c r="E10" s="82">
        <f>C10+D10</f>
        <v>0</v>
      </c>
      <c r="F10" s="82">
        <v>0</v>
      </c>
      <c r="G10" s="82">
        <v>0</v>
      </c>
      <c r="H10" s="82">
        <f>E10-F10</f>
        <v>0</v>
      </c>
    </row>
    <row r="11" spans="1:8" x14ac:dyDescent="0.25">
      <c r="A11" s="41"/>
      <c r="B11" s="48" t="s">
        <v>369</v>
      </c>
      <c r="C11" s="82">
        <v>0</v>
      </c>
      <c r="D11" s="82">
        <v>0</v>
      </c>
      <c r="E11" s="82">
        <f t="shared" ref="E11:E17" si="2">C11+D11</f>
        <v>0</v>
      </c>
      <c r="F11" s="82">
        <v>0</v>
      </c>
      <c r="G11" s="82">
        <v>0</v>
      </c>
      <c r="H11" s="82">
        <f t="shared" ref="H11:H17" si="3">E11-F11</f>
        <v>0</v>
      </c>
    </row>
    <row r="12" spans="1:8" x14ac:dyDescent="0.25">
      <c r="A12" s="41"/>
      <c r="B12" s="48" t="s">
        <v>370</v>
      </c>
      <c r="C12" s="82">
        <v>0</v>
      </c>
      <c r="D12" s="82">
        <v>0</v>
      </c>
      <c r="E12" s="82">
        <f t="shared" si="2"/>
        <v>0</v>
      </c>
      <c r="F12" s="82">
        <v>0</v>
      </c>
      <c r="G12" s="82">
        <v>0</v>
      </c>
      <c r="H12" s="82">
        <f t="shared" si="3"/>
        <v>0</v>
      </c>
    </row>
    <row r="13" spans="1:8" x14ac:dyDescent="0.25">
      <c r="A13" s="41"/>
      <c r="B13" s="48" t="s">
        <v>371</v>
      </c>
      <c r="C13" s="82">
        <v>0</v>
      </c>
      <c r="D13" s="82">
        <v>0</v>
      </c>
      <c r="E13" s="82">
        <f t="shared" si="2"/>
        <v>0</v>
      </c>
      <c r="F13" s="82">
        <v>0</v>
      </c>
      <c r="G13" s="82">
        <v>0</v>
      </c>
      <c r="H13" s="82">
        <f t="shared" si="3"/>
        <v>0</v>
      </c>
    </row>
    <row r="14" spans="1:8" x14ac:dyDescent="0.25">
      <c r="A14" s="41"/>
      <c r="B14" s="48" t="s">
        <v>372</v>
      </c>
      <c r="C14" s="82">
        <v>0</v>
      </c>
      <c r="D14" s="82">
        <v>0</v>
      </c>
      <c r="E14" s="82">
        <f t="shared" si="2"/>
        <v>0</v>
      </c>
      <c r="F14" s="82">
        <v>0</v>
      </c>
      <c r="G14" s="82">
        <v>0</v>
      </c>
      <c r="H14" s="82">
        <f t="shared" si="3"/>
        <v>0</v>
      </c>
    </row>
    <row r="15" spans="1:8" x14ac:dyDescent="0.25">
      <c r="A15" s="41"/>
      <c r="B15" s="48" t="s">
        <v>373</v>
      </c>
      <c r="C15" s="82">
        <v>0</v>
      </c>
      <c r="D15" s="82">
        <v>0</v>
      </c>
      <c r="E15" s="82">
        <f t="shared" si="2"/>
        <v>0</v>
      </c>
      <c r="F15" s="82">
        <v>0</v>
      </c>
      <c r="G15" s="82">
        <v>0</v>
      </c>
      <c r="H15" s="82">
        <f t="shared" si="3"/>
        <v>0</v>
      </c>
    </row>
    <row r="16" spans="1:8" x14ac:dyDescent="0.25">
      <c r="A16" s="41"/>
      <c r="B16" s="48" t="s">
        <v>374</v>
      </c>
      <c r="C16" s="82">
        <v>0</v>
      </c>
      <c r="D16" s="82">
        <v>0</v>
      </c>
      <c r="E16" s="82">
        <f t="shared" si="2"/>
        <v>0</v>
      </c>
      <c r="F16" s="82">
        <v>0</v>
      </c>
      <c r="G16" s="82">
        <v>0</v>
      </c>
      <c r="H16" s="82">
        <f t="shared" si="3"/>
        <v>0</v>
      </c>
    </row>
    <row r="17" spans="1:8" x14ac:dyDescent="0.25">
      <c r="A17" s="41"/>
      <c r="B17" s="48" t="s">
        <v>375</v>
      </c>
      <c r="C17" s="82">
        <v>0</v>
      </c>
      <c r="D17" s="82">
        <v>0</v>
      </c>
      <c r="E17" s="82">
        <f t="shared" si="2"/>
        <v>0</v>
      </c>
      <c r="F17" s="82">
        <v>0</v>
      </c>
      <c r="G17" s="82">
        <v>0</v>
      </c>
      <c r="H17" s="82">
        <f t="shared" si="3"/>
        <v>0</v>
      </c>
    </row>
    <row r="18" spans="1:8" ht="7.5" customHeight="1" x14ac:dyDescent="0.25">
      <c r="A18" s="53"/>
      <c r="B18" s="54"/>
      <c r="C18" s="83"/>
      <c r="D18" s="83"/>
      <c r="E18" s="83"/>
      <c r="F18" s="83"/>
      <c r="G18" s="83"/>
      <c r="H18" s="83"/>
    </row>
    <row r="19" spans="1:8" x14ac:dyDescent="0.25">
      <c r="A19" s="201" t="s">
        <v>376</v>
      </c>
      <c r="B19" s="203"/>
      <c r="C19" s="115">
        <f>SUM(C20:C26)</f>
        <v>0</v>
      </c>
      <c r="D19" s="115">
        <f t="shared" ref="D19:H19" si="4">SUM(D20:D26)</f>
        <v>0</v>
      </c>
      <c r="E19" s="115">
        <f t="shared" si="4"/>
        <v>0</v>
      </c>
      <c r="F19" s="115">
        <f t="shared" si="4"/>
        <v>0</v>
      </c>
      <c r="G19" s="115">
        <f t="shared" si="4"/>
        <v>0</v>
      </c>
      <c r="H19" s="115">
        <f t="shared" si="4"/>
        <v>0</v>
      </c>
    </row>
    <row r="20" spans="1:8" x14ac:dyDescent="0.25">
      <c r="A20" s="41"/>
      <c r="B20" s="48" t="s">
        <v>377</v>
      </c>
      <c r="C20" s="82">
        <v>0</v>
      </c>
      <c r="D20" s="82">
        <v>0</v>
      </c>
      <c r="E20" s="82">
        <f t="shared" ref="E20:E26" si="5">C20+D20</f>
        <v>0</v>
      </c>
      <c r="F20" s="82">
        <v>0</v>
      </c>
      <c r="G20" s="82">
        <v>0</v>
      </c>
      <c r="H20" s="82">
        <f t="shared" ref="H20:H26" si="6">E20-F20</f>
        <v>0</v>
      </c>
    </row>
    <row r="21" spans="1:8" x14ac:dyDescent="0.25">
      <c r="A21" s="41"/>
      <c r="B21" s="48" t="s">
        <v>378</v>
      </c>
      <c r="C21" s="82">
        <v>0</v>
      </c>
      <c r="D21" s="82">
        <v>0</v>
      </c>
      <c r="E21" s="82">
        <f t="shared" si="5"/>
        <v>0</v>
      </c>
      <c r="F21" s="82">
        <v>0</v>
      </c>
      <c r="G21" s="82">
        <v>0</v>
      </c>
      <c r="H21" s="82">
        <f t="shared" si="6"/>
        <v>0</v>
      </c>
    </row>
    <row r="22" spans="1:8" x14ac:dyDescent="0.25">
      <c r="A22" s="41"/>
      <c r="B22" s="48" t="s">
        <v>379</v>
      </c>
      <c r="C22" s="82">
        <v>0</v>
      </c>
      <c r="D22" s="82">
        <v>0</v>
      </c>
      <c r="E22" s="82">
        <f t="shared" si="5"/>
        <v>0</v>
      </c>
      <c r="F22" s="82">
        <v>0</v>
      </c>
      <c r="G22" s="82">
        <v>0</v>
      </c>
      <c r="H22" s="82">
        <f t="shared" si="6"/>
        <v>0</v>
      </c>
    </row>
    <row r="23" spans="1:8" x14ac:dyDescent="0.25">
      <c r="A23" s="41"/>
      <c r="B23" s="48" t="s">
        <v>380</v>
      </c>
      <c r="C23" s="82">
        <v>0</v>
      </c>
      <c r="D23" s="82">
        <v>0</v>
      </c>
      <c r="E23" s="82">
        <f t="shared" si="5"/>
        <v>0</v>
      </c>
      <c r="F23" s="82">
        <v>0</v>
      </c>
      <c r="G23" s="82">
        <v>0</v>
      </c>
      <c r="H23" s="82">
        <f t="shared" si="6"/>
        <v>0</v>
      </c>
    </row>
    <row r="24" spans="1:8" x14ac:dyDescent="0.25">
      <c r="A24" s="41"/>
      <c r="B24" s="48" t="s">
        <v>381</v>
      </c>
      <c r="C24" s="82">
        <v>0</v>
      </c>
      <c r="D24" s="82">
        <v>0</v>
      </c>
      <c r="E24" s="82">
        <f t="shared" si="5"/>
        <v>0</v>
      </c>
      <c r="F24" s="82">
        <v>0</v>
      </c>
      <c r="G24" s="82">
        <v>0</v>
      </c>
      <c r="H24" s="82">
        <f t="shared" si="6"/>
        <v>0</v>
      </c>
    </row>
    <row r="25" spans="1:8" x14ac:dyDescent="0.25">
      <c r="A25" s="41"/>
      <c r="B25" s="48" t="s">
        <v>382</v>
      </c>
      <c r="C25" s="82">
        <v>0</v>
      </c>
      <c r="D25" s="82">
        <v>0</v>
      </c>
      <c r="E25" s="82">
        <f t="shared" si="5"/>
        <v>0</v>
      </c>
      <c r="F25" s="82">
        <v>0</v>
      </c>
      <c r="G25" s="82">
        <v>0</v>
      </c>
      <c r="H25" s="82">
        <f t="shared" si="6"/>
        <v>0</v>
      </c>
    </row>
    <row r="26" spans="1:8" x14ac:dyDescent="0.25">
      <c r="A26" s="41"/>
      <c r="B26" s="48" t="s">
        <v>383</v>
      </c>
      <c r="C26" s="82">
        <v>0</v>
      </c>
      <c r="D26" s="82">
        <v>0</v>
      </c>
      <c r="E26" s="82">
        <f t="shared" si="5"/>
        <v>0</v>
      </c>
      <c r="F26" s="82">
        <v>0</v>
      </c>
      <c r="G26" s="82">
        <v>0</v>
      </c>
      <c r="H26" s="82">
        <f t="shared" si="6"/>
        <v>0</v>
      </c>
    </row>
    <row r="27" spans="1:8" ht="6.75" customHeight="1" x14ac:dyDescent="0.25">
      <c r="A27" s="53"/>
      <c r="B27" s="54"/>
      <c r="C27" s="83"/>
      <c r="D27" s="83"/>
      <c r="E27" s="83"/>
      <c r="F27" s="83"/>
      <c r="G27" s="83"/>
      <c r="H27" s="83"/>
    </row>
    <row r="28" spans="1:8" x14ac:dyDescent="0.25">
      <c r="A28" s="201" t="s">
        <v>384</v>
      </c>
      <c r="B28" s="203"/>
      <c r="C28" s="82">
        <f>SUM(C29:C37)</f>
        <v>17408958</v>
      </c>
      <c r="D28" s="82">
        <f t="shared" ref="D28:H28" si="7">SUM(D29:D37)</f>
        <v>589.65</v>
      </c>
      <c r="E28" s="82">
        <f t="shared" si="7"/>
        <v>17409547.649999999</v>
      </c>
      <c r="F28" s="82">
        <f t="shared" si="7"/>
        <v>2859754.3</v>
      </c>
      <c r="G28" s="82">
        <f t="shared" si="7"/>
        <v>2836502.16</v>
      </c>
      <c r="H28" s="82">
        <f t="shared" si="7"/>
        <v>14549793.349999998</v>
      </c>
    </row>
    <row r="29" spans="1:8" x14ac:dyDescent="0.25">
      <c r="A29" s="41"/>
      <c r="B29" s="48" t="s">
        <v>385</v>
      </c>
      <c r="C29" s="82">
        <v>17408958</v>
      </c>
      <c r="D29" s="82">
        <v>589.65</v>
      </c>
      <c r="E29" s="82">
        <f>+C29+D29</f>
        <v>17409547.649999999</v>
      </c>
      <c r="F29" s="82">
        <v>2859754.3</v>
      </c>
      <c r="G29" s="82">
        <v>2836502.16</v>
      </c>
      <c r="H29" s="82">
        <f>E29-F29</f>
        <v>14549793.349999998</v>
      </c>
    </row>
    <row r="30" spans="1:8" x14ac:dyDescent="0.25">
      <c r="A30" s="41"/>
      <c r="B30" s="48" t="s">
        <v>386</v>
      </c>
      <c r="C30" s="82">
        <v>0</v>
      </c>
      <c r="D30" s="82">
        <v>0</v>
      </c>
      <c r="E30" s="82">
        <f t="shared" ref="E30:E37" si="8">C30+D30</f>
        <v>0</v>
      </c>
      <c r="F30" s="82">
        <v>0</v>
      </c>
      <c r="G30" s="82">
        <v>0</v>
      </c>
      <c r="H30" s="82">
        <f t="shared" ref="H30:H37" si="9">E30-F30</f>
        <v>0</v>
      </c>
    </row>
    <row r="31" spans="1:8" x14ac:dyDescent="0.25">
      <c r="A31" s="41"/>
      <c r="B31" s="48" t="s">
        <v>387</v>
      </c>
      <c r="C31" s="82">
        <v>0</v>
      </c>
      <c r="D31" s="82">
        <v>0</v>
      </c>
      <c r="E31" s="82">
        <f t="shared" si="8"/>
        <v>0</v>
      </c>
      <c r="F31" s="82">
        <v>0</v>
      </c>
      <c r="G31" s="82">
        <v>0</v>
      </c>
      <c r="H31" s="82">
        <f t="shared" si="9"/>
        <v>0</v>
      </c>
    </row>
    <row r="32" spans="1:8" x14ac:dyDescent="0.25">
      <c r="A32" s="41"/>
      <c r="B32" s="48" t="s">
        <v>388</v>
      </c>
      <c r="C32" s="82">
        <v>0</v>
      </c>
      <c r="D32" s="82">
        <v>0</v>
      </c>
      <c r="E32" s="82">
        <f t="shared" si="8"/>
        <v>0</v>
      </c>
      <c r="F32" s="82">
        <v>0</v>
      </c>
      <c r="G32" s="82">
        <v>0</v>
      </c>
      <c r="H32" s="82">
        <f t="shared" si="9"/>
        <v>0</v>
      </c>
    </row>
    <row r="33" spans="1:8" x14ac:dyDescent="0.25">
      <c r="A33" s="41"/>
      <c r="B33" s="48" t="s">
        <v>389</v>
      </c>
      <c r="C33" s="82">
        <v>0</v>
      </c>
      <c r="D33" s="82">
        <v>0</v>
      </c>
      <c r="E33" s="82">
        <f t="shared" si="8"/>
        <v>0</v>
      </c>
      <c r="F33" s="82">
        <v>0</v>
      </c>
      <c r="G33" s="82">
        <v>0</v>
      </c>
      <c r="H33" s="82">
        <f t="shared" si="9"/>
        <v>0</v>
      </c>
    </row>
    <row r="34" spans="1:8" x14ac:dyDescent="0.25">
      <c r="A34" s="41"/>
      <c r="B34" s="48" t="s">
        <v>390</v>
      </c>
      <c r="C34" s="82">
        <v>0</v>
      </c>
      <c r="D34" s="82">
        <v>0</v>
      </c>
      <c r="E34" s="82">
        <f t="shared" si="8"/>
        <v>0</v>
      </c>
      <c r="F34" s="82">
        <v>0</v>
      </c>
      <c r="G34" s="82">
        <v>0</v>
      </c>
      <c r="H34" s="82">
        <f t="shared" si="9"/>
        <v>0</v>
      </c>
    </row>
    <row r="35" spans="1:8" x14ac:dyDescent="0.25">
      <c r="A35" s="41"/>
      <c r="B35" s="48" t="s">
        <v>391</v>
      </c>
      <c r="C35" s="82">
        <v>0</v>
      </c>
      <c r="D35" s="82">
        <v>0</v>
      </c>
      <c r="E35" s="82">
        <f t="shared" si="8"/>
        <v>0</v>
      </c>
      <c r="F35" s="82">
        <v>0</v>
      </c>
      <c r="G35" s="82">
        <v>0</v>
      </c>
      <c r="H35" s="82">
        <f t="shared" si="9"/>
        <v>0</v>
      </c>
    </row>
    <row r="36" spans="1:8" x14ac:dyDescent="0.25">
      <c r="A36" s="41"/>
      <c r="B36" s="48" t="s">
        <v>392</v>
      </c>
      <c r="C36" s="82">
        <v>0</v>
      </c>
      <c r="D36" s="82">
        <v>0</v>
      </c>
      <c r="E36" s="82">
        <f t="shared" si="8"/>
        <v>0</v>
      </c>
      <c r="F36" s="82">
        <v>0</v>
      </c>
      <c r="G36" s="82">
        <v>0</v>
      </c>
      <c r="H36" s="82">
        <f t="shared" si="9"/>
        <v>0</v>
      </c>
    </row>
    <row r="37" spans="1:8" x14ac:dyDescent="0.25">
      <c r="A37" s="41"/>
      <c r="B37" s="48" t="s">
        <v>393</v>
      </c>
      <c r="C37" s="82">
        <v>0</v>
      </c>
      <c r="D37" s="82">
        <v>0</v>
      </c>
      <c r="E37" s="82">
        <f t="shared" si="8"/>
        <v>0</v>
      </c>
      <c r="F37" s="82">
        <v>0</v>
      </c>
      <c r="G37" s="82">
        <v>0</v>
      </c>
      <c r="H37" s="82">
        <f t="shared" si="9"/>
        <v>0</v>
      </c>
    </row>
    <row r="38" spans="1:8" ht="6" customHeight="1" x14ac:dyDescent="0.25">
      <c r="A38" s="53"/>
      <c r="B38" s="54"/>
      <c r="C38" s="83"/>
      <c r="D38" s="83"/>
      <c r="E38" s="83"/>
      <c r="F38" s="83"/>
      <c r="G38" s="83"/>
      <c r="H38" s="83"/>
    </row>
    <row r="39" spans="1:8" x14ac:dyDescent="0.25">
      <c r="A39" s="201" t="s">
        <v>394</v>
      </c>
      <c r="B39" s="203"/>
      <c r="C39" s="82">
        <f>C40+C41+C42+C43</f>
        <v>0</v>
      </c>
      <c r="D39" s="82">
        <f t="shared" ref="D39:H39" si="10">D40+D41+D42+D43</f>
        <v>0</v>
      </c>
      <c r="E39" s="82">
        <f t="shared" si="10"/>
        <v>0</v>
      </c>
      <c r="F39" s="82">
        <f t="shared" si="10"/>
        <v>0</v>
      </c>
      <c r="G39" s="82">
        <f t="shared" si="10"/>
        <v>0</v>
      </c>
      <c r="H39" s="82">
        <f t="shared" si="10"/>
        <v>0</v>
      </c>
    </row>
    <row r="40" spans="1:8" x14ac:dyDescent="0.25">
      <c r="A40" s="41"/>
      <c r="B40" s="48" t="s">
        <v>395</v>
      </c>
      <c r="C40" s="82">
        <v>0</v>
      </c>
      <c r="D40" s="82">
        <v>0</v>
      </c>
      <c r="E40" s="82">
        <f t="shared" ref="E40:E43" si="11">C40+D40</f>
        <v>0</v>
      </c>
      <c r="F40" s="82">
        <v>0</v>
      </c>
      <c r="G40" s="82">
        <v>0</v>
      </c>
      <c r="H40" s="82">
        <f t="shared" ref="H40:H43" si="12">E40-F40</f>
        <v>0</v>
      </c>
    </row>
    <row r="41" spans="1:8" ht="32.25" customHeight="1" x14ac:dyDescent="0.25">
      <c r="A41" s="41"/>
      <c r="B41" s="57" t="s">
        <v>396</v>
      </c>
      <c r="C41" s="82">
        <v>0</v>
      </c>
      <c r="D41" s="82">
        <v>0</v>
      </c>
      <c r="E41" s="82">
        <f t="shared" si="11"/>
        <v>0</v>
      </c>
      <c r="F41" s="82">
        <v>0</v>
      </c>
      <c r="G41" s="82">
        <v>0</v>
      </c>
      <c r="H41" s="82">
        <f t="shared" si="12"/>
        <v>0</v>
      </c>
    </row>
    <row r="42" spans="1:8" x14ac:dyDescent="0.25">
      <c r="A42" s="41"/>
      <c r="B42" s="48" t="s">
        <v>397</v>
      </c>
      <c r="C42" s="82">
        <v>0</v>
      </c>
      <c r="D42" s="82">
        <v>0</v>
      </c>
      <c r="E42" s="82">
        <f t="shared" si="11"/>
        <v>0</v>
      </c>
      <c r="F42" s="82">
        <v>0</v>
      </c>
      <c r="G42" s="82">
        <v>0</v>
      </c>
      <c r="H42" s="82">
        <f t="shared" si="12"/>
        <v>0</v>
      </c>
    </row>
    <row r="43" spans="1:8" x14ac:dyDescent="0.25">
      <c r="A43" s="41"/>
      <c r="B43" s="48" t="s">
        <v>398</v>
      </c>
      <c r="C43" s="82">
        <v>0</v>
      </c>
      <c r="D43" s="82">
        <v>0</v>
      </c>
      <c r="E43" s="82">
        <f t="shared" si="11"/>
        <v>0</v>
      </c>
      <c r="F43" s="82">
        <v>0</v>
      </c>
      <c r="G43" s="82">
        <v>0</v>
      </c>
      <c r="H43" s="82">
        <f t="shared" si="12"/>
        <v>0</v>
      </c>
    </row>
    <row r="44" spans="1:8" x14ac:dyDescent="0.25">
      <c r="A44" s="53"/>
      <c r="B44" s="54"/>
      <c r="C44" s="83"/>
      <c r="D44" s="83"/>
      <c r="E44" s="83"/>
      <c r="F44" s="83"/>
      <c r="G44" s="83"/>
      <c r="H44" s="83"/>
    </row>
    <row r="45" spans="1:8" x14ac:dyDescent="0.25">
      <c r="A45" s="201" t="s">
        <v>399</v>
      </c>
      <c r="B45" s="203"/>
      <c r="C45" s="82">
        <f>C46+C56+C65+C76</f>
        <v>0</v>
      </c>
      <c r="D45" s="82">
        <f t="shared" ref="D45:H45" si="13">D46+D56+D65+D76</f>
        <v>0</v>
      </c>
      <c r="E45" s="82">
        <f t="shared" si="13"/>
        <v>0</v>
      </c>
      <c r="F45" s="82">
        <f t="shared" si="13"/>
        <v>0</v>
      </c>
      <c r="G45" s="82">
        <f t="shared" si="13"/>
        <v>0</v>
      </c>
      <c r="H45" s="82">
        <f t="shared" si="13"/>
        <v>0</v>
      </c>
    </row>
    <row r="46" spans="1:8" x14ac:dyDescent="0.25">
      <c r="A46" s="201" t="s">
        <v>367</v>
      </c>
      <c r="B46" s="203"/>
      <c r="C46" s="82">
        <v>0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</row>
    <row r="47" spans="1:8" x14ac:dyDescent="0.25">
      <c r="A47" s="41"/>
      <c r="B47" s="48" t="s">
        <v>368</v>
      </c>
      <c r="C47" s="82">
        <v>0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</row>
    <row r="48" spans="1:8" x14ac:dyDescent="0.25">
      <c r="A48" s="41"/>
      <c r="B48" s="48" t="s">
        <v>369</v>
      </c>
      <c r="C48" s="82">
        <v>0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</row>
    <row r="49" spans="1:8" x14ac:dyDescent="0.25">
      <c r="A49" s="41"/>
      <c r="B49" s="48" t="s">
        <v>370</v>
      </c>
      <c r="C49" s="82">
        <v>0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</row>
    <row r="50" spans="1:8" x14ac:dyDescent="0.25">
      <c r="A50" s="41"/>
      <c r="B50" s="48" t="s">
        <v>371</v>
      </c>
      <c r="C50" s="82">
        <v>0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</row>
    <row r="51" spans="1:8" x14ac:dyDescent="0.25">
      <c r="A51" s="41"/>
      <c r="B51" s="48" t="s">
        <v>372</v>
      </c>
      <c r="C51" s="82">
        <v>0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</row>
    <row r="52" spans="1:8" x14ac:dyDescent="0.25">
      <c r="A52" s="41"/>
      <c r="B52" s="48" t="s">
        <v>373</v>
      </c>
      <c r="C52" s="82">
        <v>0</v>
      </c>
      <c r="D52" s="82">
        <v>0</v>
      </c>
      <c r="E52" s="82">
        <v>0</v>
      </c>
      <c r="F52" s="82">
        <v>0</v>
      </c>
      <c r="G52" s="82">
        <v>0</v>
      </c>
      <c r="H52" s="82">
        <v>0</v>
      </c>
    </row>
    <row r="53" spans="1:8" x14ac:dyDescent="0.25">
      <c r="A53" s="41"/>
      <c r="B53" s="48" t="s">
        <v>374</v>
      </c>
      <c r="C53" s="82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</row>
    <row r="54" spans="1:8" x14ac:dyDescent="0.25">
      <c r="A54" s="41"/>
      <c r="B54" s="48" t="s">
        <v>375</v>
      </c>
      <c r="C54" s="82">
        <v>0</v>
      </c>
      <c r="D54" s="82">
        <v>0</v>
      </c>
      <c r="E54" s="82">
        <v>0</v>
      </c>
      <c r="F54" s="82">
        <v>0</v>
      </c>
      <c r="G54" s="82">
        <v>0</v>
      </c>
      <c r="H54" s="82">
        <v>0</v>
      </c>
    </row>
    <row r="55" spans="1:8" x14ac:dyDescent="0.25">
      <c r="A55" s="53"/>
      <c r="B55" s="54"/>
      <c r="C55" s="83"/>
      <c r="D55" s="83"/>
      <c r="E55" s="83"/>
      <c r="F55" s="83"/>
      <c r="G55" s="83"/>
      <c r="H55" s="83"/>
    </row>
    <row r="56" spans="1:8" x14ac:dyDescent="0.25">
      <c r="A56" s="201" t="s">
        <v>376</v>
      </c>
      <c r="B56" s="203"/>
      <c r="C56" s="82">
        <v>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</row>
    <row r="57" spans="1:8" x14ac:dyDescent="0.25">
      <c r="A57" s="41"/>
      <c r="B57" s="48" t="s">
        <v>377</v>
      </c>
      <c r="C57" s="82">
        <v>0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</row>
    <row r="58" spans="1:8" x14ac:dyDescent="0.25">
      <c r="A58" s="41"/>
      <c r="B58" s="48" t="s">
        <v>378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</row>
    <row r="59" spans="1:8" x14ac:dyDescent="0.25">
      <c r="A59" s="41"/>
      <c r="B59" s="48" t="s">
        <v>379</v>
      </c>
      <c r="C59" s="82">
        <v>0</v>
      </c>
      <c r="D59" s="82">
        <v>0</v>
      </c>
      <c r="E59" s="82">
        <v>0</v>
      </c>
      <c r="F59" s="82">
        <v>0</v>
      </c>
      <c r="G59" s="82">
        <v>0</v>
      </c>
      <c r="H59" s="82">
        <v>0</v>
      </c>
    </row>
    <row r="60" spans="1:8" x14ac:dyDescent="0.25">
      <c r="A60" s="41"/>
      <c r="B60" s="48" t="s">
        <v>380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</row>
    <row r="61" spans="1:8" x14ac:dyDescent="0.25">
      <c r="A61" s="41"/>
      <c r="B61" s="48" t="s">
        <v>381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</row>
    <row r="62" spans="1:8" x14ac:dyDescent="0.25">
      <c r="A62" s="41"/>
      <c r="B62" s="48" t="s">
        <v>382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</row>
    <row r="63" spans="1:8" x14ac:dyDescent="0.25">
      <c r="A63" s="41"/>
      <c r="B63" s="48" t="s">
        <v>383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</row>
    <row r="64" spans="1:8" x14ac:dyDescent="0.25">
      <c r="A64" s="53"/>
      <c r="B64" s="54"/>
      <c r="C64" s="83"/>
      <c r="D64" s="83"/>
      <c r="E64" s="83"/>
      <c r="F64" s="83"/>
      <c r="G64" s="83"/>
      <c r="H64" s="83"/>
    </row>
    <row r="65" spans="1:8" x14ac:dyDescent="0.25">
      <c r="A65" s="201" t="s">
        <v>384</v>
      </c>
      <c r="B65" s="203"/>
      <c r="C65" s="82">
        <v>0</v>
      </c>
      <c r="D65" s="82">
        <f>+D66+D67+D68+D69+D70+D71+D72+D73+D74</f>
        <v>0</v>
      </c>
      <c r="E65" s="82">
        <f>+E66</f>
        <v>0</v>
      </c>
      <c r="F65" s="82">
        <f>+F66</f>
        <v>0</v>
      </c>
      <c r="G65" s="82">
        <f>+G66</f>
        <v>0</v>
      </c>
      <c r="H65" s="82">
        <f>E65-F65</f>
        <v>0</v>
      </c>
    </row>
    <row r="66" spans="1:8" x14ac:dyDescent="0.25">
      <c r="A66" s="41"/>
      <c r="B66" s="48" t="s">
        <v>385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82">
        <f>E66-F66</f>
        <v>0</v>
      </c>
    </row>
    <row r="67" spans="1:8" x14ac:dyDescent="0.25">
      <c r="A67" s="41"/>
      <c r="B67" s="48" t="s">
        <v>386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</row>
    <row r="68" spans="1:8" x14ac:dyDescent="0.25">
      <c r="A68" s="41"/>
      <c r="B68" s="48" t="s">
        <v>387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</row>
    <row r="69" spans="1:8" x14ac:dyDescent="0.25">
      <c r="A69" s="41"/>
      <c r="B69" s="48" t="s">
        <v>388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</row>
    <row r="70" spans="1:8" x14ac:dyDescent="0.25">
      <c r="A70" s="41"/>
      <c r="B70" s="48" t="s">
        <v>389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</row>
    <row r="71" spans="1:8" x14ac:dyDescent="0.25">
      <c r="A71" s="41"/>
      <c r="B71" s="48" t="s">
        <v>390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</row>
    <row r="72" spans="1:8" x14ac:dyDescent="0.25">
      <c r="A72" s="41"/>
      <c r="B72" s="48" t="s">
        <v>391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</row>
    <row r="73" spans="1:8" x14ac:dyDescent="0.25">
      <c r="A73" s="41"/>
      <c r="B73" s="48" t="s">
        <v>392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</row>
    <row r="74" spans="1:8" x14ac:dyDescent="0.25">
      <c r="A74" s="41"/>
      <c r="B74" s="48" t="s">
        <v>393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</row>
    <row r="75" spans="1:8" x14ac:dyDescent="0.25">
      <c r="A75" s="53"/>
      <c r="B75" s="54"/>
      <c r="C75" s="83"/>
      <c r="D75" s="83"/>
      <c r="E75" s="83"/>
      <c r="F75" s="83"/>
      <c r="G75" s="83"/>
      <c r="H75" s="83"/>
    </row>
    <row r="76" spans="1:8" x14ac:dyDescent="0.25">
      <c r="A76" s="201" t="s">
        <v>394</v>
      </c>
      <c r="B76" s="203"/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</row>
    <row r="77" spans="1:8" x14ac:dyDescent="0.25">
      <c r="A77" s="41"/>
      <c r="B77" s="48" t="s">
        <v>395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</row>
    <row r="78" spans="1:8" ht="33.75" customHeight="1" x14ac:dyDescent="0.25">
      <c r="A78" s="41"/>
      <c r="B78" s="57" t="s">
        <v>396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</row>
    <row r="79" spans="1:8" x14ac:dyDescent="0.25">
      <c r="A79" s="41"/>
      <c r="B79" s="48" t="s">
        <v>397</v>
      </c>
      <c r="C79" s="82">
        <v>0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</row>
    <row r="80" spans="1:8" x14ac:dyDescent="0.25">
      <c r="A80" s="41"/>
      <c r="B80" s="48" t="s">
        <v>398</v>
      </c>
      <c r="C80" s="82">
        <v>0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</row>
    <row r="81" spans="1:8" x14ac:dyDescent="0.25">
      <c r="A81" s="53"/>
      <c r="B81" s="54"/>
      <c r="C81" s="83"/>
      <c r="D81" s="83"/>
      <c r="E81" s="83"/>
      <c r="F81" s="83"/>
      <c r="G81" s="83"/>
      <c r="H81" s="83"/>
    </row>
    <row r="82" spans="1:8" x14ac:dyDescent="0.25">
      <c r="A82" s="201" t="s">
        <v>360</v>
      </c>
      <c r="B82" s="203"/>
      <c r="C82" s="82">
        <f>C8+C45</f>
        <v>17408958</v>
      </c>
      <c r="D82" s="82">
        <f t="shared" ref="D82:H82" si="14">D8+D45</f>
        <v>589.65</v>
      </c>
      <c r="E82" s="82">
        <f t="shared" si="14"/>
        <v>17409547.649999999</v>
      </c>
      <c r="F82" s="82">
        <f t="shared" si="14"/>
        <v>2859754.3</v>
      </c>
      <c r="G82" s="82">
        <f t="shared" si="14"/>
        <v>2836502.16</v>
      </c>
      <c r="H82" s="82">
        <f t="shared" si="14"/>
        <v>14549793.349999998</v>
      </c>
    </row>
    <row r="83" spans="1:8" ht="15.75" thickBot="1" x14ac:dyDescent="0.3">
      <c r="A83" s="55"/>
      <c r="B83" s="56"/>
      <c r="C83" s="50"/>
      <c r="D83" s="50"/>
      <c r="E83" s="50"/>
      <c r="F83" s="50"/>
      <c r="G83" s="50"/>
      <c r="H83" s="50"/>
    </row>
  </sheetData>
  <mergeCells count="19"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39370078740157483" bottom="0.74803149606299213" header="0.31496062992125984" footer="0.31496062992125984"/>
  <pageSetup scale="57" orientation="portrait" r:id="rId1"/>
  <headerFooter>
    <oddFooter xml:space="preserve">&amp;C
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N32"/>
  <sheetViews>
    <sheetView zoomScaleNormal="100" workbookViewId="0">
      <pane xSplit="1" ySplit="7" topLeftCell="B8" activePane="bottomRight" state="frozen"/>
      <selection activeCell="E78" sqref="E78"/>
      <selection pane="topRight" activeCell="E78" sqref="E78"/>
      <selection pane="bottomLeft" activeCell="E78" sqref="E78"/>
      <selection pane="bottomRight" activeCell="H22" sqref="H22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  <col min="9" max="9" width="12.5703125" bestFit="1" customWidth="1"/>
    <col min="10" max="10" width="11.5703125" bestFit="1" customWidth="1"/>
    <col min="11" max="13" width="12.5703125" bestFit="1" customWidth="1"/>
    <col min="14" max="14" width="11.5703125" bestFit="1" customWidth="1"/>
  </cols>
  <sheetData>
    <row r="1" spans="1:14" x14ac:dyDescent="0.25">
      <c r="A1" s="141" t="s">
        <v>418</v>
      </c>
      <c r="B1" s="142"/>
      <c r="C1" s="142"/>
      <c r="D1" s="142"/>
      <c r="E1" s="142"/>
      <c r="F1" s="142"/>
      <c r="G1" s="214"/>
    </row>
    <row r="2" spans="1:14" x14ac:dyDescent="0.25">
      <c r="A2" s="182" t="s">
        <v>279</v>
      </c>
      <c r="B2" s="183"/>
      <c r="C2" s="183"/>
      <c r="D2" s="183"/>
      <c r="E2" s="183"/>
      <c r="F2" s="183"/>
      <c r="G2" s="215"/>
    </row>
    <row r="3" spans="1:14" x14ac:dyDescent="0.25">
      <c r="A3" s="182" t="s">
        <v>400</v>
      </c>
      <c r="B3" s="183"/>
      <c r="C3" s="183"/>
      <c r="D3" s="183"/>
      <c r="E3" s="183"/>
      <c r="F3" s="183"/>
      <c r="G3" s="215"/>
    </row>
    <row r="4" spans="1:14" x14ac:dyDescent="0.25">
      <c r="A4" s="182" t="s">
        <v>440</v>
      </c>
      <c r="B4" s="183"/>
      <c r="C4" s="183"/>
      <c r="D4" s="183"/>
      <c r="E4" s="183"/>
      <c r="F4" s="183"/>
      <c r="G4" s="215"/>
    </row>
    <row r="5" spans="1:14" ht="15.75" thickBot="1" x14ac:dyDescent="0.3">
      <c r="A5" s="192" t="s">
        <v>1</v>
      </c>
      <c r="B5" s="193"/>
      <c r="C5" s="193"/>
      <c r="D5" s="193"/>
      <c r="E5" s="193"/>
      <c r="F5" s="193"/>
      <c r="G5" s="216"/>
    </row>
    <row r="6" spans="1:14" ht="15.75" thickBot="1" x14ac:dyDescent="0.3">
      <c r="A6" s="176" t="s">
        <v>2</v>
      </c>
      <c r="B6" s="153" t="s">
        <v>281</v>
      </c>
      <c r="C6" s="154"/>
      <c r="D6" s="154"/>
      <c r="E6" s="154"/>
      <c r="F6" s="155"/>
      <c r="G6" s="158" t="s">
        <v>282</v>
      </c>
    </row>
    <row r="7" spans="1:14" ht="36.75" thickBot="1" x14ac:dyDescent="0.3">
      <c r="A7" s="177"/>
      <c r="B7" s="99" t="s">
        <v>168</v>
      </c>
      <c r="C7" s="99" t="s">
        <v>283</v>
      </c>
      <c r="D7" s="99" t="s">
        <v>284</v>
      </c>
      <c r="E7" s="99" t="s">
        <v>401</v>
      </c>
      <c r="F7" s="99" t="s">
        <v>186</v>
      </c>
      <c r="G7" s="159"/>
    </row>
    <row r="8" spans="1:14" x14ac:dyDescent="0.25">
      <c r="A8" s="58" t="s">
        <v>402</v>
      </c>
      <c r="B8" s="76">
        <f>B9+B10+B11+B14+B15+B18</f>
        <v>10928298</v>
      </c>
      <c r="C8" s="76">
        <f>C9+C10+C11+C14+C15+C18</f>
        <v>0</v>
      </c>
      <c r="D8" s="76">
        <f t="shared" ref="D8:G8" si="0">D9+D10+D11+D14+D15+D18</f>
        <v>10928298</v>
      </c>
      <c r="E8" s="76">
        <f t="shared" si="0"/>
        <v>2335596.27</v>
      </c>
      <c r="F8" s="76">
        <f t="shared" si="0"/>
        <v>2334899.13</v>
      </c>
      <c r="G8" s="76">
        <f t="shared" si="0"/>
        <v>8592701.7300000004</v>
      </c>
    </row>
    <row r="9" spans="1:14" x14ac:dyDescent="0.25">
      <c r="A9" s="59" t="s">
        <v>403</v>
      </c>
      <c r="B9" s="77">
        <v>10928298</v>
      </c>
      <c r="C9" s="78">
        <v>0</v>
      </c>
      <c r="D9" s="78">
        <f>+B9+C9</f>
        <v>10928298</v>
      </c>
      <c r="E9" s="77">
        <v>2335596.27</v>
      </c>
      <c r="F9" s="78">
        <v>2334899.13</v>
      </c>
      <c r="G9" s="78">
        <f>+D9-E9</f>
        <v>8592701.7300000004</v>
      </c>
      <c r="I9" s="109"/>
      <c r="J9" s="109"/>
      <c r="K9" s="109"/>
      <c r="L9" s="109"/>
      <c r="M9" s="109"/>
      <c r="N9" s="109"/>
    </row>
    <row r="10" spans="1:14" x14ac:dyDescent="0.25">
      <c r="A10" s="59" t="s">
        <v>404</v>
      </c>
      <c r="B10" s="77">
        <v>0</v>
      </c>
      <c r="C10" s="78">
        <v>0</v>
      </c>
      <c r="D10" s="78">
        <f t="shared" ref="D10:D18" si="1">B10+C10</f>
        <v>0</v>
      </c>
      <c r="E10" s="77">
        <v>0</v>
      </c>
      <c r="F10" s="78">
        <v>0</v>
      </c>
      <c r="G10" s="78">
        <f t="shared" ref="G10:G18" si="2">D10-E10</f>
        <v>0</v>
      </c>
    </row>
    <row r="11" spans="1:14" x14ac:dyDescent="0.25">
      <c r="A11" s="59" t="s">
        <v>405</v>
      </c>
      <c r="B11" s="77">
        <v>0</v>
      </c>
      <c r="C11" s="78">
        <v>0</v>
      </c>
      <c r="D11" s="78">
        <f t="shared" si="1"/>
        <v>0</v>
      </c>
      <c r="E11" s="77">
        <v>0</v>
      </c>
      <c r="F11" s="78">
        <v>0</v>
      </c>
      <c r="G11" s="78">
        <f t="shared" si="2"/>
        <v>0</v>
      </c>
    </row>
    <row r="12" spans="1:14" x14ac:dyDescent="0.25">
      <c r="A12" s="59" t="s">
        <v>406</v>
      </c>
      <c r="B12" s="77">
        <v>0</v>
      </c>
      <c r="C12" s="78">
        <v>0</v>
      </c>
      <c r="D12" s="78">
        <f t="shared" si="1"/>
        <v>0</v>
      </c>
      <c r="E12" s="77">
        <v>0</v>
      </c>
      <c r="F12" s="78">
        <v>0</v>
      </c>
      <c r="G12" s="78">
        <f t="shared" si="2"/>
        <v>0</v>
      </c>
    </row>
    <row r="13" spans="1:14" x14ac:dyDescent="0.25">
      <c r="A13" s="59" t="s">
        <v>407</v>
      </c>
      <c r="B13" s="77">
        <v>0</v>
      </c>
      <c r="C13" s="78">
        <v>0</v>
      </c>
      <c r="D13" s="78">
        <f t="shared" si="1"/>
        <v>0</v>
      </c>
      <c r="E13" s="77">
        <v>0</v>
      </c>
      <c r="F13" s="78">
        <v>0</v>
      </c>
      <c r="G13" s="78">
        <f t="shared" si="2"/>
        <v>0</v>
      </c>
    </row>
    <row r="14" spans="1:14" x14ac:dyDescent="0.25">
      <c r="A14" s="59" t="s">
        <v>408</v>
      </c>
      <c r="B14" s="77">
        <v>0</v>
      </c>
      <c r="C14" s="78">
        <v>0</v>
      </c>
      <c r="D14" s="78">
        <f t="shared" si="1"/>
        <v>0</v>
      </c>
      <c r="E14" s="77">
        <v>0</v>
      </c>
      <c r="F14" s="78">
        <v>0</v>
      </c>
      <c r="G14" s="78">
        <f t="shared" si="2"/>
        <v>0</v>
      </c>
    </row>
    <row r="15" spans="1:14" ht="18" x14ac:dyDescent="0.25">
      <c r="A15" s="59" t="s">
        <v>409</v>
      </c>
      <c r="B15" s="77">
        <v>0</v>
      </c>
      <c r="C15" s="78">
        <v>0</v>
      </c>
      <c r="D15" s="78">
        <f t="shared" si="1"/>
        <v>0</v>
      </c>
      <c r="E15" s="77">
        <v>0</v>
      </c>
      <c r="F15" s="78">
        <v>0</v>
      </c>
      <c r="G15" s="78">
        <f t="shared" si="2"/>
        <v>0</v>
      </c>
    </row>
    <row r="16" spans="1:14" x14ac:dyDescent="0.25">
      <c r="A16" s="60" t="s">
        <v>410</v>
      </c>
      <c r="B16" s="77">
        <v>0</v>
      </c>
      <c r="C16" s="78">
        <v>0</v>
      </c>
      <c r="D16" s="78">
        <f t="shared" si="1"/>
        <v>0</v>
      </c>
      <c r="E16" s="77">
        <v>0</v>
      </c>
      <c r="F16" s="78">
        <v>0</v>
      </c>
      <c r="G16" s="78">
        <f t="shared" si="2"/>
        <v>0</v>
      </c>
    </row>
    <row r="17" spans="1:7" x14ac:dyDescent="0.25">
      <c r="A17" s="60" t="s">
        <v>411</v>
      </c>
      <c r="B17" s="77">
        <v>0</v>
      </c>
      <c r="C17" s="78">
        <v>0</v>
      </c>
      <c r="D17" s="78">
        <f t="shared" si="1"/>
        <v>0</v>
      </c>
      <c r="E17" s="77">
        <v>0</v>
      </c>
      <c r="F17" s="78">
        <v>0</v>
      </c>
      <c r="G17" s="78">
        <f t="shared" si="2"/>
        <v>0</v>
      </c>
    </row>
    <row r="18" spans="1:7" x14ac:dyDescent="0.25">
      <c r="A18" s="59" t="s">
        <v>412</v>
      </c>
      <c r="B18" s="77">
        <v>0</v>
      </c>
      <c r="C18" s="78">
        <v>0</v>
      </c>
      <c r="D18" s="78">
        <f t="shared" si="1"/>
        <v>0</v>
      </c>
      <c r="E18" s="77">
        <v>0</v>
      </c>
      <c r="F18" s="78">
        <v>0</v>
      </c>
      <c r="G18" s="78">
        <f t="shared" si="2"/>
        <v>0</v>
      </c>
    </row>
    <row r="19" spans="1:7" x14ac:dyDescent="0.25">
      <c r="A19" s="59"/>
      <c r="B19" s="76"/>
      <c r="C19" s="79"/>
      <c r="D19" s="79"/>
      <c r="E19" s="79"/>
      <c r="F19" s="79"/>
      <c r="G19" s="79"/>
    </row>
    <row r="20" spans="1:7" x14ac:dyDescent="0.25">
      <c r="A20" s="58" t="s">
        <v>413</v>
      </c>
      <c r="B20" s="76">
        <f>B30+B27+B26+B23+B22</f>
        <v>0</v>
      </c>
      <c r="C20" s="76">
        <f t="shared" ref="C20:G20" si="3">C30+C27+C26+C23+C22</f>
        <v>0</v>
      </c>
      <c r="D20" s="76">
        <f t="shared" si="3"/>
        <v>0</v>
      </c>
      <c r="E20" s="76">
        <f t="shared" si="3"/>
        <v>0</v>
      </c>
      <c r="F20" s="76">
        <f t="shared" si="3"/>
        <v>0</v>
      </c>
      <c r="G20" s="76">
        <f t="shared" si="3"/>
        <v>0</v>
      </c>
    </row>
    <row r="21" spans="1:7" x14ac:dyDescent="0.25">
      <c r="A21" s="59" t="s">
        <v>403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</row>
    <row r="22" spans="1:7" x14ac:dyDescent="0.25">
      <c r="A22" s="59" t="s">
        <v>404</v>
      </c>
      <c r="B22" s="77">
        <v>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</row>
    <row r="23" spans="1:7" x14ac:dyDescent="0.25">
      <c r="A23" s="59" t="s">
        <v>405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</row>
    <row r="24" spans="1:7" x14ac:dyDescent="0.25">
      <c r="A24" s="59" t="s">
        <v>406</v>
      </c>
      <c r="B24" s="77">
        <v>0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</row>
    <row r="25" spans="1:7" x14ac:dyDescent="0.25">
      <c r="A25" s="59" t="s">
        <v>407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</row>
    <row r="26" spans="1:7" x14ac:dyDescent="0.25">
      <c r="A26" s="59" t="s">
        <v>408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ht="18" x14ac:dyDescent="0.25">
      <c r="A27" s="59" t="s">
        <v>409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60" t="s">
        <v>410</v>
      </c>
      <c r="B28" s="77">
        <v>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60" t="s">
        <v>411</v>
      </c>
      <c r="B29" s="77">
        <v>0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</row>
    <row r="30" spans="1:7" x14ac:dyDescent="0.25">
      <c r="A30" s="59" t="s">
        <v>412</v>
      </c>
      <c r="B30" s="77">
        <v>0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</row>
    <row r="31" spans="1:7" x14ac:dyDescent="0.25">
      <c r="A31" s="58" t="s">
        <v>414</v>
      </c>
      <c r="B31" s="76">
        <f>B20+B8</f>
        <v>10928298</v>
      </c>
      <c r="C31" s="76">
        <f t="shared" ref="C31:G31" si="4">C20+C8</f>
        <v>0</v>
      </c>
      <c r="D31" s="76">
        <f t="shared" si="4"/>
        <v>10928298</v>
      </c>
      <c r="E31" s="76">
        <f t="shared" si="4"/>
        <v>2335596.27</v>
      </c>
      <c r="F31" s="76">
        <f t="shared" si="4"/>
        <v>2334899.13</v>
      </c>
      <c r="G31" s="76">
        <f t="shared" si="4"/>
        <v>8592701.7300000004</v>
      </c>
    </row>
    <row r="32" spans="1:7" ht="15.75" thickBot="1" x14ac:dyDescent="0.3">
      <c r="A32" s="61"/>
      <c r="B32" s="80"/>
      <c r="C32" s="81"/>
      <c r="D32" s="81"/>
      <c r="E32" s="81"/>
      <c r="F32" s="81"/>
      <c r="G32" s="8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9370078740157483" bottom="0.74803149606299213" header="0.31496062992125984" footer="0.31496062992125984"/>
  <pageSetup orientation="landscape" r:id="rId1"/>
  <headerFooter>
    <oddFooter xml:space="preserve">&amp;C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marlen ocomatl cervantes</cp:lastModifiedBy>
  <cp:lastPrinted>2025-04-08T17:01:48Z</cp:lastPrinted>
  <dcterms:created xsi:type="dcterms:W3CDTF">2016-12-23T19:11:27Z</dcterms:created>
  <dcterms:modified xsi:type="dcterms:W3CDTF">2026-04-21T16:31:25Z</dcterms:modified>
</cp:coreProperties>
</file>