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UPTRP\"/>
    </mc:Choice>
  </mc:AlternateContent>
  <xr:revisionPtr revIDLastSave="0" documentId="13_ncr:1_{09D62947-0FA3-498E-9447-7AF132291FBC}" xr6:coauthVersionLast="47" xr6:coauthVersionMax="47" xr10:uidLastSave="{00000000-0000-0000-0000-000000000000}"/>
  <bookViews>
    <workbookView xWindow="-120" yWindow="-120" windowWidth="29040" windowHeight="15720" firstSheet="1" activeTab="8" xr2:uid="{00000000-000D-0000-FFFF-FFFF00000000}"/>
  </bookViews>
  <sheets>
    <sheet name="FORMATO 1" sheetId="1" r:id="rId1"/>
    <sheet name="FORMATO 2" sheetId="3" r:id="rId2"/>
    <sheet name="FORMATO 3" sheetId="5" r:id="rId3"/>
    <sheet name="FORMATO 4" sheetId="6" r:id="rId4"/>
    <sheet name="FORMATO 5" sheetId="8" r:id="rId5"/>
    <sheet name="FORMATO 6A" sheetId="10" r:id="rId6"/>
    <sheet name="FORMATO 6B" sheetId="12" r:id="rId7"/>
    <sheet name="FORMATO 6C" sheetId="14" r:id="rId8"/>
    <sheet name="FORMATO 6D" sheetId="16" r:id="rId9"/>
  </sheets>
  <definedNames>
    <definedName name="_xlnm.Print_Area" localSheetId="0">'FORMATO 1'!$A$1:$G$78</definedName>
    <definedName name="_xlnm.Print_Area" localSheetId="1">'FORMATO 2'!$B$1:$J$43</definedName>
    <definedName name="_xlnm.Print_Area" localSheetId="2">'FORMATO 3'!$A$1:$K$29</definedName>
    <definedName name="_xlnm.Print_Area" localSheetId="3">'FORMATO 4'!$A$1:$D$86</definedName>
    <definedName name="_xlnm.Print_Area" localSheetId="4">'FORMATO 5'!$A$1:$G$70</definedName>
    <definedName name="_xlnm.Print_Area" localSheetId="5">'FORMATO 6A'!$A$1:$H$84</definedName>
    <definedName name="_xlnm.Print_Area" localSheetId="6">'FORMATO 6B'!$A$1:$G$14</definedName>
    <definedName name="_xlnm.Print_Area" localSheetId="7">'FORMATO 6C'!$A$1:$H$77</definedName>
    <definedName name="_xlnm.Print_Area" localSheetId="8">'FORMATO 6D'!$A$1:$G$32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1" i="8" l="1"/>
  <c r="C12" i="6" l="1"/>
  <c r="D12" i="6"/>
  <c r="B12" i="6"/>
  <c r="G38" i="10" l="1"/>
  <c r="F38" i="10"/>
  <c r="E12" i="10" l="1"/>
  <c r="C12" i="10"/>
  <c r="H62" i="14" l="1"/>
  <c r="E38" i="10"/>
  <c r="C38" i="10"/>
  <c r="H26" i="10"/>
  <c r="H27" i="10"/>
  <c r="H28" i="10"/>
  <c r="E20" i="10"/>
  <c r="C20" i="10"/>
  <c r="F66" i="1" l="1"/>
  <c r="G62" i="1"/>
  <c r="G66" i="1"/>
  <c r="C11" i="1"/>
  <c r="G22" i="16" l="1"/>
  <c r="H20" i="10" l="1"/>
  <c r="C44" i="8" l="1"/>
  <c r="G61" i="8" l="1"/>
  <c r="E44" i="8" l="1"/>
  <c r="F44" i="8"/>
  <c r="G49" i="8" l="1"/>
  <c r="D44" i="8"/>
  <c r="D64" i="8"/>
  <c r="C15" i="6" l="1"/>
  <c r="B73" i="6"/>
  <c r="B83" i="6" s="1"/>
  <c r="C10" i="6"/>
  <c r="G16" i="8" l="1"/>
  <c r="G14" i="8"/>
  <c r="D15" i="6"/>
  <c r="D21" i="16" l="1"/>
  <c r="E21" i="16"/>
  <c r="G11" i="10"/>
  <c r="G29" i="10"/>
  <c r="F29" i="10"/>
  <c r="D21" i="3"/>
  <c r="E21" i="3"/>
  <c r="H21" i="3"/>
  <c r="F62" i="1"/>
  <c r="B11" i="1"/>
  <c r="B84" i="6" l="1"/>
  <c r="B56" i="6"/>
  <c r="B15" i="6"/>
  <c r="G15" i="8" l="1"/>
  <c r="C10" i="16"/>
  <c r="D10" i="16"/>
  <c r="D32" i="16" s="1"/>
  <c r="E10" i="16"/>
  <c r="F10" i="16"/>
  <c r="B10" i="16"/>
  <c r="C21" i="16"/>
  <c r="F21" i="16"/>
  <c r="B21" i="16"/>
  <c r="B32" i="16" l="1"/>
  <c r="D45" i="14"/>
  <c r="E45" i="14"/>
  <c r="F45" i="14"/>
  <c r="G45" i="14"/>
  <c r="C45" i="14"/>
  <c r="C39" i="10"/>
  <c r="H71" i="10"/>
  <c r="H73" i="10"/>
  <c r="H74" i="10"/>
  <c r="H75" i="10"/>
  <c r="H77" i="10"/>
  <c r="H78" i="10"/>
  <c r="H79" i="10"/>
  <c r="H80" i="10"/>
  <c r="H81" i="10"/>
  <c r="H82" i="10"/>
  <c r="H83" i="10"/>
  <c r="H50" i="10"/>
  <c r="H51" i="10"/>
  <c r="H52" i="10"/>
  <c r="H53" i="10"/>
  <c r="H54" i="10"/>
  <c r="H55" i="10"/>
  <c r="H56" i="10"/>
  <c r="H57" i="10"/>
  <c r="H58" i="10"/>
  <c r="H60" i="10"/>
  <c r="H61" i="10"/>
  <c r="H62" i="10"/>
  <c r="H64" i="10"/>
  <c r="H65" i="10"/>
  <c r="H66" i="10"/>
  <c r="H67" i="10"/>
  <c r="H68" i="10"/>
  <c r="H69" i="10"/>
  <c r="H70" i="10"/>
  <c r="H40" i="10"/>
  <c r="H41" i="10"/>
  <c r="H42" i="10"/>
  <c r="H43" i="10"/>
  <c r="H44" i="10"/>
  <c r="H45" i="10"/>
  <c r="H46" i="10"/>
  <c r="H47" i="10"/>
  <c r="H48" i="10"/>
  <c r="B19" i="1"/>
  <c r="G11" i="1" l="1"/>
  <c r="C60" i="1"/>
  <c r="C19" i="1"/>
  <c r="G19" i="10" l="1"/>
  <c r="D19" i="10"/>
  <c r="F11" i="1"/>
  <c r="B60" i="1"/>
  <c r="B27" i="1"/>
  <c r="D29" i="10" l="1"/>
  <c r="E29" i="10"/>
  <c r="B12" i="12" l="1"/>
  <c r="C19" i="10"/>
  <c r="F11" i="10"/>
  <c r="E11" i="10"/>
  <c r="D11" i="10"/>
  <c r="C11" i="10"/>
  <c r="G72" i="1"/>
  <c r="F72" i="1"/>
  <c r="F75" i="1" s="1"/>
  <c r="H11" i="10" l="1"/>
  <c r="D54" i="14"/>
  <c r="E54" i="14"/>
  <c r="F54" i="14"/>
  <c r="G54" i="14"/>
  <c r="F49" i="10" l="1"/>
  <c r="F39" i="10"/>
  <c r="F19" i="10"/>
  <c r="E19" i="10"/>
  <c r="G49" i="10"/>
  <c r="E49" i="10" l="1"/>
  <c r="H49" i="10" s="1"/>
  <c r="F44" i="1"/>
  <c r="H59" i="14" l="1"/>
  <c r="H54" i="14" s="1"/>
  <c r="E26" i="14"/>
  <c r="H26" i="14" s="1"/>
  <c r="G13" i="12"/>
  <c r="G12" i="12" s="1"/>
  <c r="C10" i="12" l="1"/>
  <c r="C29" i="10"/>
  <c r="H38" i="10"/>
  <c r="H36" i="10"/>
  <c r="H34" i="10"/>
  <c r="H37" i="10"/>
  <c r="H35" i="10"/>
  <c r="H33" i="10"/>
  <c r="H32" i="10"/>
  <c r="H31" i="10"/>
  <c r="H30" i="10"/>
  <c r="H25" i="10"/>
  <c r="H24" i="10"/>
  <c r="H23" i="10"/>
  <c r="H22" i="10"/>
  <c r="H21" i="10"/>
  <c r="H18" i="10"/>
  <c r="H17" i="10"/>
  <c r="H16" i="10"/>
  <c r="H15" i="10"/>
  <c r="H14" i="10"/>
  <c r="H13" i="10"/>
  <c r="H12" i="10"/>
  <c r="B10" i="6"/>
  <c r="H29" i="10" l="1"/>
  <c r="G23" i="16"/>
  <c r="G21" i="16" s="1"/>
  <c r="C73" i="6"/>
  <c r="D73" i="6"/>
  <c r="D56" i="6"/>
  <c r="C56" i="6"/>
  <c r="G39" i="8"/>
  <c r="C83" i="6" l="1"/>
  <c r="C84" i="6" s="1"/>
  <c r="D83" i="6"/>
  <c r="D84" i="6" s="1"/>
  <c r="G11" i="12" l="1"/>
  <c r="G10" i="12" s="1"/>
  <c r="G14" i="12" s="1"/>
  <c r="B10" i="12"/>
  <c r="C12" i="12"/>
  <c r="D12" i="12"/>
  <c r="E12" i="12"/>
  <c r="F12" i="12"/>
  <c r="C70" i="8" l="1"/>
  <c r="D70" i="8"/>
  <c r="B33" i="1"/>
  <c r="C27" i="1"/>
  <c r="F33" i="1"/>
  <c r="F29" i="1"/>
  <c r="D10" i="12" l="1"/>
  <c r="E10" i="12"/>
  <c r="F10" i="12"/>
  <c r="F58" i="1" l="1"/>
  <c r="F40" i="1"/>
  <c r="F25" i="1"/>
  <c r="F21" i="1"/>
  <c r="F48" i="1" s="1"/>
  <c r="F59" i="1" s="1"/>
  <c r="F76" i="1" s="1"/>
  <c r="C43" i="1"/>
  <c r="B43" i="1"/>
  <c r="C40" i="1"/>
  <c r="B40" i="1"/>
  <c r="B48" i="1" s="1"/>
  <c r="B61" i="1" s="1"/>
  <c r="C33" i="1"/>
  <c r="C48" i="1" s="1"/>
  <c r="C61" i="1" l="1"/>
  <c r="D14" i="12"/>
  <c r="F14" i="12"/>
  <c r="B14" i="12"/>
  <c r="C14" i="12"/>
  <c r="E14" i="12" l="1"/>
  <c r="D59" i="10"/>
  <c r="E59" i="10"/>
  <c r="H59" i="10" s="1"/>
  <c r="F59" i="10"/>
  <c r="G59" i="10"/>
  <c r="C59" i="10"/>
  <c r="D49" i="10"/>
  <c r="H19" i="10"/>
  <c r="C49" i="10"/>
  <c r="B70" i="8"/>
  <c r="G40" i="1" l="1"/>
  <c r="B19" i="6" l="1"/>
  <c r="B24" i="6" s="1"/>
  <c r="C19" i="6"/>
  <c r="C24" i="6" s="1"/>
  <c r="B25" i="6" l="1"/>
  <c r="B26" i="6" s="1"/>
  <c r="G17" i="8"/>
  <c r="G13" i="8"/>
  <c r="D19" i="6" l="1"/>
  <c r="D18" i="8" l="1"/>
  <c r="G18" i="8" s="1"/>
  <c r="D17" i="8"/>
  <c r="D63" i="6"/>
  <c r="G57" i="8" l="1"/>
  <c r="H47" i="14"/>
  <c r="H45" i="14" s="1"/>
  <c r="H72" i="14" l="1"/>
  <c r="H44" i="14" s="1"/>
  <c r="G72" i="14"/>
  <c r="F72" i="14"/>
  <c r="E72" i="14"/>
  <c r="D72" i="14"/>
  <c r="C72" i="14"/>
  <c r="G62" i="14"/>
  <c r="G44" i="14" s="1"/>
  <c r="F62" i="14"/>
  <c r="F44" i="14" s="1"/>
  <c r="E62" i="14"/>
  <c r="E44" i="14" s="1"/>
  <c r="D62" i="14"/>
  <c r="D44" i="14" s="1"/>
  <c r="C62" i="14"/>
  <c r="C54" i="14"/>
  <c r="H39" i="14"/>
  <c r="G39" i="14"/>
  <c r="F39" i="14"/>
  <c r="E39" i="14"/>
  <c r="D39" i="14"/>
  <c r="C39" i="14"/>
  <c r="G70" i="8"/>
  <c r="F70" i="8"/>
  <c r="E70" i="8"/>
  <c r="G64" i="8"/>
  <c r="F64" i="8"/>
  <c r="E64" i="8"/>
  <c r="C64" i="8"/>
  <c r="B64" i="8"/>
  <c r="G58" i="8"/>
  <c r="F58" i="8"/>
  <c r="E58" i="8"/>
  <c r="D58" i="8"/>
  <c r="D63" i="8" s="1"/>
  <c r="C58" i="8"/>
  <c r="C63" i="8" s="1"/>
  <c r="B58" i="8"/>
  <c r="B63" i="8" s="1"/>
  <c r="F53" i="8"/>
  <c r="E53" i="8"/>
  <c r="D53" i="8"/>
  <c r="C53" i="8"/>
  <c r="G53" i="8" s="1"/>
  <c r="B53" i="8"/>
  <c r="G44" i="8"/>
  <c r="G63" i="8" s="1"/>
  <c r="E63" i="8"/>
  <c r="B44" i="8"/>
  <c r="D57" i="6"/>
  <c r="C57" i="6"/>
  <c r="C65" i="6" s="1"/>
  <c r="C66" i="6" s="1"/>
  <c r="B57" i="6"/>
  <c r="B65" i="6" s="1"/>
  <c r="B66" i="6" s="1"/>
  <c r="D45" i="6"/>
  <c r="C45" i="6"/>
  <c r="B45" i="6"/>
  <c r="D41" i="6"/>
  <c r="C41" i="6"/>
  <c r="B41" i="6"/>
  <c r="G58" i="1"/>
  <c r="C44" i="14" l="1"/>
  <c r="G75" i="1"/>
  <c r="B49" i="6"/>
  <c r="F63" i="8"/>
  <c r="C49" i="6"/>
  <c r="D49" i="6"/>
  <c r="D39" i="10" l="1"/>
  <c r="E39" i="10"/>
  <c r="G39" i="10"/>
  <c r="H39" i="10" l="1"/>
  <c r="G38" i="8"/>
  <c r="G41" i="8" s="1"/>
  <c r="G66" i="8" s="1"/>
  <c r="F38" i="8"/>
  <c r="F41" i="8" s="1"/>
  <c r="F66" i="8" s="1"/>
  <c r="E38" i="8"/>
  <c r="E41" i="8" s="1"/>
  <c r="E66" i="8" s="1"/>
  <c r="D38" i="8"/>
  <c r="D41" i="8" s="1"/>
  <c r="D66" i="8" s="1"/>
  <c r="C38" i="8"/>
  <c r="C41" i="8" s="1"/>
  <c r="B38" i="8"/>
  <c r="B41" i="8" s="1"/>
  <c r="B66" i="8" s="1"/>
  <c r="C66" i="8" l="1"/>
  <c r="H29" i="14"/>
  <c r="G29" i="14"/>
  <c r="F29" i="14"/>
  <c r="E29" i="14"/>
  <c r="D29" i="14"/>
  <c r="C29" i="14"/>
  <c r="H21" i="14"/>
  <c r="H11" i="14" s="1"/>
  <c r="H77" i="14" s="1"/>
  <c r="G21" i="14"/>
  <c r="G11" i="14" s="1"/>
  <c r="G77" i="14" s="1"/>
  <c r="F21" i="14"/>
  <c r="F11" i="14" s="1"/>
  <c r="F77" i="14" s="1"/>
  <c r="E21" i="14"/>
  <c r="E11" i="14" s="1"/>
  <c r="E77" i="14" s="1"/>
  <c r="D21" i="14"/>
  <c r="D11" i="14" s="1"/>
  <c r="D77" i="14" s="1"/>
  <c r="C21" i="14"/>
  <c r="C11" i="14" s="1"/>
  <c r="C77" i="14" s="1"/>
  <c r="G76" i="10"/>
  <c r="F76" i="10"/>
  <c r="E76" i="10"/>
  <c r="H76" i="10" s="1"/>
  <c r="D76" i="10"/>
  <c r="C76" i="10"/>
  <c r="G72" i="10"/>
  <c r="F72" i="10"/>
  <c r="H72" i="10" s="1"/>
  <c r="D72" i="10"/>
  <c r="C72" i="10"/>
  <c r="G63" i="10"/>
  <c r="F63" i="10"/>
  <c r="E63" i="10"/>
  <c r="H63" i="10" s="1"/>
  <c r="H10" i="10" s="1"/>
  <c r="H84" i="10" s="1"/>
  <c r="D63" i="10"/>
  <c r="C63" i="10"/>
  <c r="C10" i="10" s="1"/>
  <c r="C84" i="10" s="1"/>
  <c r="G32" i="8"/>
  <c r="F32" i="8"/>
  <c r="E32" i="8"/>
  <c r="D32" i="8"/>
  <c r="C32" i="8"/>
  <c r="B32" i="8"/>
  <c r="D31" i="6"/>
  <c r="C31" i="6"/>
  <c r="B31" i="6"/>
  <c r="B35" i="6" s="1"/>
  <c r="D10" i="6"/>
  <c r="J12" i="3"/>
  <c r="I12" i="3"/>
  <c r="G12" i="3"/>
  <c r="F12" i="3"/>
  <c r="J16" i="3"/>
  <c r="I16" i="3"/>
  <c r="G16" i="3"/>
  <c r="F16" i="3"/>
  <c r="G33" i="1"/>
  <c r="G29" i="1"/>
  <c r="G25" i="1"/>
  <c r="G21" i="1"/>
  <c r="D10" i="10" l="1"/>
  <c r="D84" i="10" s="1"/>
  <c r="E10" i="10"/>
  <c r="F10" i="10"/>
  <c r="F84" i="10" s="1"/>
  <c r="D24" i="6"/>
  <c r="D25" i="6" s="1"/>
  <c r="D26" i="6" s="1"/>
  <c r="D35" i="6" s="1"/>
  <c r="C25" i="6"/>
  <c r="C26" i="6" s="1"/>
  <c r="C35" i="6" s="1"/>
  <c r="G10" i="10"/>
  <c r="G84" i="10" s="1"/>
  <c r="D65" i="6"/>
  <c r="D66" i="6" s="1"/>
  <c r="G48" i="1"/>
  <c r="F11" i="3"/>
  <c r="F21" i="3" s="1"/>
  <c r="I11" i="3"/>
  <c r="I21" i="3" s="1"/>
  <c r="J11" i="3"/>
  <c r="J21" i="3" s="1"/>
  <c r="G11" i="3"/>
  <c r="G21" i="3" s="1"/>
  <c r="C32" i="16"/>
  <c r="G59" i="1" l="1"/>
  <c r="G76" i="1" s="1"/>
  <c r="E32" i="16"/>
  <c r="G11" i="16"/>
  <c r="G10" i="16" s="1"/>
  <c r="G12" i="14" l="1"/>
  <c r="D12" i="14"/>
  <c r="C12" i="14"/>
  <c r="F12" i="14" l="1"/>
  <c r="E84" i="10" l="1"/>
  <c r="G32" i="16" l="1"/>
  <c r="E12" i="14" l="1"/>
  <c r="H12" i="14" l="1"/>
  <c r="F32" i="16"/>
</calcChain>
</file>

<file path=xl/sharedStrings.xml><?xml version="1.0" encoding="utf-8"?>
<sst xmlns="http://schemas.openxmlformats.org/spreadsheetml/2006/main" count="648" uniqueCount="498">
  <si>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</si>
  <si>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</si>
  <si>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</si>
  <si>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</si>
  <si>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</si>
  <si>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</si>
  <si>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</si>
  <si>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</si>
  <si>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</si>
  <si>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</si>
  <si>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</si>
  <si>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</si>
  <si>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</si>
  <si>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</si>
  <si>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</si>
  <si>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</si>
  <si>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</si>
  <si>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</si>
  <si>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</si>
  <si>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</si>
  <si>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</si>
  <si>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</si>
  <si>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</si>
  <si>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</si>
  <si>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</si>
  <si>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</si>
  <si>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</si>
  <si>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</si>
  <si>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</si>
  <si>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</si>
  <si>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</si>
  <si>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</si>
  <si>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</si>
  <si>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</si>
  <si>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</si>
  <si>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</si>
  <si>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</si>
  <si>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</si>
  <si>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</si>
  <si>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</si>
  <si>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</si>
  <si>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</si>
  <si>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</si>
  <si>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</si>
  <si>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</si>
  <si>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</si>
  <si>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</si>
  <si>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</si>
  <si>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</si>
  <si>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</si>
  <si>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</si>
  <si>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 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</si>
  <si>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</si>
  <si>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</si>
  <si>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</si>
  <si>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</si>
  <si>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</si>
  <si>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</si>
  <si>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</si>
  <si>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</si>
  <si>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</si>
  <si>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</si>
  <si>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</si>
  <si>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</si>
  <si>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</si>
  <si>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</si>
  <si>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</si>
  <si>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</si>
  <si>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</si>
  <si>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</si>
  <si>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</si>
  <si>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</si>
  <si>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</si>
  <si>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</si>
  <si>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</si>
  <si>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</si>
  <si>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</si>
  <si>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</si>
  <si>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</si>
  <si>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</si>
  <si>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</si>
  <si>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</si>
  <si>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</si>
  <si>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</si>
  <si>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</si>
  <si>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</si>
  <si>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</si>
  <si>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</si>
  <si>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</si>
  <si>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</si>
  <si>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</si>
  <si>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</si>
  <si>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</si>
  <si>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en Administración a Largo Plazo</t>
  </si>
  <si>
    <t>f. Depreciación, Deterioro y Amortización Acumulada de Bienes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</si>
  <si>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</si>
  <si>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</si>
  <si>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</si>
  <si>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</si>
  <si>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</si>
  <si>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</si>
  <si>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</si>
  <si>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</si>
  <si>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</si>
  <si>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</si>
  <si>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</si>
  <si>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</si>
  <si>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</si>
  <si>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</si>
  <si>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</si>
  <si>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</si>
  <si>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</si>
  <si>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</si>
  <si>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</si>
  <si>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 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</si>
  <si>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</si>
  <si>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</si>
  <si>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</si>
  <si>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</si>
  <si>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</si>
  <si>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</t>
  </si>
  <si>
    <t>Disposiciones</t>
  </si>
  <si>
    <t>del Periodo (e)</t>
  </si>
  <si>
    <t>Amortizaciones</t>
  </si>
  <si>
    <t>del Periodo (f)</t>
  </si>
  <si>
    <t>Revaluaciones,</t>
  </si>
  <si>
    <t>Reclasificaciones</t>
  </si>
  <si>
    <t>y Otros Ajustes (g)</t>
  </si>
  <si>
    <t>Saldo Final</t>
  </si>
  <si>
    <t>del Periodo</t>
  </si>
  <si>
    <t>(h)</t>
  </si>
  <si>
    <t>h=d+e-f+g</t>
  </si>
  <si>
    <t>Pago de</t>
  </si>
  <si>
    <t>Intereses del</t>
  </si>
  <si>
    <t>Periodo (i)</t>
  </si>
  <si>
    <t>Comisiones y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</si>
  <si>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</si>
  <si>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</si>
  <si>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</si>
  <si>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</si>
  <si>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</si>
  <si>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</si>
  <si>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</si>
  <si>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</si>
  <si>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</si>
  <si>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</si>
  <si>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OtrosPasivos (3=1+2)</t>
  </si>
  <si>
    <t>5. Valor de Instrumentos Bono Cupón Cero2 (Informativo)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</si>
  <si>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</si>
  <si>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</si>
  <si>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</si>
  <si>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</si>
  <si>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</si>
  <si>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</si>
  <si>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</si>
  <si>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</si>
  <si>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Costos</t>
  </si>
  <si>
    <t>Relacionados (o)</t>
  </si>
  <si>
    <t>Tasa Efectiva</t>
  </si>
  <si>
    <t>(p)</t>
  </si>
  <si>
    <t>Denominación de las Obligaciones</t>
  </si>
  <si>
    <t>Diferentes de Financiamiento (c)</t>
  </si>
  <si>
    <t>Fecha del</t>
  </si>
  <si>
    <t>Contrato (d)</t>
  </si>
  <si>
    <t>Fecha de</t>
  </si>
  <si>
    <t>inicio de</t>
  </si>
  <si>
    <t>operación del</t>
  </si>
  <si>
    <t>proyecto (e)</t>
  </si>
  <si>
    <t>vencimiento</t>
  </si>
  <si>
    <t>(f)</t>
  </si>
  <si>
    <t>Monto de la</t>
  </si>
  <si>
    <t>inversión</t>
  </si>
  <si>
    <t>pactado (g)</t>
  </si>
  <si>
    <t>pactado (h)</t>
  </si>
  <si>
    <t>Monto promedio</t>
  </si>
  <si>
    <t>mensual del pago</t>
  </si>
  <si>
    <t>de la</t>
  </si>
  <si>
    <t>contraprestación</t>
  </si>
  <si>
    <t>(i)</t>
  </si>
  <si>
    <t>correspondiente al</t>
  </si>
  <si>
    <t>pago de inversión</t>
  </si>
  <si>
    <t>(j)</t>
  </si>
  <si>
    <t>Monto pagado de la</t>
  </si>
  <si>
    <t>Monto pagado</t>
  </si>
  <si>
    <t>de la inversión</t>
  </si>
  <si>
    <t>actualizado al</t>
  </si>
  <si>
    <t>Saldo pendiente</t>
  </si>
  <si>
    <t>por pagar de la</t>
  </si>
  <si>
    <t>B. Otros Instrumentos (B=a+b+c+d)</t>
  </si>
  <si>
    <t>Estimado/</t>
  </si>
  <si>
    <t>Aprobado (d)</t>
  </si>
  <si>
    <t>Devengado</t>
  </si>
  <si>
    <t>Recaudado/</t>
  </si>
  <si>
    <t>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</si>
  <si>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</si>
  <si>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</si>
  <si>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</si>
  <si>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</si>
  <si>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 (B = B1+B2)</t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</si>
  <si>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</si>
  <si>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</si>
  <si>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</si>
  <si>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</si>
  <si>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</t>
  </si>
  <si>
    <t>periodo</t>
  </si>
  <si>
    <t>II. Balance Presupuestario sin Financiamiento Neto (II = I - A3)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</si>
  <si>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</si>
  <si>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</si>
  <si>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</si>
  <si>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</si>
  <si>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</si>
  <si>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 + E)</t>
  </si>
  <si>
    <t>F. Financiamiento (F = F1 + F2)</t>
  </si>
  <si>
    <t>F1. Financiamiento con Fuente de Pago de Ingresos de Libre Disposición</t>
  </si>
  <si>
    <t>F2. Financiamiento con Fuente de Pago de Transferencias Federales</t>
  </si>
  <si>
    <t>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</si>
  <si>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</si>
  <si>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</si>
  <si>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</si>
  <si>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G )</t>
  </si>
  <si>
    <t>A3.1 Financiamiento Neto con Fuente de Pago de Ingresos de Libre Disposición (A3.1 = F1 G1)</t>
  </si>
  <si>
    <t>F1. Financiamiento con Fuente de Pago de Ingresos de Libre Disposición</t>
  </si>
  <si>
    <t>C2. Remanentes de Transferencias Federales Etiquetadas aplicados en el periodo</t>
  </si>
  <si>
    <t>Ingreso</t>
  </si>
  <si>
    <t>Diferencia (e)</t>
  </si>
  <si>
    <t>(c)</t>
  </si>
  <si>
    <t>Estimado (d)</t>
  </si>
  <si>
    <t>Ampliaciones/</t>
  </si>
  <si>
    <t>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</si>
  <si>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</si>
  <si>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</si>
  <si>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</si>
  <si>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</si>
  <si>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</si>
  <si>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</si>
  <si>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</si>
  <si>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</si>
  <si>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</si>
  <si>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</si>
  <si>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</si>
  <si>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</si>
  <si>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</si>
  <si>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</si>
  <si>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</si>
  <si>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h8) 3.17% Sobre Extracción de Petróleo</t>
  </si>
  <si>
    <t>h9) Gasolinas y Diésel</t>
  </si>
  <si>
    <t>h10) Fondo del Impuesto Sobre la Renta</t>
  </si>
  <si>
    <t>i1) Tenencia o Uso de Vehículos</t>
  </si>
  <si>
    <t>i2) Fondo de Compensación ISAN</t>
  </si>
  <si>
    <t>i3) Impuesto Sobre Automóviles Nuevos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</si>
  <si>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</si>
  <si>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</si>
  <si>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</si>
  <si>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</si>
  <si>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</si>
  <si>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</si>
  <si>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</si>
  <si>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Transferencias Federales Etiquetadas</t>
  </si>
  <si>
    <t>A. Aportaciones (A=a1+a2+a3+a4+a5+a6+a7+a8)</t>
  </si>
  <si>
    <t>a5) Fondo de Aportaciones Múltiples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</si>
  <si>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</si>
  <si>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</si>
  <si>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</si>
  <si>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</si>
  <si>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</si>
  <si>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</si>
  <si>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c2) Fondo Minero</t>
  </si>
  <si>
    <t>E. Otras Transferencias Federales Etiquetadas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</si>
  <si>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</si>
  <si>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</si>
  <si>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</si>
  <si>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</si>
  <si>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Egresos</t>
  </si>
  <si>
    <t>Subejercicio</t>
  </si>
  <si>
    <t>(e)</t>
  </si>
  <si>
    <t>(d)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</si>
  <si>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</si>
  <si>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</si>
  <si>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</si>
  <si>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</si>
  <si>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</si>
  <si>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</si>
  <si>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</si>
  <si>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</si>
  <si>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</si>
  <si>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</si>
  <si>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</si>
  <si>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</si>
  <si>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</si>
  <si>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</si>
  <si>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</si>
  <si>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</si>
  <si>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</si>
  <si>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</si>
  <si>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</si>
  <si>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</si>
  <si>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</si>
  <si>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</si>
  <si>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c6) Servicios de Comunicación Social y Publicidad</t>
  </si>
  <si>
    <t>c7) Servicios de Traslado y Viáticos</t>
  </si>
  <si>
    <t>c8) Servicios Oficiales</t>
  </si>
  <si>
    <t>c9) Otros Servicios Generales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</si>
  <si>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</si>
  <si>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</si>
  <si>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</si>
  <si>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</si>
  <si>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</si>
  <si>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</si>
  <si>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</si>
  <si>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</si>
  <si>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</si>
  <si>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</si>
  <si>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</si>
  <si>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</si>
  <si>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</si>
  <si>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</si>
  <si>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</si>
  <si>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</si>
  <si>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</si>
  <si>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</si>
  <si>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</si>
  <si>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</si>
  <si>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</si>
  <si>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</si>
  <si>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</si>
  <si>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</si>
  <si>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</si>
  <si>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</si>
  <si>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</si>
  <si>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</si>
  <si>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</si>
  <si>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</si>
  <si>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</si>
  <si>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</si>
  <si>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</si>
  <si>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</si>
  <si>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</si>
  <si>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</si>
  <si>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</si>
  <si>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</si>
  <si>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</si>
  <si>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</si>
  <si>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</si>
  <si>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</si>
  <si>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III. Total de Egresos (III = I + II)</t>
  </si>
  <si>
    <t>Clasificación Administrativa</t>
  </si>
  <si>
    <t>Subejercicio (e)</t>
  </si>
  <si>
    <t>I. Gasto No Etiquetado</t>
  </si>
  <si>
    <t>II. Gasto Etiquetado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</si>
  <si>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</si>
  <si>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</si>
  <si>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</si>
  <si>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</si>
  <si>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</si>
  <si>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</si>
  <si>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</si>
  <si>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</si>
  <si>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</si>
  <si>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</si>
  <si>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</si>
  <si>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</si>
  <si>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</si>
  <si>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</si>
  <si>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</si>
  <si>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b5) Educación</t>
  </si>
  <si>
    <t>b6) Protección Social</t>
  </si>
  <si>
    <t>b7) Otros Asuntos Sociales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</si>
  <si>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</si>
  <si>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</si>
  <si>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</si>
  <si>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</si>
  <si>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</si>
  <si>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</si>
  <si>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</si>
  <si>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</si>
  <si>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d3) Saneamiento del Sistema Financiero</t>
  </si>
  <si>
    <t>d4) Adeudos de Ejercicios Fiscales Anteriores</t>
  </si>
  <si>
    <t>II. Gasto Etiquetado (II=A+B+C+D)</t>
  </si>
  <si>
    <t>III. Total de Egreso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</si>
  <si>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</si>
  <si>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</si>
  <si>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</si>
  <si>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</si>
  <si>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</si>
  <si>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</si>
  <si>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</si>
  <si>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</si>
  <si>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e1) Nombre del Programa o Ley 1</t>
  </si>
  <si>
    <t>e2) Nombre del Programa o Ley 2</t>
  </si>
  <si>
    <t>F. Sentencias laborales definitivas</t>
  </si>
  <si>
    <t>II. Gasto Etiquetado (II=A+B+C+D+E+F)</t>
  </si>
  <si>
    <t>4. Deuda Contingente 1 (informativo)</t>
  </si>
  <si>
    <t>1     Se refiere a cualquier Financiamiento sin fuente o garantía de pago definida, que sea asumida de manera solidaria o subsidiaria por las Entidades Federativas con sus Municipios, organismos descentralizados y empresas de participación estatal mayoritaria y fideicomisos, locales o municipales, y por los Municipios con sus respectivos organismos descentralizados y empresas de participación municipal mayoritaria.</t>
  </si>
  <si>
    <t>²      Se refiere al valor del Bono Cupón Cero que respalda el pago de los créditos asociados al mismo (Activo).</t>
  </si>
  <si>
    <t>I. Balance Presupuestario (I = A -B + C)</t>
  </si>
  <si>
    <t xml:space="preserve"> </t>
  </si>
  <si>
    <t>Informe Analítico de Obligaciones Diferentes de Financiamientos LDF (F3)</t>
  </si>
  <si>
    <t>Informe Analítico de la Deuda Pública y Otros Pasivos - LDF (F2)</t>
  </si>
  <si>
    <t>Estado de Situación Financiera Detallado - LDF (F1)</t>
  </si>
  <si>
    <t>Estado Analítico de Ingresos Detallado - LDF (F5)</t>
  </si>
  <si>
    <t xml:space="preserve">Clasificación por Objeto del Gasto (Capítulo y Concepto) </t>
  </si>
  <si>
    <t>Estado Analítico del Ejercicio del Presupuesto de Egresos Detallado - LDF (F6a)</t>
  </si>
  <si>
    <t>III. Total de Egresos (III=+I+II)</t>
  </si>
  <si>
    <t>Estado Analítico del Ejercicio del Presupuesto de Egresos Detallado - LDF (F6b)</t>
  </si>
  <si>
    <t>Estado Analítico del Ejercicio del Presupuesto de Egresos Detallado - LDF (F6c)</t>
  </si>
  <si>
    <t>Estado Analítico del Ejercicio del Presupuesto de Egresos Detallado - LDF ( F6d)</t>
  </si>
  <si>
    <t>c5) Servicios de Instalación, Reparación, Mantenimiento y conservación</t>
  </si>
  <si>
    <t>inversión al 30 de</t>
  </si>
  <si>
    <t>junio de 2019 (k)</t>
  </si>
  <si>
    <t>30 de junio de</t>
  </si>
  <si>
    <t>2019 (l)</t>
  </si>
  <si>
    <t>inversión al 30</t>
  </si>
  <si>
    <t>de junio  de</t>
  </si>
  <si>
    <t>2019 (m = g l)</t>
  </si>
  <si>
    <t>III. Balance Presupuestario sin Financiamiento Neto y sin Remanentes del Ejercicio Anterior (III= II - C)</t>
  </si>
  <si>
    <t>F2. Financiamiento con Fuente de Pago de Transferencias Federales Etiquetadas</t>
  </si>
  <si>
    <t>A3.2 Financiamiento Neto con Fuente de Pago de Transferencias Federales Etiquetadas (A3.2 = F2 -G2)</t>
  </si>
  <si>
    <t>H. Participaciones (H=h1+h2+h3+h4+h5+h6+h7+h8+h9+h10+h11)</t>
  </si>
  <si>
    <t>h6) Impuesto Especial Sobre Producción y Servicios</t>
  </si>
  <si>
    <t>h7) 0.136% de la Recaudación Federal Participable</t>
  </si>
  <si>
    <t>h11) Fondo de Estabilización de los Ingresos de las Entidades Federativas</t>
  </si>
  <si>
    <t>I. Incentivos Derivados de la Colaboración Fiscal (I=i1+i2+i3+i4+i5)</t>
  </si>
  <si>
    <t>i4) Fondo de Compensación de Repecos-Intermedios</t>
  </si>
  <si>
    <t>I. Total de Ingresos de Libre Disposición (I=A+B+C+D+E+F+G+H+I+J+K+L)</t>
  </si>
  <si>
    <t>Ingresos Excedentes de Ingresos de Libre Disposición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</si>
  <si>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</si>
  <si>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</si>
  <si>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</si>
  <si>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</si>
  <si>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</si>
  <si>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</si>
  <si>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</si>
  <si>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c1) Fondo para Entidades Federativas y Municipios Productores de Hidrocarburos</t>
  </si>
  <si>
    <t>D. Transferencias, Subsidios y Subvenciones, y Pensiones y Jubilaciones</t>
  </si>
  <si>
    <t>II. Total de Transferencias Federales Etiquetadas (II= A + B + C + D + E)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</si>
  <si>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</si>
  <si>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</si>
  <si>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 (3 = 1 +2)</t>
  </si>
  <si>
    <t>b1) Materiales de Administración, Emisión de Documentos y Artículos Oficiales</t>
  </si>
  <si>
    <t>D. Transferencias, Asignaciones, Subsidios y Otras Ayudas (D=d1+d2+d3+d4+d5+d6+d7+d8+d9)</t>
  </si>
  <si>
    <t>E. Bienes Muebles, Inmuebles e Intangibles (E=e1+e2+e3+e4+e5+e6+e7+e8+e9)</t>
  </si>
  <si>
    <t>G. Inversiones Financieras y Otras Provisiones (G=g1+g2+g3+g4+g5+g6+g7)</t>
  </si>
  <si>
    <t>b4) Recreación, Cultura y Otras Manifestaciones Sociales</t>
  </si>
  <si>
    <t>d1) Transacciones de la Deuda Publica / Costo Financiero de la Deuda</t>
  </si>
  <si>
    <t>d2) Transferencias, Participaciones y Aportaciones Entre Diferentes Niveles y Ordenes de Gobierno</t>
  </si>
  <si>
    <t>c1) Asuntos Económicos, Comerciales y Laborales en General</t>
  </si>
  <si>
    <t>C. Desarrollo Económico (C=c1+c2+c3+c4+c5+c6+c7+c8+c9)</t>
  </si>
  <si>
    <t>D. Otras No Clasificadas en Funciones Anteriores (D=d1+d2+d3+d4)</t>
  </si>
  <si>
    <t>E. Gastos asociados a la implementación de nuevas leyes federales o reformas a las mismas (E = e1 + e2)</t>
  </si>
  <si>
    <t>III. Total del Gasto en Servicios Personales (III = I + II)</t>
  </si>
  <si>
    <t>A. Asociaciones Público Privadas (APP's) (A=a+b+c+d)</t>
  </si>
  <si>
    <t>C. Total de Obligaciones Diferentes de Financiamiento (C=A+B)</t>
  </si>
  <si>
    <t>V. Balance Presupuestario de Recursos Disponibles (V = A1+A3.1-B1 + C1)</t>
  </si>
  <si>
    <t>VI. Balance Presupuestario de Recursos Disponibles sin Financiamiento Neto (VI = V-A3.1)</t>
  </si>
  <si>
    <t>Pago de comisiones y demas costos asociados durante el periodo (j)</t>
  </si>
  <si>
    <t>Otros Pasivos</t>
  </si>
  <si>
    <t>Balance Presupuestario LDF (F4)</t>
  </si>
  <si>
    <t>Universidad Politécnica de Tlaxcala Región Poniente</t>
  </si>
  <si>
    <t>Sector Paraestatal</t>
  </si>
  <si>
    <t>Secretaria Administrativa</t>
  </si>
  <si>
    <t>VII. Balance Presupuestario de Recursos Etiquetados (VII = A2 + A3.2-B2 + C2)</t>
  </si>
  <si>
    <t>VIII. Balance Presupuestario de Recursos Etiquetados sin Financiamiento Neto (VIII= VII-A3.2)</t>
  </si>
  <si>
    <t>a) APP 1</t>
  </si>
  <si>
    <t>b) APP 2</t>
  </si>
  <si>
    <t>c) APP 3</t>
  </si>
  <si>
    <t>d) APP XX</t>
  </si>
  <si>
    <t>a) Otro Instrumento 1</t>
  </si>
  <si>
    <t>b) Otro Instrumento 2</t>
  </si>
  <si>
    <t>c) Otro Instrumento 3</t>
  </si>
  <si>
    <t>d) Otro Instrumento XX</t>
  </si>
  <si>
    <t>C. Deuda Contingente XX</t>
  </si>
  <si>
    <t>B. Deuda Contingente 2</t>
  </si>
  <si>
    <t>A. Deuda Contingente 1</t>
  </si>
  <si>
    <t>A. Instrumento Bono Cupón Cero 1</t>
  </si>
  <si>
    <t>B. Instrumento Bono Cupón Cero 2</t>
  </si>
  <si>
    <t>C. Instrumento Bono Cupón Cero XX</t>
  </si>
  <si>
    <t>6. Obligaciones a Corto Plazo (Informativo)</t>
  </si>
  <si>
    <t>A. Crédito 1</t>
  </si>
  <si>
    <t>B. Crédito 2</t>
  </si>
  <si>
    <t>C. Crédito XX</t>
  </si>
  <si>
    <t>II. Gasto  Etiquetado (II=A+B+C+D+E+F+G+H+I)</t>
  </si>
  <si>
    <t xml:space="preserve">inversión al 31 de </t>
  </si>
  <si>
    <t>inversión al 31</t>
  </si>
  <si>
    <t>31 de marzo</t>
  </si>
  <si>
    <t>de marzo</t>
  </si>
  <si>
    <t>31 de diciembre de 2025</t>
  </si>
  <si>
    <t>Saldo al 31 de diciembre de 2025</t>
  </si>
  <si>
    <t>marzo 2026 (k)</t>
  </si>
  <si>
    <t>de 2026 (l)</t>
  </si>
  <si>
    <t>2026 (m = g l)</t>
  </si>
  <si>
    <t>Al 30 de junio de 2026 y al 31 de Diciembre de 2025</t>
  </si>
  <si>
    <t>30 de junio de 2026</t>
  </si>
  <si>
    <t>Del 1 de Enero  al 30 de junio de 2026</t>
  </si>
  <si>
    <t>Del 1 de enero al 30 de junio de 2026 (b)</t>
  </si>
  <si>
    <t>Del 1 de Enero al 30 de junio de 2026</t>
  </si>
  <si>
    <t xml:space="preserve">AGREGAR TANSFERENCIAS PORQUE NO APARECE EN EL REPORTE </t>
  </si>
  <si>
    <t>Del 1 de Enero al 30 de junio de 2026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</si>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</sst>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1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2F2F2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33C0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rgb="FF00000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dashed">
        <color auto="1"/>
      </left>
      <right/>
      <top/>
      <bottom/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256">
    <xf numFmtId="0" fontId="0" fillId="0" borderId="0" xfId="0"/>
    <xf numFmtId="0" fontId="3" fillId="2" borderId="5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2" borderId="2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 indent="1"/>
    </xf>
    <xf numFmtId="0" fontId="5" fillId="0" borderId="13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4" fontId="0" fillId="0" borderId="0" xfId="0" applyNumberFormat="1"/>
    <xf numFmtId="4" fontId="3" fillId="2" borderId="0" xfId="0" applyNumberFormat="1" applyFont="1" applyFill="1" applyAlignment="1">
      <alignment horizontal="right" vertical="center"/>
    </xf>
    <xf numFmtId="0" fontId="5" fillId="0" borderId="13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left" vertical="center" wrapText="1"/>
    </xf>
    <xf numFmtId="0" fontId="12" fillId="0" borderId="0" xfId="0" applyFont="1"/>
    <xf numFmtId="0" fontId="3" fillId="2" borderId="0" xfId="0" applyFont="1" applyFill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justify" vertical="center" wrapText="1"/>
    </xf>
    <xf numFmtId="0" fontId="14" fillId="0" borderId="0" xfId="0" applyFont="1"/>
    <xf numFmtId="0" fontId="4" fillId="2" borderId="22" xfId="0" applyFont="1" applyFill="1" applyBorder="1" applyAlignment="1">
      <alignment horizontal="left" vertical="center"/>
    </xf>
    <xf numFmtId="0" fontId="0" fillId="3" borderId="0" xfId="0" applyFill="1"/>
    <xf numFmtId="0" fontId="7" fillId="0" borderId="0" xfId="0" applyFont="1"/>
    <xf numFmtId="0" fontId="3" fillId="2" borderId="0" xfId="0" applyFont="1" applyFill="1" applyAlignment="1">
      <alignment vertical="center"/>
    </xf>
    <xf numFmtId="0" fontId="3" fillId="2" borderId="25" xfId="0" applyFont="1" applyFill="1" applyBorder="1" applyAlignment="1">
      <alignment horizontal="left" vertical="center" indent="1"/>
    </xf>
    <xf numFmtId="0" fontId="3" fillId="2" borderId="25" xfId="0" applyFont="1" applyFill="1" applyBorder="1" applyAlignment="1">
      <alignment horizontal="left" vertical="center" indent="5"/>
    </xf>
    <xf numFmtId="0" fontId="4" fillId="2" borderId="25" xfId="0" applyFont="1" applyFill="1" applyBorder="1" applyAlignment="1">
      <alignment horizontal="left" vertical="center" indent="1"/>
    </xf>
    <xf numFmtId="0" fontId="3" fillId="2" borderId="25" xfId="0" applyFont="1" applyFill="1" applyBorder="1" applyAlignment="1">
      <alignment horizontal="justify" vertical="center" wrapText="1"/>
    </xf>
    <xf numFmtId="0" fontId="4" fillId="2" borderId="25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left" vertical="center" indent="1"/>
    </xf>
    <xf numFmtId="0" fontId="4" fillId="3" borderId="25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left" vertical="center" indent="5"/>
    </xf>
    <xf numFmtId="0" fontId="3" fillId="3" borderId="20" xfId="0" applyFont="1" applyFill="1" applyBorder="1" applyAlignment="1">
      <alignment horizontal="left" vertical="center" indent="5"/>
    </xf>
    <xf numFmtId="0" fontId="3" fillId="3" borderId="20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justify" vertical="center" wrapText="1"/>
    </xf>
    <xf numFmtId="3" fontId="7" fillId="3" borderId="15" xfId="0" applyNumberFormat="1" applyFont="1" applyFill="1" applyBorder="1" applyAlignment="1">
      <alignment horizontal="right"/>
    </xf>
    <xf numFmtId="3" fontId="7" fillId="3" borderId="13" xfId="0" applyNumberFormat="1" applyFont="1" applyFill="1" applyBorder="1" applyAlignment="1">
      <alignment horizontal="right"/>
    </xf>
    <xf numFmtId="3" fontId="6" fillId="0" borderId="13" xfId="0" applyNumberFormat="1" applyFont="1" applyBorder="1" applyAlignment="1">
      <alignment horizontal="justify" vertical="center" wrapText="1"/>
    </xf>
    <xf numFmtId="3" fontId="6" fillId="0" borderId="15" xfId="0" applyNumberFormat="1" applyFont="1" applyBorder="1" applyAlignment="1">
      <alignment horizontal="justify" vertical="center" wrapText="1"/>
    </xf>
    <xf numFmtId="3" fontId="5" fillId="0" borderId="0" xfId="0" applyNumberFormat="1" applyFont="1" applyAlignment="1">
      <alignment horizontal="justify" vertical="center" wrapText="1"/>
    </xf>
    <xf numFmtId="3" fontId="6" fillId="0" borderId="25" xfId="0" applyNumberFormat="1" applyFont="1" applyBorder="1" applyAlignment="1">
      <alignment horizontal="justify" vertical="center" wrapText="1"/>
    </xf>
    <xf numFmtId="3" fontId="6" fillId="0" borderId="11" xfId="0" applyNumberFormat="1" applyFont="1" applyBorder="1" applyAlignment="1">
      <alignment horizontal="justify" vertical="center" wrapText="1"/>
    </xf>
    <xf numFmtId="3" fontId="6" fillId="0" borderId="13" xfId="0" applyNumberFormat="1" applyFont="1" applyBorder="1" applyAlignment="1">
      <alignment vertical="center" shrinkToFit="1"/>
    </xf>
    <xf numFmtId="3" fontId="6" fillId="0" borderId="0" xfId="0" applyNumberFormat="1" applyFont="1" applyAlignment="1">
      <alignment horizontal="lef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vertical="top" shrinkToFit="1"/>
    </xf>
    <xf numFmtId="3" fontId="6" fillId="0" borderId="0" xfId="0" applyNumberFormat="1" applyFont="1" applyAlignment="1">
      <alignment horizontal="justify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0" borderId="25" xfId="0" applyNumberFormat="1" applyFont="1" applyBorder="1" applyAlignment="1">
      <alignment vertical="center" wrapText="1"/>
    </xf>
    <xf numFmtId="3" fontId="6" fillId="0" borderId="11" xfId="0" applyNumberFormat="1" applyFont="1" applyBorder="1" applyAlignment="1">
      <alignment vertical="center" wrapText="1"/>
    </xf>
    <xf numFmtId="3" fontId="6" fillId="0" borderId="13" xfId="0" applyNumberFormat="1" applyFont="1" applyBorder="1" applyAlignment="1">
      <alignment horizontal="right" vertical="center" wrapText="1"/>
    </xf>
    <xf numFmtId="3" fontId="6" fillId="0" borderId="15" xfId="0" applyNumberFormat="1" applyFont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justify" vertical="center" wrapText="1"/>
    </xf>
    <xf numFmtId="3" fontId="5" fillId="0" borderId="0" xfId="0" applyNumberFormat="1" applyFont="1" applyAlignment="1">
      <alignment horizontal="left" vertical="center" wrapText="1"/>
    </xf>
    <xf numFmtId="3" fontId="6" fillId="0" borderId="16" xfId="0" applyNumberFormat="1" applyFont="1" applyBorder="1" applyAlignment="1">
      <alignment vertical="center" wrapText="1"/>
    </xf>
    <xf numFmtId="3" fontId="6" fillId="2" borderId="16" xfId="0" applyNumberFormat="1" applyFont="1" applyFill="1" applyBorder="1" applyAlignment="1">
      <alignment horizontal="justify" vertical="center" wrapText="1"/>
    </xf>
    <xf numFmtId="3" fontId="6" fillId="0" borderId="14" xfId="0" applyNumberFormat="1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14" fillId="0" borderId="0" xfId="0" applyNumberFormat="1" applyFont="1"/>
    <xf numFmtId="3" fontId="14" fillId="0" borderId="0" xfId="0" applyNumberFormat="1" applyFont="1" applyAlignment="1">
      <alignment horizontal="right"/>
    </xf>
    <xf numFmtId="3" fontId="3" fillId="2" borderId="2" xfId="0" applyNumberFormat="1" applyFont="1" applyFill="1" applyBorder="1" applyAlignment="1">
      <alignment horizontal="justify" vertical="center" wrapText="1"/>
    </xf>
    <xf numFmtId="3" fontId="3" fillId="3" borderId="2" xfId="0" applyNumberFormat="1" applyFont="1" applyFill="1" applyBorder="1" applyAlignment="1">
      <alignment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3" borderId="32" xfId="0" applyNumberFormat="1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vertical="center" wrapText="1"/>
    </xf>
    <xf numFmtId="3" fontId="3" fillId="3" borderId="13" xfId="0" applyNumberFormat="1" applyFont="1" applyFill="1" applyBorder="1" applyAlignment="1">
      <alignment vertical="center" wrapText="1"/>
    </xf>
    <xf numFmtId="3" fontId="3" fillId="3" borderId="13" xfId="0" applyNumberFormat="1" applyFont="1" applyFill="1" applyBorder="1" applyAlignment="1">
      <alignment vertical="top" shrinkToFit="1"/>
    </xf>
    <xf numFmtId="3" fontId="7" fillId="3" borderId="13" xfId="0" applyNumberFormat="1" applyFont="1" applyFill="1" applyBorder="1" applyAlignment="1">
      <alignment horizontal="right" wrapText="1"/>
    </xf>
    <xf numFmtId="3" fontId="3" fillId="3" borderId="4" xfId="0" applyNumberFormat="1" applyFont="1" applyFill="1" applyBorder="1" applyAlignment="1">
      <alignment horizontal="right" vertical="center" wrapText="1"/>
    </xf>
    <xf numFmtId="3" fontId="7" fillId="3" borderId="13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justify" vertical="center" wrapText="1"/>
    </xf>
    <xf numFmtId="3" fontId="7" fillId="0" borderId="0" xfId="0" applyNumberFormat="1" applyFont="1"/>
    <xf numFmtId="3" fontId="3" fillId="2" borderId="3" xfId="0" applyNumberFormat="1" applyFont="1" applyFill="1" applyBorder="1" applyAlignment="1">
      <alignment horizontal="justify" vertical="center" wrapText="1"/>
    </xf>
    <xf numFmtId="3" fontId="3" fillId="2" borderId="2" xfId="1" applyNumberFormat="1" applyFont="1" applyFill="1" applyBorder="1" applyAlignment="1">
      <alignment horizontal="right" vertical="center" wrapText="1"/>
    </xf>
    <xf numFmtId="3" fontId="3" fillId="2" borderId="4" xfId="0" applyNumberFormat="1" applyFont="1" applyFill="1" applyBorder="1" applyAlignment="1">
      <alignment horizontal="justify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2" borderId="6" xfId="0" applyNumberFormat="1" applyFont="1" applyFill="1" applyBorder="1" applyAlignment="1">
      <alignment horizontal="justify" vertical="center" wrapText="1"/>
    </xf>
    <xf numFmtId="3" fontId="3" fillId="2" borderId="7" xfId="0" applyNumberFormat="1" applyFont="1" applyFill="1" applyBorder="1" applyAlignment="1">
      <alignment horizontal="justify" vertical="center" wrapText="1"/>
    </xf>
    <xf numFmtId="3" fontId="3" fillId="2" borderId="0" xfId="0" applyNumberFormat="1" applyFont="1" applyFill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horizontal="right" vertical="center"/>
    </xf>
    <xf numFmtId="3" fontId="3" fillId="3" borderId="32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3" fontId="3" fillId="3" borderId="13" xfId="0" applyNumberFormat="1" applyFont="1" applyFill="1" applyBorder="1" applyAlignment="1">
      <alignment horizontal="right" vertical="center"/>
    </xf>
    <xf numFmtId="3" fontId="3" fillId="3" borderId="13" xfId="0" applyNumberFormat="1" applyFont="1" applyFill="1" applyBorder="1" applyAlignment="1">
      <alignment horizontal="right" vertical="top" shrinkToFit="1"/>
    </xf>
    <xf numFmtId="3" fontId="7" fillId="3" borderId="13" xfId="1" applyNumberFormat="1" applyFont="1" applyFill="1" applyBorder="1" applyAlignment="1">
      <alignment horizontal="right" vertical="top"/>
    </xf>
    <xf numFmtId="3" fontId="7" fillId="3" borderId="13" xfId="1" applyNumberFormat="1" applyFont="1" applyFill="1" applyBorder="1" applyAlignment="1">
      <alignment vertical="top"/>
    </xf>
    <xf numFmtId="3" fontId="7" fillId="3" borderId="13" xfId="0" applyNumberFormat="1" applyFont="1" applyFill="1" applyBorder="1" applyAlignment="1">
      <alignment horizontal="right" vertical="top"/>
    </xf>
    <xf numFmtId="3" fontId="3" fillId="2" borderId="5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8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/>
    </xf>
    <xf numFmtId="3" fontId="3" fillId="3" borderId="11" xfId="0" applyNumberFormat="1" applyFont="1" applyFill="1" applyBorder="1" applyAlignment="1">
      <alignment vertical="center"/>
    </xf>
    <xf numFmtId="3" fontId="7" fillId="2" borderId="11" xfId="0" applyNumberFormat="1" applyFont="1" applyFill="1" applyBorder="1"/>
    <xf numFmtId="3" fontId="7" fillId="2" borderId="12" xfId="0" applyNumberFormat="1" applyFont="1" applyFill="1" applyBorder="1"/>
    <xf numFmtId="3" fontId="7" fillId="2" borderId="16" xfId="0" applyNumberFormat="1" applyFont="1" applyFill="1" applyBorder="1"/>
    <xf numFmtId="3" fontId="3" fillId="2" borderId="13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right" vertical="center"/>
    </xf>
    <xf numFmtId="3" fontId="3" fillId="3" borderId="15" xfId="0" applyNumberFormat="1" applyFont="1" applyFill="1" applyBorder="1" applyAlignment="1">
      <alignment horizontal="right" vertical="center"/>
    </xf>
    <xf numFmtId="3" fontId="3" fillId="3" borderId="13" xfId="0" applyNumberFormat="1" applyFont="1" applyFill="1" applyBorder="1" applyAlignment="1">
      <alignment vertical="center"/>
    </xf>
    <xf numFmtId="3" fontId="3" fillId="3" borderId="2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3" fontId="3" fillId="3" borderId="20" xfId="0" applyNumberFormat="1" applyFont="1" applyFill="1" applyBorder="1" applyAlignment="1">
      <alignment horizontal="right" vertical="center" wrapText="1"/>
    </xf>
    <xf numFmtId="3" fontId="3" fillId="3" borderId="13" xfId="0" applyNumberFormat="1" applyFont="1" applyFill="1" applyBorder="1" applyAlignment="1">
      <alignment horizontal="right" vertical="center" wrapText="1"/>
    </xf>
    <xf numFmtId="3" fontId="3" fillId="2" borderId="22" xfId="0" applyNumberFormat="1" applyFont="1" applyFill="1" applyBorder="1" applyAlignment="1">
      <alignment horizontal="right" vertical="center"/>
    </xf>
    <xf numFmtId="3" fontId="3" fillId="2" borderId="16" xfId="0" applyNumberFormat="1" applyFont="1" applyFill="1" applyBorder="1" applyAlignment="1">
      <alignment horizontal="right" vertical="center"/>
    </xf>
    <xf numFmtId="3" fontId="3" fillId="2" borderId="13" xfId="0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/>
    <xf numFmtId="3" fontId="3" fillId="2" borderId="20" xfId="0" applyNumberFormat="1" applyFont="1" applyFill="1" applyBorder="1" applyAlignment="1">
      <alignment horizontal="right" vertical="center"/>
    </xf>
    <xf numFmtId="3" fontId="3" fillId="2" borderId="26" xfId="0" applyNumberFormat="1" applyFont="1" applyFill="1" applyBorder="1" applyAlignment="1">
      <alignment horizontal="right" vertical="center"/>
    </xf>
    <xf numFmtId="3" fontId="4" fillId="2" borderId="33" xfId="0" applyNumberFormat="1" applyFont="1" applyFill="1" applyBorder="1" applyAlignment="1">
      <alignment horizontal="right" vertical="center"/>
    </xf>
    <xf numFmtId="3" fontId="4" fillId="2" borderId="34" xfId="0" applyNumberFormat="1" applyFont="1" applyFill="1" applyBorder="1" applyAlignment="1">
      <alignment horizontal="right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15" xfId="0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/>
    </xf>
    <xf numFmtId="3" fontId="0" fillId="0" borderId="0" xfId="0" applyNumberFormat="1"/>
    <xf numFmtId="3" fontId="9" fillId="4" borderId="0" xfId="0" applyNumberFormat="1" applyFont="1" applyFill="1" applyAlignment="1">
      <alignment horizontal="center" vertical="center"/>
    </xf>
    <xf numFmtId="3" fontId="10" fillId="4" borderId="0" xfId="0" applyNumberFormat="1" applyFont="1" applyFill="1" applyAlignment="1">
      <alignment vertical="center" wrapText="1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3" fontId="9" fillId="4" borderId="14" xfId="0" applyNumberFormat="1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3" fontId="10" fillId="4" borderId="14" xfId="0" applyNumberFormat="1" applyFont="1" applyFill="1" applyBorder="1" applyAlignment="1">
      <alignment vertical="center" wrapText="1"/>
    </xf>
    <xf numFmtId="164" fontId="16" fillId="5" borderId="15" xfId="3" applyNumberFormat="1" applyFont="1" applyFill="1" applyBorder="1" applyAlignment="1" applyProtection="1">
      <alignment horizontal="right" vertical="center"/>
      <protection locked="0"/>
    </xf>
    <xf numFmtId="3" fontId="17" fillId="0" borderId="0" xfId="0" applyNumberFormat="1" applyFont="1" applyAlignment="1">
      <alignment vertical="center"/>
    </xf>
    <xf numFmtId="0" fontId="4" fillId="3" borderId="3" xfId="0" applyFont="1" applyFill="1" applyBorder="1" applyAlignment="1">
      <alignment horizontal="justify" vertical="center" wrapText="1"/>
    </xf>
    <xf numFmtId="0" fontId="4" fillId="3" borderId="0" xfId="0" applyFont="1" applyFill="1" applyAlignment="1">
      <alignment horizontal="justify" vertical="center" wrapText="1"/>
    </xf>
    <xf numFmtId="3" fontId="3" fillId="3" borderId="2" xfId="1" applyNumberFormat="1" applyFont="1" applyFill="1" applyBorder="1" applyAlignment="1">
      <alignment horizontal="right" vertical="center" wrapText="1"/>
    </xf>
    <xf numFmtId="9" fontId="7" fillId="0" borderId="0" xfId="5" applyFont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3" fontId="7" fillId="3" borderId="15" xfId="0" applyNumberFormat="1" applyFont="1" applyFill="1" applyBorder="1" applyAlignment="1">
      <alignment horizontal="right" vertical="center" wrapText="1"/>
    </xf>
    <xf numFmtId="3" fontId="3" fillId="2" borderId="21" xfId="0" applyNumberFormat="1" applyFont="1" applyFill="1" applyBorder="1" applyAlignment="1">
      <alignment horizontal="justify" vertical="center" wrapText="1"/>
    </xf>
    <xf numFmtId="3" fontId="3" fillId="2" borderId="37" xfId="0" applyNumberFormat="1" applyFont="1" applyFill="1" applyBorder="1" applyAlignment="1">
      <alignment horizontal="justify" vertical="center" wrapText="1"/>
    </xf>
    <xf numFmtId="3" fontId="7" fillId="3" borderId="1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 wrapText="1"/>
    </xf>
    <xf numFmtId="0" fontId="4" fillId="2" borderId="17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3" fontId="3" fillId="2" borderId="18" xfId="0" applyNumberFormat="1" applyFont="1" applyFill="1" applyBorder="1" applyAlignment="1">
      <alignment horizontal="right" vertical="center" wrapText="1"/>
    </xf>
    <xf numFmtId="3" fontId="3" fillId="2" borderId="19" xfId="0" applyNumberFormat="1" applyFont="1" applyFill="1" applyBorder="1" applyAlignment="1">
      <alignment horizontal="right" vertical="center" wrapText="1"/>
    </xf>
    <xf numFmtId="3" fontId="3" fillId="2" borderId="15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horizontal="right" vertical="center" wrapText="1"/>
    </xf>
    <xf numFmtId="3" fontId="3" fillId="2" borderId="23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43" fontId="0" fillId="0" borderId="0" xfId="1" applyFont="1"/>
    <xf numFmtId="43" fontId="0" fillId="0" borderId="0" xfId="0" applyNumberFormat="1"/>
    <xf numFmtId="3" fontId="6" fillId="2" borderId="25" xfId="0" applyNumberFormat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3" fontId="5" fillId="2" borderId="38" xfId="0" applyNumberFormat="1" applyFont="1" applyFill="1" applyBorder="1" applyAlignment="1">
      <alignment horizontal="right" vertical="center" wrapText="1"/>
    </xf>
    <xf numFmtId="3" fontId="6" fillId="0" borderId="38" xfId="0" applyNumberFormat="1" applyFont="1" applyBorder="1" applyAlignment="1">
      <alignment horizontal="right" vertical="center" wrapText="1"/>
    </xf>
    <xf numFmtId="3" fontId="6" fillId="0" borderId="39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3" fontId="1" fillId="0" borderId="16" xfId="0" applyNumberFormat="1" applyFont="1" applyBorder="1"/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4" fontId="3" fillId="3" borderId="13" xfId="0" applyNumberFormat="1" applyFont="1" applyFill="1" applyBorder="1" applyAlignment="1">
      <alignment horizontal="right" vertical="center"/>
    </xf>
    <xf numFmtId="3" fontId="3" fillId="0" borderId="20" xfId="0" applyNumberFormat="1" applyFont="1" applyBorder="1" applyAlignment="1">
      <alignment horizontal="right" vertical="center"/>
    </xf>
    <xf numFmtId="3" fontId="7" fillId="0" borderId="13" xfId="2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164" fontId="16" fillId="0" borderId="13" xfId="3" applyNumberFormat="1" applyFont="1" applyFill="1" applyBorder="1" applyAlignment="1" applyProtection="1">
      <alignment horizontal="right"/>
      <protection locked="0"/>
    </xf>
    <xf numFmtId="3" fontId="16" fillId="0" borderId="13" xfId="3" applyNumberFormat="1" applyFont="1" applyFill="1" applyBorder="1" applyAlignment="1" applyProtection="1">
      <alignment horizontal="right"/>
      <protection locked="0"/>
    </xf>
    <xf numFmtId="3" fontId="16" fillId="0" borderId="13" xfId="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vertical="center" wrapText="1"/>
    </xf>
    <xf numFmtId="0" fontId="0" fillId="6" borderId="40" xfId="0" applyFill="1" applyBorder="1"/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3" fontId="9" fillId="4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 wrapText="1"/>
    </xf>
    <xf numFmtId="3" fontId="11" fillId="4" borderId="32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3" fontId="13" fillId="4" borderId="0" xfId="0" applyNumberFormat="1" applyFont="1" applyFill="1" applyAlignment="1">
      <alignment horizontal="justify" vertical="center" wrapText="1"/>
    </xf>
    <xf numFmtId="3" fontId="11" fillId="4" borderId="0" xfId="0" applyNumberFormat="1" applyFont="1" applyFill="1" applyAlignment="1">
      <alignment horizontal="left" vertical="center"/>
    </xf>
    <xf numFmtId="0" fontId="4" fillId="3" borderId="3" xfId="0" applyFont="1" applyFill="1" applyBorder="1" applyAlignment="1">
      <alignment horizontal="justify" vertical="center" wrapText="1"/>
    </xf>
    <xf numFmtId="0" fontId="4" fillId="3" borderId="0" xfId="0" applyFont="1" applyFill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3" fontId="9" fillId="4" borderId="0" xfId="0" applyNumberFormat="1" applyFont="1" applyFill="1" applyAlignment="1">
      <alignment horizontal="center" vertical="top" wrapText="1"/>
    </xf>
    <xf numFmtId="0" fontId="10" fillId="4" borderId="0" xfId="0" applyFont="1" applyFill="1" applyAlignment="1">
      <alignment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3" borderId="2" xfId="1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4" borderId="35" xfId="0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9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9" fillId="4" borderId="29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</cellXfs>
  <cellStyles count="6">
    <cellStyle name="Millares" xfId="1" builtinId="3"/>
    <cellStyle name="Millares 2" xfId="3" xr:uid="{00000000-0005-0000-0000-000001000000}"/>
    <cellStyle name="Millares 3" xfId="2" xr:uid="{00000000-0005-0000-0000-000002000000}"/>
    <cellStyle name="Normal" xfId="0" builtinId="0"/>
    <cellStyle name="Normal 9" xfId="4" xr:uid="{00000000-0005-0000-0000-000004000000}"/>
    <cellStyle name="Porcentaje" xfId="5" builtinId="5"/>
  </cellStyles>
  <dxfs count="0"/>
  <tableStyles count="0" defaultTableStyle="TableStyleMedium2" defaultPivotStyle="PivotStyleLight16"/>
  <colors>
    <mruColors>
      <color rgb="FF833C0C"/>
      <color rgb="FF833C39"/>
      <color rgb="FF990033"/>
      <color rgb="FF800000"/>
      <color rgb="FF992F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J90"/>
  <sheetViews>
    <sheetView zoomScale="106" zoomScaleNormal="106" workbookViewId="0">
      <selection activeCell="F68" sqref="F68"/>
    </sheetView>
  </sheetViews>
  <sheetFormatPr baseColWidth="10" defaultRowHeight="15" x14ac:dyDescent="0.25"/>
  <cols>
    <col min="1" max="1" width="50" style="19" customWidth="1"/>
    <col min="2" max="2" width="11.85546875" style="67" customWidth="1"/>
    <col min="3" max="3" width="12.5703125" style="67" customWidth="1"/>
    <col min="4" max="4" width="3.85546875" style="67" customWidth="1"/>
    <col min="5" max="5" width="47.5703125" style="67" customWidth="1"/>
    <col min="6" max="7" width="12.5703125" style="67" customWidth="1"/>
    <col min="10" max="10" width="14.7109375" bestFit="1" customWidth="1"/>
  </cols>
  <sheetData>
    <row r="1" spans="1:10" x14ac:dyDescent="0.25">
      <c r="A1" s="193" t="s">
        <v>458</v>
      </c>
      <c r="B1" s="193"/>
      <c r="C1" s="193"/>
      <c r="D1" s="193"/>
      <c r="E1" s="193"/>
      <c r="F1" s="193"/>
      <c r="G1" s="193"/>
      <c r="H1" t="s">
        <v>395</v>
      </c>
    </row>
    <row r="2" spans="1:10" x14ac:dyDescent="0.25">
      <c r="A2" s="193" t="s">
        <v>457</v>
      </c>
      <c r="B2" s="193"/>
      <c r="C2" s="193"/>
      <c r="D2" s="193"/>
      <c r="E2" s="193"/>
      <c r="F2" s="193"/>
      <c r="G2" s="193"/>
    </row>
    <row r="3" spans="1:10" ht="12.75" customHeight="1" x14ac:dyDescent="0.25">
      <c r="A3" s="193" t="s">
        <v>398</v>
      </c>
      <c r="B3" s="193"/>
      <c r="C3" s="193"/>
      <c r="D3" s="193"/>
      <c r="E3" s="193"/>
      <c r="F3" s="193"/>
      <c r="G3" s="193"/>
    </row>
    <row r="4" spans="1:10" x14ac:dyDescent="0.25">
      <c r="A4" s="193" t="s">
        <v>490</v>
      </c>
      <c r="B4" s="193"/>
      <c r="C4" s="193"/>
      <c r="D4" s="193"/>
      <c r="E4" s="193"/>
      <c r="F4" s="193"/>
      <c r="G4" s="193"/>
    </row>
    <row r="5" spans="1:10" ht="11.25" customHeight="1" x14ac:dyDescent="0.25">
      <c r="A5" s="194" t="s">
        <v>0</v>
      </c>
      <c r="B5" s="194"/>
      <c r="C5" s="194"/>
      <c r="D5" s="194"/>
      <c r="E5" s="194"/>
      <c r="F5" s="194"/>
      <c r="G5" s="194"/>
    </row>
    <row r="6" spans="1:10" ht="15" customHeight="1" x14ac:dyDescent="0.25">
      <c r="A6" s="197" t="s">
        <v>1</v>
      </c>
      <c r="B6" s="195" t="s">
        <v>491</v>
      </c>
      <c r="C6" s="195" t="s">
        <v>485</v>
      </c>
      <c r="D6" s="198"/>
      <c r="E6" s="199" t="s">
        <v>1</v>
      </c>
      <c r="F6" s="195" t="s">
        <v>491</v>
      </c>
      <c r="G6" s="195" t="s">
        <v>485</v>
      </c>
    </row>
    <row r="7" spans="1:10" x14ac:dyDescent="0.25">
      <c r="A7" s="197"/>
      <c r="B7" s="195"/>
      <c r="C7" s="195"/>
      <c r="D7" s="198"/>
      <c r="E7" s="199"/>
      <c r="F7" s="195"/>
      <c r="G7" s="195"/>
    </row>
    <row r="8" spans="1:10" ht="6" customHeight="1" x14ac:dyDescent="0.25">
      <c r="A8" s="197"/>
      <c r="B8" s="196"/>
      <c r="C8" s="196"/>
      <c r="D8" s="198"/>
      <c r="E8" s="199"/>
      <c r="F8" s="196"/>
      <c r="G8" s="196"/>
    </row>
    <row r="9" spans="1:10" ht="11.25" customHeight="1" x14ac:dyDescent="0.25">
      <c r="A9" s="12" t="s">
        <v>2</v>
      </c>
      <c r="B9" s="45"/>
      <c r="C9" s="45"/>
      <c r="D9" s="46"/>
      <c r="E9" s="47" t="s">
        <v>3</v>
      </c>
      <c r="F9" s="48"/>
      <c r="G9" s="49"/>
    </row>
    <row r="10" spans="1:10" ht="12.75" customHeight="1" x14ac:dyDescent="0.25">
      <c r="A10" s="12" t="s">
        <v>4</v>
      </c>
      <c r="B10" s="45"/>
      <c r="C10" s="45"/>
      <c r="D10" s="46"/>
      <c r="E10" s="47" t="s">
        <v>5</v>
      </c>
      <c r="F10" s="48"/>
      <c r="G10" s="49"/>
    </row>
    <row r="11" spans="1:10" ht="15" customHeight="1" x14ac:dyDescent="0.25">
      <c r="A11" s="13" t="s">
        <v>6</v>
      </c>
      <c r="B11" s="50">
        <f>SUM(B12:B18)</f>
        <v>3230043</v>
      </c>
      <c r="C11" s="50">
        <f>SUM(C12:C18)</f>
        <v>2025.5900000000001</v>
      </c>
      <c r="D11" s="46"/>
      <c r="E11" s="51" t="s">
        <v>7</v>
      </c>
      <c r="F11" s="52">
        <f>SUM(F12:F20)</f>
        <v>231174.01</v>
      </c>
      <c r="G11" s="52">
        <f>SUM(G12:G20)</f>
        <v>1.31</v>
      </c>
      <c r="J11" s="8"/>
    </row>
    <row r="12" spans="1:10" ht="13.5" customHeight="1" x14ac:dyDescent="0.25">
      <c r="A12" s="13" t="s">
        <v>8</v>
      </c>
      <c r="B12" s="53">
        <v>0</v>
      </c>
      <c r="C12" s="53">
        <v>0</v>
      </c>
      <c r="D12" s="46"/>
      <c r="E12" s="54" t="s">
        <v>9</v>
      </c>
      <c r="F12" s="55">
        <v>0</v>
      </c>
      <c r="G12" s="55">
        <v>0</v>
      </c>
    </row>
    <row r="13" spans="1:10" x14ac:dyDescent="0.25">
      <c r="A13" s="13" t="s">
        <v>10</v>
      </c>
      <c r="B13" s="53">
        <v>3230043</v>
      </c>
      <c r="C13" s="53">
        <v>2026.41</v>
      </c>
      <c r="D13" s="46"/>
      <c r="E13" s="54" t="s">
        <v>11</v>
      </c>
      <c r="F13" s="55">
        <v>0</v>
      </c>
      <c r="G13" s="55">
        <v>0</v>
      </c>
    </row>
    <row r="14" spans="1:10" ht="12.75" customHeight="1" x14ac:dyDescent="0.25">
      <c r="A14" s="13" t="s">
        <v>12</v>
      </c>
      <c r="B14" s="53">
        <v>0</v>
      </c>
      <c r="C14" s="53">
        <v>0</v>
      </c>
      <c r="D14" s="46"/>
      <c r="E14" s="51" t="s">
        <v>13</v>
      </c>
      <c r="F14" s="55">
        <v>0</v>
      </c>
      <c r="G14" s="55">
        <v>0</v>
      </c>
    </row>
    <row r="15" spans="1:10" ht="13.5" customHeight="1" x14ac:dyDescent="0.25">
      <c r="A15" s="13" t="s">
        <v>14</v>
      </c>
      <c r="B15" s="53">
        <v>0</v>
      </c>
      <c r="C15" s="53">
        <v>0</v>
      </c>
      <c r="D15" s="46"/>
      <c r="E15" s="51" t="s">
        <v>15</v>
      </c>
      <c r="F15" s="55">
        <v>0</v>
      </c>
      <c r="G15" s="55">
        <v>0</v>
      </c>
    </row>
    <row r="16" spans="1:10" ht="16.5" customHeight="1" x14ac:dyDescent="0.25">
      <c r="A16" s="13" t="s">
        <v>16</v>
      </c>
      <c r="B16" s="53">
        <v>0</v>
      </c>
      <c r="C16" s="53">
        <v>0</v>
      </c>
      <c r="D16" s="46"/>
      <c r="E16" s="51" t="s">
        <v>17</v>
      </c>
      <c r="F16" s="55">
        <v>0</v>
      </c>
      <c r="G16" s="55">
        <v>0</v>
      </c>
    </row>
    <row r="17" spans="1:9" ht="23.25" customHeight="1" x14ac:dyDescent="0.25">
      <c r="A17" s="13" t="s">
        <v>18</v>
      </c>
      <c r="B17" s="53">
        <v>0</v>
      </c>
      <c r="C17" s="53">
        <v>0</v>
      </c>
      <c r="D17" s="46"/>
      <c r="E17" s="51" t="s">
        <v>19</v>
      </c>
      <c r="F17" s="55">
        <v>0</v>
      </c>
      <c r="G17" s="55">
        <v>0</v>
      </c>
    </row>
    <row r="18" spans="1:9" x14ac:dyDescent="0.25">
      <c r="A18" s="13" t="s">
        <v>20</v>
      </c>
      <c r="B18" s="53">
        <v>0</v>
      </c>
      <c r="C18" s="53">
        <v>-0.82</v>
      </c>
      <c r="D18" s="46"/>
      <c r="E18" s="51" t="s">
        <v>21</v>
      </c>
      <c r="F18" s="55">
        <v>231167.23</v>
      </c>
      <c r="G18" s="55">
        <v>1.31</v>
      </c>
    </row>
    <row r="19" spans="1:9" ht="18" customHeight="1" x14ac:dyDescent="0.25">
      <c r="A19" s="13" t="s">
        <v>22</v>
      </c>
      <c r="B19" s="53">
        <f>SUM(B20:B26)</f>
        <v>20413</v>
      </c>
      <c r="C19" s="53">
        <f>SUM(C20:C26)</f>
        <v>0</v>
      </c>
      <c r="D19" s="46"/>
      <c r="E19" s="51" t="s">
        <v>23</v>
      </c>
      <c r="F19" s="55">
        <v>0</v>
      </c>
      <c r="G19" s="55">
        <v>0</v>
      </c>
    </row>
    <row r="20" spans="1:9" x14ac:dyDescent="0.25">
      <c r="A20" s="13" t="s">
        <v>24</v>
      </c>
      <c r="B20" s="53">
        <v>0</v>
      </c>
      <c r="C20" s="53">
        <v>0</v>
      </c>
      <c r="D20" s="46"/>
      <c r="E20" s="51" t="s">
        <v>25</v>
      </c>
      <c r="F20" s="55">
        <v>6.78</v>
      </c>
      <c r="G20" s="55">
        <v>0</v>
      </c>
    </row>
    <row r="21" spans="1:9" ht="15" customHeight="1" x14ac:dyDescent="0.25">
      <c r="A21" s="13" t="s">
        <v>26</v>
      </c>
      <c r="B21" s="56">
        <v>0</v>
      </c>
      <c r="C21" s="56">
        <v>0</v>
      </c>
      <c r="D21" s="46"/>
      <c r="E21" s="51" t="s">
        <v>27</v>
      </c>
      <c r="F21" s="55">
        <f>SUM(F22:F24)</f>
        <v>0</v>
      </c>
      <c r="G21" s="52">
        <f>SUM(G22:G24)</f>
        <v>0</v>
      </c>
    </row>
    <row r="22" spans="1:9" ht="14.25" customHeight="1" x14ac:dyDescent="0.25">
      <c r="A22" s="13" t="s">
        <v>28</v>
      </c>
      <c r="B22" s="56">
        <v>20413</v>
      </c>
      <c r="C22" s="56">
        <v>0</v>
      </c>
      <c r="D22" s="46"/>
      <c r="E22" s="51" t="s">
        <v>29</v>
      </c>
      <c r="F22" s="55">
        <v>0</v>
      </c>
      <c r="G22" s="55">
        <v>0</v>
      </c>
    </row>
    <row r="23" spans="1:9" ht="23.25" customHeight="1" x14ac:dyDescent="0.25">
      <c r="A23" s="13" t="s">
        <v>30</v>
      </c>
      <c r="B23" s="56">
        <v>0</v>
      </c>
      <c r="C23" s="56">
        <v>0</v>
      </c>
      <c r="D23" s="46"/>
      <c r="E23" s="51" t="s">
        <v>31</v>
      </c>
      <c r="F23" s="55">
        <v>0</v>
      </c>
      <c r="G23" s="52">
        <v>0</v>
      </c>
    </row>
    <row r="24" spans="1:9" ht="14.25" customHeight="1" x14ac:dyDescent="0.25">
      <c r="A24" s="13" t="s">
        <v>32</v>
      </c>
      <c r="B24" s="56">
        <v>0</v>
      </c>
      <c r="C24" s="56">
        <v>0</v>
      </c>
      <c r="D24" s="46"/>
      <c r="E24" s="51" t="s">
        <v>33</v>
      </c>
      <c r="F24" s="55">
        <v>0</v>
      </c>
      <c r="G24" s="52">
        <v>0</v>
      </c>
    </row>
    <row r="25" spans="1:9" ht="22.5" x14ac:dyDescent="0.25">
      <c r="A25" s="6" t="s">
        <v>34</v>
      </c>
      <c r="B25" s="57">
        <v>0</v>
      </c>
      <c r="C25" s="57">
        <v>0</v>
      </c>
      <c r="D25" s="45"/>
      <c r="E25" s="51" t="s">
        <v>35</v>
      </c>
      <c r="F25" s="55">
        <f>SUM(F26:F27)</f>
        <v>0</v>
      </c>
      <c r="G25" s="52">
        <f>SUM(G26:G27)</f>
        <v>0</v>
      </c>
    </row>
    <row r="26" spans="1:9" ht="16.5" customHeight="1" x14ac:dyDescent="0.25">
      <c r="A26" s="6" t="s">
        <v>36</v>
      </c>
      <c r="B26" s="57">
        <v>0</v>
      </c>
      <c r="C26" s="57">
        <v>0</v>
      </c>
      <c r="D26" s="45"/>
      <c r="E26" s="51" t="s">
        <v>37</v>
      </c>
      <c r="F26" s="55">
        <v>0</v>
      </c>
      <c r="G26" s="52">
        <v>0</v>
      </c>
    </row>
    <row r="27" spans="1:9" ht="16.5" customHeight="1" x14ac:dyDescent="0.25">
      <c r="A27" s="6" t="s">
        <v>38</v>
      </c>
      <c r="B27" s="57">
        <f>SUM(B28:B32)</f>
        <v>1</v>
      </c>
      <c r="C27" s="57">
        <f>SUM(C28:C32)</f>
        <v>0</v>
      </c>
      <c r="D27" s="45"/>
      <c r="E27" s="51" t="s">
        <v>39</v>
      </c>
      <c r="F27" s="55">
        <v>0</v>
      </c>
      <c r="G27" s="52">
        <v>0</v>
      </c>
    </row>
    <row r="28" spans="1:9" ht="21" customHeight="1" x14ac:dyDescent="0.25">
      <c r="A28" s="6" t="s">
        <v>40</v>
      </c>
      <c r="B28" s="57">
        <v>1</v>
      </c>
      <c r="C28" s="57">
        <v>0</v>
      </c>
      <c r="D28" s="45"/>
      <c r="E28" s="51" t="s">
        <v>41</v>
      </c>
      <c r="F28" s="55">
        <v>0</v>
      </c>
      <c r="G28" s="52">
        <v>0</v>
      </c>
    </row>
    <row r="29" spans="1:9" ht="25.5" customHeight="1" x14ac:dyDescent="0.25">
      <c r="A29" s="6" t="s">
        <v>42</v>
      </c>
      <c r="B29" s="57">
        <v>0</v>
      </c>
      <c r="C29" s="57">
        <v>0</v>
      </c>
      <c r="D29" s="45"/>
      <c r="E29" s="51" t="s">
        <v>43</v>
      </c>
      <c r="F29" s="55">
        <f>SUM(F30:F32)</f>
        <v>0</v>
      </c>
      <c r="G29" s="52">
        <f>SUM(G30:G32)</f>
        <v>0</v>
      </c>
      <c r="I29" s="8" t="s">
        <v>395</v>
      </c>
    </row>
    <row r="30" spans="1:9" ht="22.5" x14ac:dyDescent="0.25">
      <c r="A30" s="6" t="s">
        <v>44</v>
      </c>
      <c r="B30" s="57">
        <v>0</v>
      </c>
      <c r="C30" s="57">
        <v>0</v>
      </c>
      <c r="D30" s="45"/>
      <c r="E30" s="51" t="s">
        <v>45</v>
      </c>
      <c r="F30" s="55">
        <v>0</v>
      </c>
      <c r="G30" s="52">
        <v>0</v>
      </c>
    </row>
    <row r="31" spans="1:9" ht="16.5" customHeight="1" x14ac:dyDescent="0.25">
      <c r="A31" s="6" t="s">
        <v>46</v>
      </c>
      <c r="B31" s="57">
        <v>0</v>
      </c>
      <c r="C31" s="57">
        <v>0</v>
      </c>
      <c r="D31" s="45"/>
      <c r="E31" s="51" t="s">
        <v>47</v>
      </c>
      <c r="F31" s="55">
        <v>0</v>
      </c>
      <c r="G31" s="52">
        <v>0</v>
      </c>
    </row>
    <row r="32" spans="1:9" ht="13.5" customHeight="1" x14ac:dyDescent="0.25">
      <c r="A32" s="6" t="s">
        <v>48</v>
      </c>
      <c r="B32" s="57">
        <v>0</v>
      </c>
      <c r="C32" s="57">
        <v>0</v>
      </c>
      <c r="D32" s="45"/>
      <c r="E32" s="51" t="s">
        <v>49</v>
      </c>
      <c r="F32" s="55">
        <v>0</v>
      </c>
      <c r="G32" s="52">
        <v>0</v>
      </c>
    </row>
    <row r="33" spans="1:7" ht="27.75" customHeight="1" x14ac:dyDescent="0.25">
      <c r="A33" s="6" t="s">
        <v>50</v>
      </c>
      <c r="B33" s="57">
        <f>SUM(B34:B38)</f>
        <v>0</v>
      </c>
      <c r="C33" s="57">
        <f>SUM(C34:C38)</f>
        <v>0</v>
      </c>
      <c r="D33" s="45"/>
      <c r="E33" s="51" t="s">
        <v>51</v>
      </c>
      <c r="F33" s="55">
        <f>SUM(F34:F39)</f>
        <v>0</v>
      </c>
      <c r="G33" s="52">
        <f>SUM(G34:G39)</f>
        <v>0</v>
      </c>
    </row>
    <row r="34" spans="1:7" x14ac:dyDescent="0.25">
      <c r="A34" s="6" t="s">
        <v>52</v>
      </c>
      <c r="B34" s="57">
        <v>0</v>
      </c>
      <c r="C34" s="58">
        <v>0</v>
      </c>
      <c r="D34" s="45"/>
      <c r="E34" s="51" t="s">
        <v>53</v>
      </c>
      <c r="F34" s="55">
        <v>0</v>
      </c>
      <c r="G34" s="52">
        <v>0</v>
      </c>
    </row>
    <row r="35" spans="1:7" ht="18.75" customHeight="1" x14ac:dyDescent="0.25">
      <c r="A35" s="6" t="s">
        <v>54</v>
      </c>
      <c r="B35" s="57">
        <v>0</v>
      </c>
      <c r="C35" s="58">
        <v>0</v>
      </c>
      <c r="D35" s="45"/>
      <c r="E35" s="51" t="s">
        <v>55</v>
      </c>
      <c r="F35" s="55">
        <v>0</v>
      </c>
      <c r="G35" s="52">
        <v>0</v>
      </c>
    </row>
    <row r="36" spans="1:7" ht="15" customHeight="1" x14ac:dyDescent="0.25">
      <c r="A36" s="6" t="s">
        <v>56</v>
      </c>
      <c r="B36" s="57">
        <v>0</v>
      </c>
      <c r="C36" s="58">
        <v>0</v>
      </c>
      <c r="D36" s="45"/>
      <c r="E36" s="51" t="s">
        <v>57</v>
      </c>
      <c r="F36" s="55">
        <v>0</v>
      </c>
      <c r="G36" s="52">
        <v>0</v>
      </c>
    </row>
    <row r="37" spans="1:7" ht="26.25" customHeight="1" x14ac:dyDescent="0.25">
      <c r="A37" s="6" t="s">
        <v>58</v>
      </c>
      <c r="B37" s="57">
        <v>0</v>
      </c>
      <c r="C37" s="58">
        <v>0</v>
      </c>
      <c r="D37" s="45"/>
      <c r="E37" s="51" t="s">
        <v>59</v>
      </c>
      <c r="F37" s="55">
        <v>0</v>
      </c>
      <c r="G37" s="52">
        <v>0</v>
      </c>
    </row>
    <row r="38" spans="1:7" ht="26.25" customHeight="1" x14ac:dyDescent="0.25">
      <c r="A38" s="6" t="s">
        <v>60</v>
      </c>
      <c r="B38" s="57">
        <v>0</v>
      </c>
      <c r="C38" s="58">
        <v>0</v>
      </c>
      <c r="D38" s="45"/>
      <c r="E38" s="51" t="s">
        <v>61</v>
      </c>
      <c r="F38" s="55">
        <v>0</v>
      </c>
      <c r="G38" s="52">
        <v>0</v>
      </c>
    </row>
    <row r="39" spans="1:7" ht="12" customHeight="1" x14ac:dyDescent="0.25">
      <c r="A39" s="6" t="s">
        <v>62</v>
      </c>
      <c r="B39" s="57">
        <v>0</v>
      </c>
      <c r="C39" s="58">
        <v>0</v>
      </c>
      <c r="D39" s="45"/>
      <c r="E39" s="51" t="s">
        <v>63</v>
      </c>
      <c r="F39" s="55">
        <v>0</v>
      </c>
      <c r="G39" s="52">
        <v>0</v>
      </c>
    </row>
    <row r="40" spans="1:7" ht="16.5" customHeight="1" x14ac:dyDescent="0.25">
      <c r="A40" s="6" t="s">
        <v>64</v>
      </c>
      <c r="B40" s="57">
        <f>+B42+B41</f>
        <v>0</v>
      </c>
      <c r="C40" s="57">
        <f>+C42+C41</f>
        <v>0</v>
      </c>
      <c r="D40" s="45"/>
      <c r="E40" s="51" t="s">
        <v>65</v>
      </c>
      <c r="F40" s="55">
        <f>SUM(F41:F43)</f>
        <v>0</v>
      </c>
      <c r="G40" s="55">
        <f>SUM(G41:G43)</f>
        <v>0</v>
      </c>
    </row>
    <row r="41" spans="1:7" ht="24.75" customHeight="1" x14ac:dyDescent="0.25">
      <c r="A41" s="6" t="s">
        <v>66</v>
      </c>
      <c r="B41" s="57">
        <v>0</v>
      </c>
      <c r="C41" s="58">
        <v>0</v>
      </c>
      <c r="D41" s="45"/>
      <c r="E41" s="51" t="s">
        <v>67</v>
      </c>
      <c r="F41" s="55">
        <v>0</v>
      </c>
      <c r="G41" s="52">
        <v>0</v>
      </c>
    </row>
    <row r="42" spans="1:7" x14ac:dyDescent="0.25">
      <c r="A42" s="6" t="s">
        <v>68</v>
      </c>
      <c r="B42" s="57">
        <v>0</v>
      </c>
      <c r="C42" s="58">
        <v>0</v>
      </c>
      <c r="D42" s="45"/>
      <c r="E42" s="51" t="s">
        <v>69</v>
      </c>
      <c r="F42" s="55">
        <v>0</v>
      </c>
      <c r="G42" s="52">
        <v>0</v>
      </c>
    </row>
    <row r="43" spans="1:7" x14ac:dyDescent="0.25">
      <c r="A43" s="6" t="s">
        <v>70</v>
      </c>
      <c r="B43" s="57">
        <f>SUM(B44:B47)</f>
        <v>0</v>
      </c>
      <c r="C43" s="57">
        <f>SUM(C44:C47)</f>
        <v>0</v>
      </c>
      <c r="D43" s="45"/>
      <c r="E43" s="51" t="s">
        <v>71</v>
      </c>
      <c r="F43" s="55">
        <v>0</v>
      </c>
      <c r="G43" s="52">
        <v>0</v>
      </c>
    </row>
    <row r="44" spans="1:7" ht="16.5" customHeight="1" x14ac:dyDescent="0.25">
      <c r="A44" s="6" t="s">
        <v>72</v>
      </c>
      <c r="B44" s="57">
        <v>0</v>
      </c>
      <c r="C44" s="58">
        <v>0</v>
      </c>
      <c r="D44" s="45"/>
      <c r="E44" s="51" t="s">
        <v>73</v>
      </c>
      <c r="F44" s="55">
        <f>+F47+F46+F45</f>
        <v>0</v>
      </c>
      <c r="G44" s="52">
        <v>0</v>
      </c>
    </row>
    <row r="45" spans="1:7" ht="16.5" customHeight="1" x14ac:dyDescent="0.25">
      <c r="A45" s="6" t="s">
        <v>74</v>
      </c>
      <c r="B45" s="57">
        <v>0</v>
      </c>
      <c r="C45" s="58">
        <v>0</v>
      </c>
      <c r="D45" s="45"/>
      <c r="E45" s="51" t="s">
        <v>75</v>
      </c>
      <c r="F45" s="55">
        <v>0</v>
      </c>
      <c r="G45" s="52">
        <v>0</v>
      </c>
    </row>
    <row r="46" spans="1:7" ht="26.25" customHeight="1" x14ac:dyDescent="0.25">
      <c r="A46" s="6" t="s">
        <v>76</v>
      </c>
      <c r="B46" s="57">
        <v>0</v>
      </c>
      <c r="C46" s="58">
        <v>0</v>
      </c>
      <c r="D46" s="45"/>
      <c r="E46" s="51" t="s">
        <v>77</v>
      </c>
      <c r="F46" s="55">
        <v>0</v>
      </c>
      <c r="G46" s="52">
        <v>0</v>
      </c>
    </row>
    <row r="47" spans="1:7" x14ac:dyDescent="0.25">
      <c r="A47" s="6" t="s">
        <v>78</v>
      </c>
      <c r="B47" s="57">
        <v>0</v>
      </c>
      <c r="C47" s="58">
        <v>0</v>
      </c>
      <c r="D47" s="45"/>
      <c r="E47" s="51" t="s">
        <v>79</v>
      </c>
      <c r="F47" s="55">
        <v>0</v>
      </c>
      <c r="G47" s="55">
        <v>0</v>
      </c>
    </row>
    <row r="48" spans="1:7" ht="27" customHeight="1" x14ac:dyDescent="0.25">
      <c r="A48" s="5" t="s">
        <v>80</v>
      </c>
      <c r="B48" s="57">
        <f>+B11+B19+B27+B33+B39+B40+B43</f>
        <v>3250457</v>
      </c>
      <c r="C48" s="57">
        <f>+C11+C19+C27+C33+C39+C40+C43</f>
        <v>2025.5900000000001</v>
      </c>
      <c r="D48" s="45"/>
      <c r="E48" s="47" t="s">
        <v>81</v>
      </c>
      <c r="F48" s="168">
        <f>+F11+F21+F25+F28+F29+F33+F40+F44</f>
        <v>231174.01</v>
      </c>
      <c r="G48" s="169">
        <f>+G11+G21+G25+G28+G29+G33+G40+G44</f>
        <v>1.31</v>
      </c>
    </row>
    <row r="49" spans="1:10" ht="5.25" customHeight="1" x14ac:dyDescent="0.25">
      <c r="A49" s="6"/>
      <c r="B49" s="56"/>
      <c r="C49" s="56"/>
      <c r="D49" s="59"/>
      <c r="E49" s="51"/>
      <c r="F49" s="165"/>
      <c r="G49" s="166"/>
    </row>
    <row r="50" spans="1:10" x14ac:dyDescent="0.25">
      <c r="A50" s="10" t="s">
        <v>82</v>
      </c>
      <c r="B50" s="57"/>
      <c r="C50" s="60"/>
      <c r="D50" s="61"/>
      <c r="E50" s="62" t="s">
        <v>83</v>
      </c>
      <c r="F50" s="167"/>
      <c r="G50" s="167"/>
    </row>
    <row r="51" spans="1:10" x14ac:dyDescent="0.25">
      <c r="A51" s="6" t="s">
        <v>84</v>
      </c>
      <c r="B51" s="56">
        <v>0</v>
      </c>
      <c r="C51" s="56">
        <v>0</v>
      </c>
      <c r="D51" s="61"/>
      <c r="E51" s="51" t="s">
        <v>85</v>
      </c>
      <c r="F51" s="59">
        <v>0</v>
      </c>
      <c r="G51" s="59">
        <v>0</v>
      </c>
    </row>
    <row r="52" spans="1:10" ht="11.25" customHeight="1" x14ac:dyDescent="0.25">
      <c r="A52" s="6" t="s">
        <v>86</v>
      </c>
      <c r="B52" s="56">
        <v>0</v>
      </c>
      <c r="C52" s="56">
        <v>0</v>
      </c>
      <c r="D52" s="61"/>
      <c r="E52" s="51" t="s">
        <v>87</v>
      </c>
      <c r="F52" s="59">
        <v>0</v>
      </c>
      <c r="G52" s="59">
        <v>0</v>
      </c>
    </row>
    <row r="53" spans="1:10" ht="17.25" customHeight="1" x14ac:dyDescent="0.25">
      <c r="A53" s="6" t="s">
        <v>88</v>
      </c>
      <c r="B53" s="56">
        <v>47248741</v>
      </c>
      <c r="C53" s="56">
        <v>47248741</v>
      </c>
      <c r="D53" s="61"/>
      <c r="E53" s="51" t="s">
        <v>89</v>
      </c>
      <c r="F53" s="59">
        <v>0</v>
      </c>
      <c r="G53" s="59">
        <v>0</v>
      </c>
    </row>
    <row r="54" spans="1:10" ht="12" customHeight="1" x14ac:dyDescent="0.25">
      <c r="A54" s="6" t="s">
        <v>90</v>
      </c>
      <c r="B54" s="56">
        <v>37085244</v>
      </c>
      <c r="C54" s="56">
        <v>37024412</v>
      </c>
      <c r="D54" s="61"/>
      <c r="E54" s="51" t="s">
        <v>91</v>
      </c>
      <c r="F54" s="59">
        <v>0</v>
      </c>
      <c r="G54" s="59">
        <v>0</v>
      </c>
    </row>
    <row r="55" spans="1:10" ht="22.5" x14ac:dyDescent="0.25">
      <c r="A55" s="6" t="s">
        <v>92</v>
      </c>
      <c r="B55" s="56">
        <v>329791</v>
      </c>
      <c r="C55" s="56">
        <v>329791</v>
      </c>
      <c r="D55" s="61"/>
      <c r="E55" s="51" t="s">
        <v>93</v>
      </c>
      <c r="F55" s="59">
        <v>0</v>
      </c>
      <c r="G55" s="59">
        <v>0</v>
      </c>
    </row>
    <row r="56" spans="1:10" ht="17.25" customHeight="1" x14ac:dyDescent="0.25">
      <c r="A56" s="6" t="s">
        <v>94</v>
      </c>
      <c r="B56" s="56">
        <v>-5162389</v>
      </c>
      <c r="C56" s="56">
        <v>-5162389</v>
      </c>
      <c r="D56" s="61"/>
      <c r="E56" s="51" t="s">
        <v>95</v>
      </c>
      <c r="F56" s="59">
        <v>0</v>
      </c>
      <c r="G56" s="59">
        <v>0</v>
      </c>
    </row>
    <row r="57" spans="1:10" ht="13.5" customHeight="1" x14ac:dyDescent="0.25">
      <c r="A57" s="6" t="s">
        <v>96</v>
      </c>
      <c r="B57" s="56">
        <v>0</v>
      </c>
      <c r="C57" s="56">
        <v>0</v>
      </c>
      <c r="D57" s="61"/>
      <c r="E57" s="51"/>
      <c r="F57" s="59"/>
      <c r="G57" s="59"/>
    </row>
    <row r="58" spans="1:10" ht="18" customHeight="1" x14ac:dyDescent="0.25">
      <c r="A58" s="6" t="s">
        <v>97</v>
      </c>
      <c r="B58" s="56">
        <v>0</v>
      </c>
      <c r="C58" s="56">
        <v>0</v>
      </c>
      <c r="D58" s="61"/>
      <c r="E58" s="51" t="s">
        <v>98</v>
      </c>
      <c r="F58" s="59">
        <f>SUM(F51:F56)</f>
        <v>0</v>
      </c>
      <c r="G58" s="59">
        <f>SUM(G51:G56)</f>
        <v>0</v>
      </c>
    </row>
    <row r="59" spans="1:10" x14ac:dyDescent="0.25">
      <c r="A59" s="6" t="s">
        <v>99</v>
      </c>
      <c r="B59" s="56">
        <v>0</v>
      </c>
      <c r="C59" s="56">
        <v>0</v>
      </c>
      <c r="D59" s="61"/>
      <c r="E59" s="51" t="s">
        <v>100</v>
      </c>
      <c r="F59" s="59">
        <f>+F48+F58</f>
        <v>231174.01</v>
      </c>
      <c r="G59" s="59">
        <f>+G48+G58</f>
        <v>1.31</v>
      </c>
    </row>
    <row r="60" spans="1:10" ht="17.25" customHeight="1" x14ac:dyDescent="0.25">
      <c r="A60" s="6" t="s">
        <v>101</v>
      </c>
      <c r="B60" s="56">
        <f>SUM(B51:B59)</f>
        <v>79501387</v>
      </c>
      <c r="C60" s="56">
        <f>SUM(C51:C59)</f>
        <v>79440555</v>
      </c>
      <c r="D60" s="61"/>
      <c r="E60" s="51"/>
      <c r="F60" s="59"/>
      <c r="G60" s="59"/>
    </row>
    <row r="61" spans="1:10" x14ac:dyDescent="0.25">
      <c r="A61" s="6" t="s">
        <v>103</v>
      </c>
      <c r="B61" s="56">
        <f>+B60+B48</f>
        <v>82751844</v>
      </c>
      <c r="C61" s="56">
        <f>+C60+C48</f>
        <v>79442580.590000004</v>
      </c>
      <c r="D61" s="61"/>
      <c r="E61" s="62" t="s">
        <v>102</v>
      </c>
      <c r="F61" s="59"/>
      <c r="G61" s="59"/>
    </row>
    <row r="62" spans="1:10" ht="14.25" customHeight="1" x14ac:dyDescent="0.25">
      <c r="A62" s="6"/>
      <c r="B62" s="56"/>
      <c r="C62" s="56"/>
      <c r="D62" s="61"/>
      <c r="E62" s="51" t="s">
        <v>104</v>
      </c>
      <c r="F62" s="59">
        <f>+F65+F64+F63</f>
        <v>44621647.039999999</v>
      </c>
      <c r="G62" s="59">
        <f>+G65+G64+G63</f>
        <v>39459258.170000002</v>
      </c>
    </row>
    <row r="63" spans="1:10" ht="13.5" customHeight="1" x14ac:dyDescent="0.25">
      <c r="A63" s="6"/>
      <c r="B63" s="56"/>
      <c r="C63" s="56"/>
      <c r="D63" s="61"/>
      <c r="E63" s="51" t="s">
        <v>105</v>
      </c>
      <c r="F63" s="59">
        <v>500000</v>
      </c>
      <c r="G63" s="59">
        <v>500000</v>
      </c>
      <c r="J63" s="163"/>
    </row>
    <row r="64" spans="1:10" x14ac:dyDescent="0.25">
      <c r="A64" s="6"/>
      <c r="B64" s="56"/>
      <c r="C64" s="56"/>
      <c r="D64" s="61"/>
      <c r="E64" s="51" t="s">
        <v>106</v>
      </c>
      <c r="F64" s="59">
        <v>145050</v>
      </c>
      <c r="G64" s="59">
        <v>145050</v>
      </c>
      <c r="J64" s="163"/>
    </row>
    <row r="65" spans="1:10" x14ac:dyDescent="0.25">
      <c r="A65" s="6"/>
      <c r="B65" s="56"/>
      <c r="C65" s="56"/>
      <c r="D65" s="61"/>
      <c r="E65" s="51" t="s">
        <v>107</v>
      </c>
      <c r="F65" s="59">
        <v>43976597.039999999</v>
      </c>
      <c r="G65" s="59">
        <v>38814208.170000002</v>
      </c>
      <c r="J65" s="163"/>
    </row>
    <row r="66" spans="1:10" ht="16.5" customHeight="1" x14ac:dyDescent="0.25">
      <c r="A66" s="6"/>
      <c r="B66" s="56"/>
      <c r="C66" s="56"/>
      <c r="D66" s="61"/>
      <c r="E66" s="51" t="s">
        <v>108</v>
      </c>
      <c r="F66" s="59">
        <f>SUM(F67:F71)</f>
        <v>37899022.700000003</v>
      </c>
      <c r="G66" s="59">
        <f>SUM(G67:G71)</f>
        <v>39983321.260000005</v>
      </c>
      <c r="J66" s="163"/>
    </row>
    <row r="67" spans="1:10" x14ac:dyDescent="0.25">
      <c r="A67" s="6"/>
      <c r="B67" s="56"/>
      <c r="C67" s="56"/>
      <c r="D67" s="61"/>
      <c r="E67" s="51" t="s">
        <v>109</v>
      </c>
      <c r="F67" s="59">
        <v>3072095.45</v>
      </c>
      <c r="G67" s="59">
        <v>272879.96000000002</v>
      </c>
      <c r="J67" s="163"/>
    </row>
    <row r="68" spans="1:10" x14ac:dyDescent="0.25">
      <c r="A68" s="6"/>
      <c r="B68" s="56"/>
      <c r="C68" s="56"/>
      <c r="D68" s="61"/>
      <c r="E68" s="51" t="s">
        <v>110</v>
      </c>
      <c r="F68" s="59">
        <v>35026904.189999998</v>
      </c>
      <c r="G68" s="59">
        <v>39910418.240000002</v>
      </c>
      <c r="J68" s="163"/>
    </row>
    <row r="69" spans="1:10" x14ac:dyDescent="0.25">
      <c r="A69" s="6"/>
      <c r="B69" s="56"/>
      <c r="C69" s="56"/>
      <c r="D69" s="61"/>
      <c r="E69" s="51" t="s">
        <v>111</v>
      </c>
      <c r="F69" s="59">
        <v>0</v>
      </c>
      <c r="G69" s="59">
        <v>0</v>
      </c>
      <c r="J69" s="163"/>
    </row>
    <row r="70" spans="1:10" x14ac:dyDescent="0.25">
      <c r="A70" s="6"/>
      <c r="B70" s="56"/>
      <c r="C70" s="56"/>
      <c r="D70" s="61"/>
      <c r="E70" s="51" t="s">
        <v>112</v>
      </c>
      <c r="F70" s="59">
        <v>0</v>
      </c>
      <c r="G70" s="59">
        <v>0</v>
      </c>
      <c r="J70" s="163"/>
    </row>
    <row r="71" spans="1:10" ht="14.25" customHeight="1" x14ac:dyDescent="0.25">
      <c r="A71" s="6"/>
      <c r="B71" s="56"/>
      <c r="C71" s="56"/>
      <c r="D71" s="61"/>
      <c r="E71" s="51" t="s">
        <v>113</v>
      </c>
      <c r="F71" s="59">
        <v>-199976.94</v>
      </c>
      <c r="G71" s="59">
        <v>-199976.94</v>
      </c>
      <c r="J71" s="164"/>
    </row>
    <row r="72" spans="1:10" ht="22.5" x14ac:dyDescent="0.25">
      <c r="A72" s="6"/>
      <c r="B72" s="56"/>
      <c r="C72" s="56"/>
      <c r="D72" s="61"/>
      <c r="E72" s="51" t="s">
        <v>114</v>
      </c>
      <c r="F72" s="59">
        <f>+F73+F74</f>
        <v>0</v>
      </c>
      <c r="G72" s="59">
        <f>+G73+G74</f>
        <v>0</v>
      </c>
    </row>
    <row r="73" spans="1:10" x14ac:dyDescent="0.25">
      <c r="A73" s="6"/>
      <c r="B73" s="56"/>
      <c r="C73" s="56"/>
      <c r="D73" s="61"/>
      <c r="E73" s="51" t="s">
        <v>115</v>
      </c>
      <c r="F73" s="59">
        <v>0</v>
      </c>
      <c r="G73" s="59">
        <v>0</v>
      </c>
    </row>
    <row r="74" spans="1:10" x14ac:dyDescent="0.25">
      <c r="A74" s="6"/>
      <c r="B74" s="56"/>
      <c r="C74" s="56"/>
      <c r="D74" s="61"/>
      <c r="E74" s="51" t="s">
        <v>116</v>
      </c>
      <c r="F74" s="59">
        <v>0</v>
      </c>
      <c r="G74" s="59">
        <v>0</v>
      </c>
    </row>
    <row r="75" spans="1:10" ht="16.5" customHeight="1" x14ac:dyDescent="0.25">
      <c r="A75" s="6"/>
      <c r="B75" s="56"/>
      <c r="C75" s="56"/>
      <c r="D75" s="61"/>
      <c r="E75" s="51" t="s">
        <v>117</v>
      </c>
      <c r="F75" s="59">
        <f>+F62+F66+F72</f>
        <v>82520669.74000001</v>
      </c>
      <c r="G75" s="59">
        <f>+G62+G66+G72</f>
        <v>79442579.430000007</v>
      </c>
    </row>
    <row r="76" spans="1:10" ht="12.75" customHeight="1" x14ac:dyDescent="0.25">
      <c r="A76" s="7"/>
      <c r="B76" s="63"/>
      <c r="C76" s="63"/>
      <c r="D76" s="64"/>
      <c r="E76" s="65" t="s">
        <v>118</v>
      </c>
      <c r="F76" s="66">
        <f>+F59+F75</f>
        <v>82751843.750000015</v>
      </c>
      <c r="G76" s="66">
        <f>+G75+G59</f>
        <v>79442580.74000001</v>
      </c>
    </row>
    <row r="77" spans="1:10" x14ac:dyDescent="0.25">
      <c r="F77" s="68"/>
      <c r="G77" s="68"/>
    </row>
    <row r="78" spans="1:10" x14ac:dyDescent="0.25">
      <c r="F78" s="68"/>
      <c r="G78" s="68"/>
    </row>
    <row r="79" spans="1:10" x14ac:dyDescent="0.25">
      <c r="F79" s="68"/>
      <c r="G79" s="68"/>
    </row>
    <row r="80" spans="1:10" x14ac:dyDescent="0.25">
      <c r="F80" s="68"/>
      <c r="G80" s="68"/>
    </row>
    <row r="81" spans="6:7" x14ac:dyDescent="0.25">
      <c r="F81" s="68"/>
      <c r="G81" s="68"/>
    </row>
    <row r="82" spans="6:7" x14ac:dyDescent="0.25">
      <c r="F82" s="68"/>
      <c r="G82" s="68"/>
    </row>
    <row r="83" spans="6:7" x14ac:dyDescent="0.25">
      <c r="F83" s="68"/>
      <c r="G83" s="68"/>
    </row>
    <row r="84" spans="6:7" x14ac:dyDescent="0.25">
      <c r="F84" s="68"/>
      <c r="G84" s="68"/>
    </row>
    <row r="85" spans="6:7" x14ac:dyDescent="0.25">
      <c r="F85" s="68"/>
      <c r="G85" s="68"/>
    </row>
    <row r="86" spans="6:7" x14ac:dyDescent="0.25">
      <c r="F86" s="68"/>
      <c r="G86" s="68"/>
    </row>
    <row r="87" spans="6:7" x14ac:dyDescent="0.25">
      <c r="F87" s="68"/>
      <c r="G87" s="68"/>
    </row>
    <row r="88" spans="6:7" x14ac:dyDescent="0.25">
      <c r="F88" s="68"/>
      <c r="G88" s="68"/>
    </row>
    <row r="89" spans="6:7" x14ac:dyDescent="0.25">
      <c r="F89" s="68"/>
      <c r="G89" s="68"/>
    </row>
    <row r="90" spans="6:7" x14ac:dyDescent="0.25">
      <c r="F90" s="68"/>
      <c r="G90" s="68"/>
    </row>
  </sheetData>
  <mergeCells count="12">
    <mergeCell ref="G6:G8"/>
    <mergeCell ref="C6:C8"/>
    <mergeCell ref="A6:A8"/>
    <mergeCell ref="B6:B8"/>
    <mergeCell ref="D6:D8"/>
    <mergeCell ref="E6:E8"/>
    <mergeCell ref="F6:F8"/>
    <mergeCell ref="A1:G1"/>
    <mergeCell ref="A3:G3"/>
    <mergeCell ref="A4:G4"/>
    <mergeCell ref="A5:G5"/>
    <mergeCell ref="A2:G2"/>
  </mergeCells>
  <printOptions horizontalCentered="1" verticalCentered="1"/>
  <pageMargins left="0.31496062992125984" right="0.31496062992125984" top="0.59055118110236227" bottom="0.94488188976377963" header="0.31496062992125984" footer="0.31496062992125984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  <pageSetUpPr fitToPage="1"/>
  </sheetPr>
  <dimension ref="B1:J46"/>
  <sheetViews>
    <sheetView workbookViewId="0">
      <selection activeCell="F68" sqref="F68"/>
    </sheetView>
  </sheetViews>
  <sheetFormatPr baseColWidth="10" defaultRowHeight="15" x14ac:dyDescent="0.25"/>
  <cols>
    <col min="2" max="2" width="14.140625" style="22" customWidth="1"/>
    <col min="3" max="3" width="21" style="22" customWidth="1"/>
    <col min="4" max="5" width="13.42578125" style="80" customWidth="1"/>
    <col min="6" max="6" width="14.28515625" style="80" customWidth="1"/>
    <col min="7" max="7" width="17" style="80" customWidth="1"/>
    <col min="8" max="8" width="12.140625" style="80" customWidth="1"/>
    <col min="9" max="9" width="13.42578125" style="80" customWidth="1"/>
    <col min="10" max="10" width="19.42578125" style="80" customWidth="1"/>
  </cols>
  <sheetData>
    <row r="1" spans="2:10" x14ac:dyDescent="0.25">
      <c r="B1" s="187" t="s">
        <v>458</v>
      </c>
      <c r="C1" s="187"/>
      <c r="D1" s="187"/>
      <c r="E1" s="187"/>
      <c r="F1" s="187"/>
      <c r="G1" s="187"/>
      <c r="H1" s="187"/>
      <c r="I1" s="187"/>
      <c r="J1" s="187"/>
    </row>
    <row r="2" spans="2:10" x14ac:dyDescent="0.25">
      <c r="B2" s="187" t="s">
        <v>457</v>
      </c>
      <c r="C2" s="187"/>
      <c r="D2" s="187"/>
      <c r="E2" s="187"/>
      <c r="F2" s="187"/>
      <c r="G2" s="187"/>
      <c r="H2" s="187"/>
      <c r="I2" s="187"/>
      <c r="J2" s="187"/>
    </row>
    <row r="3" spans="2:10" ht="13.5" customHeight="1" x14ac:dyDescent="0.25">
      <c r="B3" s="187" t="s">
        <v>397</v>
      </c>
      <c r="C3" s="187"/>
      <c r="D3" s="187"/>
      <c r="E3" s="187"/>
      <c r="F3" s="187"/>
      <c r="G3" s="187"/>
      <c r="H3" s="187"/>
      <c r="I3" s="187"/>
      <c r="J3" s="187"/>
    </row>
    <row r="4" spans="2:10" ht="23.25" customHeight="1" x14ac:dyDescent="0.25">
      <c r="B4" s="187" t="s">
        <v>492</v>
      </c>
      <c r="C4" s="187"/>
      <c r="D4" s="187"/>
      <c r="E4" s="187"/>
      <c r="F4" s="187"/>
      <c r="G4" s="187"/>
      <c r="H4" s="187"/>
      <c r="I4" s="187"/>
      <c r="J4" s="187"/>
    </row>
    <row r="5" spans="2:10" x14ac:dyDescent="0.25">
      <c r="B5" s="187" t="s">
        <v>0</v>
      </c>
      <c r="C5" s="187"/>
      <c r="D5" s="187"/>
      <c r="E5" s="187"/>
      <c r="F5" s="187"/>
      <c r="G5" s="187"/>
      <c r="H5" s="187"/>
      <c r="I5" s="187"/>
      <c r="J5" s="187"/>
    </row>
    <row r="6" spans="2:10" x14ac:dyDescent="0.25">
      <c r="B6" s="187" t="s">
        <v>120</v>
      </c>
      <c r="C6" s="187"/>
      <c r="D6" s="211" t="s">
        <v>486</v>
      </c>
      <c r="E6" s="131" t="s">
        <v>121</v>
      </c>
      <c r="F6" s="131" t="s">
        <v>123</v>
      </c>
      <c r="G6" s="131" t="s">
        <v>125</v>
      </c>
      <c r="H6" s="131" t="s">
        <v>128</v>
      </c>
      <c r="I6" s="131" t="s">
        <v>132</v>
      </c>
      <c r="J6" s="211" t="s">
        <v>454</v>
      </c>
    </row>
    <row r="7" spans="2:10" x14ac:dyDescent="0.25">
      <c r="B7" s="187" t="s">
        <v>455</v>
      </c>
      <c r="C7" s="187"/>
      <c r="D7" s="211"/>
      <c r="E7" s="131" t="s">
        <v>122</v>
      </c>
      <c r="F7" s="131" t="s">
        <v>124</v>
      </c>
      <c r="G7" s="131" t="s">
        <v>126</v>
      </c>
      <c r="H7" s="131" t="s">
        <v>129</v>
      </c>
      <c r="I7" s="131" t="s">
        <v>133</v>
      </c>
      <c r="J7" s="211"/>
    </row>
    <row r="8" spans="2:10" x14ac:dyDescent="0.25">
      <c r="B8" s="212"/>
      <c r="C8" s="212"/>
      <c r="D8" s="211"/>
      <c r="E8" s="132"/>
      <c r="F8" s="132"/>
      <c r="G8" s="131" t="s">
        <v>127</v>
      </c>
      <c r="H8" s="131" t="s">
        <v>130</v>
      </c>
      <c r="I8" s="131" t="s">
        <v>134</v>
      </c>
      <c r="J8" s="211"/>
    </row>
    <row r="9" spans="2:10" x14ac:dyDescent="0.25">
      <c r="B9" s="212"/>
      <c r="C9" s="212"/>
      <c r="D9" s="211"/>
      <c r="E9" s="132"/>
      <c r="F9" s="132"/>
      <c r="G9" s="132"/>
      <c r="H9" s="131" t="s">
        <v>131</v>
      </c>
      <c r="I9" s="132"/>
      <c r="J9" s="211"/>
    </row>
    <row r="10" spans="2:10" ht="10.5" customHeight="1" x14ac:dyDescent="0.25">
      <c r="B10" s="212"/>
      <c r="C10" s="212"/>
      <c r="D10" s="132"/>
      <c r="E10" s="132"/>
      <c r="F10" s="132"/>
      <c r="G10" s="132"/>
      <c r="H10" s="132"/>
      <c r="I10" s="132"/>
      <c r="J10" s="211"/>
    </row>
    <row r="11" spans="2:10" x14ac:dyDescent="0.25">
      <c r="B11" s="200" t="s">
        <v>136</v>
      </c>
      <c r="C11" s="213"/>
      <c r="D11" s="70">
        <v>0</v>
      </c>
      <c r="E11" s="70">
        <v>0</v>
      </c>
      <c r="F11" s="70">
        <f t="shared" ref="F11:J11" si="0">+F12+F16</f>
        <v>0</v>
      </c>
      <c r="G11" s="71">
        <f t="shared" si="0"/>
        <v>0</v>
      </c>
      <c r="H11" s="71">
        <v>0</v>
      </c>
      <c r="I11" s="71">
        <f t="shared" si="0"/>
        <v>0</v>
      </c>
      <c r="J11" s="71">
        <f t="shared" si="0"/>
        <v>0</v>
      </c>
    </row>
    <row r="12" spans="2:10" x14ac:dyDescent="0.25">
      <c r="B12" s="200" t="s">
        <v>137</v>
      </c>
      <c r="C12" s="201"/>
      <c r="D12" s="72">
        <v>0</v>
      </c>
      <c r="E12" s="72">
        <v>0</v>
      </c>
      <c r="F12" s="73">
        <f t="shared" ref="F12:J12" si="1">+F13+F14+F15</f>
        <v>0</v>
      </c>
      <c r="G12" s="71">
        <f t="shared" si="1"/>
        <v>0</v>
      </c>
      <c r="H12" s="71">
        <v>0</v>
      </c>
      <c r="I12" s="71">
        <f t="shared" si="1"/>
        <v>0</v>
      </c>
      <c r="J12" s="71">
        <f t="shared" si="1"/>
        <v>0</v>
      </c>
    </row>
    <row r="13" spans="2:10" ht="24" customHeight="1" x14ac:dyDescent="0.25">
      <c r="B13" s="214" t="s">
        <v>138</v>
      </c>
      <c r="C13" s="215"/>
      <c r="D13" s="74">
        <v>0</v>
      </c>
      <c r="E13" s="74">
        <v>0</v>
      </c>
      <c r="F13" s="73">
        <v>0</v>
      </c>
      <c r="G13" s="71">
        <v>0</v>
      </c>
      <c r="H13" s="71">
        <v>0</v>
      </c>
      <c r="I13" s="71">
        <v>0</v>
      </c>
      <c r="J13" s="71">
        <v>0</v>
      </c>
    </row>
    <row r="14" spans="2:10" x14ac:dyDescent="0.25">
      <c r="B14" s="214" t="s">
        <v>139</v>
      </c>
      <c r="C14" s="215"/>
      <c r="D14" s="74">
        <v>0</v>
      </c>
      <c r="E14" s="74">
        <v>0</v>
      </c>
      <c r="F14" s="73">
        <v>0</v>
      </c>
      <c r="G14" s="71">
        <v>0</v>
      </c>
      <c r="H14" s="71">
        <v>0</v>
      </c>
      <c r="I14" s="71">
        <v>0</v>
      </c>
      <c r="J14" s="71">
        <v>0</v>
      </c>
    </row>
    <row r="15" spans="2:10" ht="24" customHeight="1" x14ac:dyDescent="0.25">
      <c r="B15" s="214" t="s">
        <v>140</v>
      </c>
      <c r="C15" s="215"/>
      <c r="D15" s="75">
        <v>0</v>
      </c>
      <c r="E15" s="75">
        <v>0</v>
      </c>
      <c r="F15" s="73">
        <v>0</v>
      </c>
      <c r="G15" s="71">
        <v>0</v>
      </c>
      <c r="H15" s="71">
        <v>0</v>
      </c>
      <c r="I15" s="71">
        <v>0</v>
      </c>
      <c r="J15" s="71">
        <v>0</v>
      </c>
    </row>
    <row r="16" spans="2:10" x14ac:dyDescent="0.25">
      <c r="B16" s="200" t="s">
        <v>141</v>
      </c>
      <c r="C16" s="201"/>
      <c r="D16" s="75">
        <v>0</v>
      </c>
      <c r="E16" s="75">
        <v>0</v>
      </c>
      <c r="F16" s="73">
        <f t="shared" ref="F16:J16" si="2">SUM(F13:F15)</f>
        <v>0</v>
      </c>
      <c r="G16" s="71">
        <f t="shared" si="2"/>
        <v>0</v>
      </c>
      <c r="H16" s="71">
        <v>0</v>
      </c>
      <c r="I16" s="71">
        <f t="shared" si="2"/>
        <v>0</v>
      </c>
      <c r="J16" s="71">
        <f t="shared" si="2"/>
        <v>0</v>
      </c>
    </row>
    <row r="17" spans="2:10" ht="24" customHeight="1" x14ac:dyDescent="0.25">
      <c r="B17" s="207" t="s">
        <v>142</v>
      </c>
      <c r="C17" s="208"/>
      <c r="D17" s="75">
        <v>0</v>
      </c>
      <c r="E17" s="75">
        <v>0</v>
      </c>
      <c r="F17" s="73">
        <v>0</v>
      </c>
      <c r="G17" s="71">
        <v>0</v>
      </c>
      <c r="H17" s="71">
        <v>0</v>
      </c>
      <c r="I17" s="71">
        <v>0</v>
      </c>
      <c r="J17" s="71">
        <v>0</v>
      </c>
    </row>
    <row r="18" spans="2:10" x14ac:dyDescent="0.25">
      <c r="B18" s="207" t="s">
        <v>143</v>
      </c>
      <c r="C18" s="208"/>
      <c r="D18" s="75">
        <v>0</v>
      </c>
      <c r="E18" s="75">
        <v>0</v>
      </c>
      <c r="F18" s="73">
        <v>0</v>
      </c>
      <c r="G18" s="71">
        <v>0</v>
      </c>
      <c r="H18" s="71">
        <v>0</v>
      </c>
      <c r="I18" s="71">
        <v>0</v>
      </c>
      <c r="J18" s="71">
        <v>0</v>
      </c>
    </row>
    <row r="19" spans="2:10" ht="24" customHeight="1" x14ac:dyDescent="0.25">
      <c r="B19" s="207" t="s">
        <v>144</v>
      </c>
      <c r="C19" s="208"/>
      <c r="D19" s="75">
        <v>0</v>
      </c>
      <c r="E19" s="75">
        <v>0</v>
      </c>
      <c r="F19" s="73">
        <v>0</v>
      </c>
      <c r="G19" s="71">
        <v>0</v>
      </c>
      <c r="H19" s="71">
        <v>0</v>
      </c>
      <c r="I19" s="71">
        <v>0</v>
      </c>
      <c r="J19" s="71">
        <v>0</v>
      </c>
    </row>
    <row r="20" spans="2:10" s="21" customFormat="1" x14ac:dyDescent="0.25">
      <c r="B20" s="200" t="s">
        <v>145</v>
      </c>
      <c r="C20" s="201"/>
      <c r="D20" s="74">
        <v>1</v>
      </c>
      <c r="E20" s="75">
        <v>0</v>
      </c>
      <c r="F20" s="75">
        <v>0</v>
      </c>
      <c r="G20" s="75">
        <v>0</v>
      </c>
      <c r="H20" s="71">
        <v>231174</v>
      </c>
      <c r="I20" s="75">
        <v>0</v>
      </c>
      <c r="J20" s="75">
        <v>0</v>
      </c>
    </row>
    <row r="21" spans="2:10" ht="29.25" customHeight="1" x14ac:dyDescent="0.25">
      <c r="B21" s="200" t="s">
        <v>146</v>
      </c>
      <c r="C21" s="201"/>
      <c r="D21" s="74">
        <f>+D11+D20</f>
        <v>1</v>
      </c>
      <c r="E21" s="74">
        <f>+E11+E20</f>
        <v>0</v>
      </c>
      <c r="F21" s="73">
        <f>+F11+F20</f>
        <v>0</v>
      </c>
      <c r="G21" s="71">
        <f>+G11+G20</f>
        <v>0</v>
      </c>
      <c r="H21" s="71">
        <f>SUM(H20)</f>
        <v>231174</v>
      </c>
      <c r="I21" s="71">
        <f t="shared" ref="I21:J21" si="3">+I11+I20</f>
        <v>0</v>
      </c>
      <c r="J21" s="71">
        <f t="shared" si="3"/>
        <v>0</v>
      </c>
    </row>
    <row r="22" spans="2:10" ht="16.5" customHeight="1" x14ac:dyDescent="0.25">
      <c r="B22" s="200" t="s">
        <v>391</v>
      </c>
      <c r="C22" s="201"/>
      <c r="D22" s="76">
        <v>0</v>
      </c>
      <c r="E22" s="76">
        <v>0</v>
      </c>
      <c r="F22" s="77">
        <v>0</v>
      </c>
      <c r="G22" s="71">
        <v>0</v>
      </c>
      <c r="H22" s="71">
        <v>0</v>
      </c>
      <c r="I22" s="71">
        <v>0</v>
      </c>
      <c r="J22" s="71">
        <v>0</v>
      </c>
    </row>
    <row r="23" spans="2:10" ht="16.5" customHeight="1" x14ac:dyDescent="0.25">
      <c r="B23" s="207" t="s">
        <v>472</v>
      </c>
      <c r="C23" s="208"/>
      <c r="D23" s="76"/>
      <c r="E23" s="76"/>
      <c r="F23" s="117"/>
      <c r="G23" s="117"/>
      <c r="H23" s="117"/>
      <c r="I23" s="117"/>
      <c r="J23" s="117"/>
    </row>
    <row r="24" spans="2:10" ht="16.5" customHeight="1" x14ac:dyDescent="0.25">
      <c r="B24" s="207" t="s">
        <v>471</v>
      </c>
      <c r="C24" s="208"/>
      <c r="D24" s="76"/>
      <c r="E24" s="76"/>
      <c r="F24" s="117"/>
      <c r="G24" s="117"/>
      <c r="H24" s="117"/>
      <c r="I24" s="117"/>
      <c r="J24" s="117"/>
    </row>
    <row r="25" spans="2:10" ht="16.5" customHeight="1" x14ac:dyDescent="0.25">
      <c r="B25" s="207" t="s">
        <v>470</v>
      </c>
      <c r="C25" s="208"/>
      <c r="D25" s="76"/>
      <c r="E25" s="76"/>
      <c r="F25" s="117"/>
      <c r="G25" s="117"/>
      <c r="H25" s="117"/>
      <c r="I25" s="117"/>
      <c r="J25" s="117"/>
    </row>
    <row r="26" spans="2:10" ht="16.5" customHeight="1" x14ac:dyDescent="0.25">
      <c r="B26" s="141"/>
      <c r="C26" s="142"/>
      <c r="D26" s="76"/>
      <c r="E26" s="76"/>
      <c r="F26" s="117"/>
      <c r="G26" s="117"/>
      <c r="H26" s="117"/>
      <c r="I26" s="117"/>
      <c r="J26" s="117"/>
    </row>
    <row r="27" spans="2:10" ht="25.5" customHeight="1" x14ac:dyDescent="0.25">
      <c r="B27" s="202" t="s">
        <v>147</v>
      </c>
      <c r="C27" s="203"/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</row>
    <row r="28" spans="2:10" x14ac:dyDescent="0.25">
      <c r="B28" s="209" t="s">
        <v>473</v>
      </c>
      <c r="C28" s="210"/>
      <c r="D28" s="150"/>
      <c r="E28" s="147"/>
      <c r="F28" s="147"/>
      <c r="G28" s="147"/>
      <c r="H28" s="147"/>
      <c r="I28" s="147"/>
      <c r="J28" s="147"/>
    </row>
    <row r="29" spans="2:10" x14ac:dyDescent="0.25">
      <c r="B29" s="209" t="s">
        <v>474</v>
      </c>
      <c r="C29" s="210"/>
      <c r="D29" s="150"/>
      <c r="E29" s="147"/>
      <c r="F29" s="147"/>
      <c r="G29" s="147"/>
      <c r="H29" s="147"/>
      <c r="I29" s="147"/>
      <c r="J29" s="147"/>
    </row>
    <row r="30" spans="2:10" x14ac:dyDescent="0.25">
      <c r="B30" s="209" t="s">
        <v>475</v>
      </c>
      <c r="C30" s="210"/>
      <c r="D30" s="150"/>
      <c r="E30" s="147"/>
      <c r="F30" s="147"/>
      <c r="G30" s="147"/>
      <c r="H30" s="147"/>
      <c r="I30" s="147"/>
      <c r="J30" s="147"/>
    </row>
    <row r="31" spans="2:10" x14ac:dyDescent="0.25">
      <c r="B31" s="204"/>
      <c r="C31" s="205"/>
      <c r="D31" s="148"/>
      <c r="E31" s="87"/>
      <c r="F31" s="79"/>
      <c r="G31" s="148"/>
      <c r="H31" s="149"/>
      <c r="I31" s="149"/>
      <c r="J31" s="149"/>
    </row>
    <row r="32" spans="2:10" x14ac:dyDescent="0.25">
      <c r="B32" s="2"/>
    </row>
    <row r="33" spans="2:10" ht="34.5" customHeight="1" x14ac:dyDescent="0.25">
      <c r="B33" s="206" t="s">
        <v>392</v>
      </c>
      <c r="C33" s="206"/>
      <c r="D33" s="206"/>
      <c r="E33" s="206"/>
      <c r="F33" s="206"/>
      <c r="G33" s="206"/>
      <c r="H33" s="206"/>
      <c r="I33" s="206"/>
      <c r="J33" s="206"/>
    </row>
    <row r="34" spans="2:10" ht="30.75" customHeight="1" x14ac:dyDescent="0.25">
      <c r="B34" s="206" t="s">
        <v>393</v>
      </c>
      <c r="C34" s="206"/>
      <c r="D34" s="206"/>
      <c r="E34" s="206"/>
      <c r="F34" s="206"/>
      <c r="G34" s="206"/>
      <c r="H34" s="206"/>
      <c r="I34" s="206"/>
      <c r="J34" s="206"/>
    </row>
    <row r="36" spans="2:10" x14ac:dyDescent="0.25">
      <c r="B36" s="187" t="s">
        <v>458</v>
      </c>
      <c r="C36" s="187"/>
      <c r="D36" s="187"/>
      <c r="E36" s="187"/>
      <c r="F36" s="187"/>
      <c r="G36" s="187"/>
      <c r="H36" s="187"/>
    </row>
    <row r="37" spans="2:10" x14ac:dyDescent="0.25">
      <c r="B37" s="187" t="s">
        <v>119</v>
      </c>
      <c r="C37" s="187"/>
      <c r="D37" s="187"/>
      <c r="E37" s="187"/>
      <c r="F37" s="187"/>
      <c r="G37" s="187"/>
      <c r="H37" s="187"/>
    </row>
    <row r="38" spans="2:10" x14ac:dyDescent="0.25">
      <c r="B38" s="187" t="s">
        <v>493</v>
      </c>
      <c r="C38" s="187"/>
      <c r="D38" s="187"/>
      <c r="E38" s="187"/>
      <c r="F38" s="187"/>
      <c r="G38" s="187"/>
      <c r="H38" s="187"/>
    </row>
    <row r="39" spans="2:10" x14ac:dyDescent="0.25">
      <c r="B39" s="187" t="s">
        <v>0</v>
      </c>
      <c r="C39" s="187"/>
      <c r="D39" s="187"/>
      <c r="E39" s="187"/>
      <c r="F39" s="187"/>
      <c r="G39" s="187"/>
      <c r="H39" s="187"/>
    </row>
    <row r="40" spans="2:10" x14ac:dyDescent="0.25">
      <c r="B40" s="133" t="s">
        <v>148</v>
      </c>
      <c r="C40" s="133"/>
      <c r="D40" s="131" t="s">
        <v>149</v>
      </c>
      <c r="E40" s="131" t="s">
        <v>151</v>
      </c>
      <c r="F40" s="131" t="s">
        <v>154</v>
      </c>
      <c r="G40" s="131" t="s">
        <v>135</v>
      </c>
      <c r="H40" s="131" t="s">
        <v>158</v>
      </c>
    </row>
    <row r="41" spans="2:10" x14ac:dyDescent="0.25">
      <c r="B41" s="133"/>
      <c r="C41" s="133"/>
      <c r="D41" s="131" t="s">
        <v>150</v>
      </c>
      <c r="E41" s="131" t="s">
        <v>152</v>
      </c>
      <c r="F41" s="131" t="s">
        <v>155</v>
      </c>
      <c r="G41" s="131" t="s">
        <v>156</v>
      </c>
      <c r="H41" s="131" t="s">
        <v>159</v>
      </c>
    </row>
    <row r="42" spans="2:10" x14ac:dyDescent="0.25">
      <c r="B42" s="133"/>
      <c r="C42" s="133"/>
      <c r="D42" s="132"/>
      <c r="E42" s="131" t="s">
        <v>153</v>
      </c>
      <c r="F42" s="132"/>
      <c r="G42" s="131" t="s">
        <v>157</v>
      </c>
      <c r="H42" s="132"/>
    </row>
    <row r="43" spans="2:10" x14ac:dyDescent="0.25">
      <c r="B43" s="153" t="s">
        <v>476</v>
      </c>
      <c r="C43" s="154"/>
      <c r="D43" s="155">
        <v>0</v>
      </c>
      <c r="E43" s="155">
        <v>0</v>
      </c>
      <c r="F43" s="155">
        <v>0</v>
      </c>
      <c r="G43" s="155">
        <v>0</v>
      </c>
      <c r="H43" s="156">
        <v>0</v>
      </c>
    </row>
    <row r="44" spans="2:10" x14ac:dyDescent="0.25">
      <c r="B44" s="161" t="s">
        <v>477</v>
      </c>
      <c r="C44" s="151"/>
      <c r="D44" s="152"/>
      <c r="E44" s="152"/>
      <c r="F44" s="152"/>
      <c r="G44" s="152"/>
      <c r="H44" s="157"/>
    </row>
    <row r="45" spans="2:10" x14ac:dyDescent="0.25">
      <c r="B45" s="161" t="s">
        <v>478</v>
      </c>
      <c r="C45" s="151"/>
      <c r="D45" s="152"/>
      <c r="E45" s="152"/>
      <c r="F45" s="152"/>
      <c r="G45" s="152"/>
      <c r="H45" s="157"/>
    </row>
    <row r="46" spans="2:10" x14ac:dyDescent="0.25">
      <c r="B46" s="162" t="s">
        <v>479</v>
      </c>
      <c r="C46" s="158"/>
      <c r="D46" s="159"/>
      <c r="E46" s="159"/>
      <c r="F46" s="159"/>
      <c r="G46" s="159"/>
      <c r="H46" s="160"/>
    </row>
  </sheetData>
  <mergeCells count="38">
    <mergeCell ref="B11:C11"/>
    <mergeCell ref="B12:C12"/>
    <mergeCell ref="B16:C16"/>
    <mergeCell ref="B20:C20"/>
    <mergeCell ref="B13:C13"/>
    <mergeCell ref="B14:C14"/>
    <mergeCell ref="B15:C15"/>
    <mergeCell ref="B17:C17"/>
    <mergeCell ref="B18:C18"/>
    <mergeCell ref="B19:C19"/>
    <mergeCell ref="B1:J1"/>
    <mergeCell ref="B3:J3"/>
    <mergeCell ref="B4:J4"/>
    <mergeCell ref="B5:J5"/>
    <mergeCell ref="B6:C6"/>
    <mergeCell ref="B2:J2"/>
    <mergeCell ref="D6:D9"/>
    <mergeCell ref="J6:J10"/>
    <mergeCell ref="B7:C7"/>
    <mergeCell ref="B8:C8"/>
    <mergeCell ref="B9:C9"/>
    <mergeCell ref="B10:C10"/>
    <mergeCell ref="B21:C21"/>
    <mergeCell ref="B22:C22"/>
    <mergeCell ref="B27:C27"/>
    <mergeCell ref="B38:H38"/>
    <mergeCell ref="B39:H39"/>
    <mergeCell ref="B31:C31"/>
    <mergeCell ref="B33:J33"/>
    <mergeCell ref="B34:J34"/>
    <mergeCell ref="B36:H36"/>
    <mergeCell ref="B37:H37"/>
    <mergeCell ref="B23:C23"/>
    <mergeCell ref="B24:C24"/>
    <mergeCell ref="B25:C25"/>
    <mergeCell ref="B28:C28"/>
    <mergeCell ref="B29:C29"/>
    <mergeCell ref="B30:C30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  <pageSetUpPr fitToPage="1"/>
  </sheetPr>
  <dimension ref="A1:K29"/>
  <sheetViews>
    <sheetView workbookViewId="0">
      <selection activeCell="F68" sqref="F68"/>
    </sheetView>
  </sheetViews>
  <sheetFormatPr baseColWidth="10" defaultRowHeight="15" x14ac:dyDescent="0.25"/>
  <cols>
    <col min="1" max="1" width="32" style="22" customWidth="1"/>
    <col min="2" max="2" width="12.42578125" style="22" customWidth="1"/>
    <col min="3" max="3" width="12.28515625" style="22" customWidth="1"/>
    <col min="4" max="6" width="11.42578125" style="22"/>
    <col min="7" max="7" width="16.140625" style="22" customWidth="1"/>
    <col min="8" max="8" width="17.28515625" style="22" customWidth="1"/>
    <col min="9" max="9" width="16.85546875" style="22" customWidth="1"/>
    <col min="10" max="10" width="14.5703125" style="22" customWidth="1"/>
    <col min="11" max="11" width="15.28515625" style="22" customWidth="1"/>
  </cols>
  <sheetData>
    <row r="1" spans="1:11" x14ac:dyDescent="0.25">
      <c r="A1" s="190" t="s">
        <v>458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x14ac:dyDescent="0.25">
      <c r="A2" s="221" t="s">
        <v>457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1" x14ac:dyDescent="0.25">
      <c r="A3" s="184" t="s">
        <v>396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x14ac:dyDescent="0.25">
      <c r="A4" s="187" t="s">
        <v>494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</row>
    <row r="5" spans="1:11" x14ac:dyDescent="0.25">
      <c r="A5" s="190" t="s">
        <v>0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</row>
    <row r="6" spans="1:11" x14ac:dyDescent="0.25">
      <c r="A6" s="134" t="s">
        <v>160</v>
      </c>
      <c r="B6" s="134" t="s">
        <v>162</v>
      </c>
      <c r="C6" s="134" t="s">
        <v>164</v>
      </c>
      <c r="D6" s="134" t="s">
        <v>164</v>
      </c>
      <c r="E6" s="134" t="s">
        <v>170</v>
      </c>
      <c r="F6" s="134" t="s">
        <v>151</v>
      </c>
      <c r="G6" s="134" t="s">
        <v>174</v>
      </c>
      <c r="H6" s="134" t="s">
        <v>174</v>
      </c>
      <c r="I6" s="134" t="s">
        <v>182</v>
      </c>
      <c r="J6" s="134" t="s">
        <v>183</v>
      </c>
      <c r="K6" s="134" t="s">
        <v>186</v>
      </c>
    </row>
    <row r="7" spans="1:11" x14ac:dyDescent="0.25">
      <c r="A7" s="134" t="s">
        <v>161</v>
      </c>
      <c r="B7" s="134" t="s">
        <v>163</v>
      </c>
      <c r="C7" s="134" t="s">
        <v>165</v>
      </c>
      <c r="D7" s="134" t="s">
        <v>168</v>
      </c>
      <c r="E7" s="134" t="s">
        <v>171</v>
      </c>
      <c r="F7" s="134" t="s">
        <v>173</v>
      </c>
      <c r="G7" s="134" t="s">
        <v>175</v>
      </c>
      <c r="H7" s="134" t="s">
        <v>175</v>
      </c>
      <c r="I7" s="134" t="s">
        <v>481</v>
      </c>
      <c r="J7" s="134" t="s">
        <v>184</v>
      </c>
      <c r="K7" s="134" t="s">
        <v>187</v>
      </c>
    </row>
    <row r="8" spans="1:11" x14ac:dyDescent="0.25">
      <c r="A8" s="135"/>
      <c r="B8" s="135"/>
      <c r="C8" s="134" t="s">
        <v>166</v>
      </c>
      <c r="D8" s="134" t="s">
        <v>169</v>
      </c>
      <c r="E8" s="134" t="s">
        <v>172</v>
      </c>
      <c r="F8" s="135"/>
      <c r="G8" s="134" t="s">
        <v>176</v>
      </c>
      <c r="H8" s="134" t="s">
        <v>176</v>
      </c>
      <c r="I8" s="134" t="s">
        <v>487</v>
      </c>
      <c r="J8" s="134" t="s">
        <v>185</v>
      </c>
      <c r="K8" s="134" t="s">
        <v>482</v>
      </c>
    </row>
    <row r="9" spans="1:11" x14ac:dyDescent="0.25">
      <c r="A9" s="135"/>
      <c r="B9" s="135"/>
      <c r="C9" s="134" t="s">
        <v>167</v>
      </c>
      <c r="D9" s="135"/>
      <c r="E9" s="135"/>
      <c r="F9" s="135"/>
      <c r="G9" s="134" t="s">
        <v>177</v>
      </c>
      <c r="H9" s="134" t="s">
        <v>177</v>
      </c>
      <c r="I9" s="135"/>
      <c r="J9" s="134" t="s">
        <v>483</v>
      </c>
      <c r="K9" s="134" t="s">
        <v>484</v>
      </c>
    </row>
    <row r="10" spans="1:11" x14ac:dyDescent="0.25">
      <c r="A10" s="135"/>
      <c r="B10" s="135"/>
      <c r="C10" s="135"/>
      <c r="D10" s="135"/>
      <c r="E10" s="135"/>
      <c r="F10" s="135"/>
      <c r="G10" s="134" t="s">
        <v>178</v>
      </c>
      <c r="H10" s="134" t="s">
        <v>179</v>
      </c>
      <c r="I10" s="135"/>
      <c r="J10" s="134" t="s">
        <v>488</v>
      </c>
      <c r="K10" s="134" t="s">
        <v>489</v>
      </c>
    </row>
    <row r="11" spans="1:11" x14ac:dyDescent="0.25">
      <c r="A11" s="135"/>
      <c r="B11" s="135"/>
      <c r="C11" s="135"/>
      <c r="D11" s="135"/>
      <c r="E11" s="135"/>
      <c r="F11" s="135"/>
      <c r="G11" s="135"/>
      <c r="H11" s="134" t="s">
        <v>180</v>
      </c>
      <c r="I11" s="135"/>
      <c r="J11" s="135"/>
      <c r="K11" s="135"/>
    </row>
    <row r="12" spans="1:11" x14ac:dyDescent="0.25">
      <c r="A12" s="135"/>
      <c r="B12" s="135"/>
      <c r="C12" s="135"/>
      <c r="D12" s="135"/>
      <c r="E12" s="135"/>
      <c r="F12" s="135"/>
      <c r="G12" s="135"/>
      <c r="H12" s="134" t="s">
        <v>181</v>
      </c>
      <c r="I12" s="135"/>
      <c r="J12" s="135"/>
      <c r="K12" s="135"/>
    </row>
    <row r="13" spans="1:11" x14ac:dyDescent="0.25">
      <c r="A13" s="18"/>
      <c r="B13" s="81"/>
      <c r="C13" s="82"/>
      <c r="D13" s="82"/>
      <c r="E13" s="83"/>
      <c r="F13" s="69"/>
      <c r="G13" s="84"/>
      <c r="H13" s="69"/>
      <c r="I13" s="69"/>
      <c r="J13" s="69"/>
      <c r="K13" s="69"/>
    </row>
    <row r="14" spans="1:11" x14ac:dyDescent="0.25">
      <c r="A14" s="220" t="s">
        <v>450</v>
      </c>
      <c r="B14" s="216">
        <v>0</v>
      </c>
      <c r="C14" s="217">
        <v>0</v>
      </c>
      <c r="D14" s="217">
        <v>0</v>
      </c>
      <c r="E14" s="218">
        <v>0</v>
      </c>
      <c r="F14" s="219">
        <v>0</v>
      </c>
      <c r="G14" s="219">
        <v>0</v>
      </c>
      <c r="H14" s="219">
        <v>0</v>
      </c>
      <c r="I14" s="219">
        <v>0</v>
      </c>
      <c r="J14" s="219">
        <v>0</v>
      </c>
      <c r="K14" s="219">
        <v>0</v>
      </c>
    </row>
    <row r="15" spans="1:11" x14ac:dyDescent="0.25">
      <c r="A15" s="220"/>
      <c r="B15" s="216"/>
      <c r="C15" s="217"/>
      <c r="D15" s="217"/>
      <c r="E15" s="218"/>
      <c r="F15" s="219"/>
      <c r="G15" s="219"/>
      <c r="H15" s="219"/>
      <c r="I15" s="219"/>
      <c r="J15" s="219"/>
      <c r="K15" s="219"/>
    </row>
    <row r="16" spans="1:11" x14ac:dyDescent="0.25">
      <c r="A16" s="145" t="s">
        <v>462</v>
      </c>
      <c r="B16" s="85"/>
      <c r="C16" s="143"/>
      <c r="D16" s="143"/>
      <c r="E16" s="77"/>
      <c r="F16" s="71"/>
      <c r="G16" s="71"/>
      <c r="H16" s="71"/>
      <c r="I16" s="71"/>
      <c r="J16" s="71"/>
      <c r="K16" s="71"/>
    </row>
    <row r="17" spans="1:11" x14ac:dyDescent="0.25">
      <c r="A17" s="145" t="s">
        <v>463</v>
      </c>
      <c r="B17" s="85"/>
      <c r="C17" s="143"/>
      <c r="D17" s="143"/>
      <c r="E17" s="77"/>
      <c r="F17" s="71"/>
      <c r="G17" s="71"/>
      <c r="H17" s="71"/>
      <c r="I17" s="71"/>
      <c r="J17" s="71"/>
      <c r="K17" s="71"/>
    </row>
    <row r="18" spans="1:11" x14ac:dyDescent="0.25">
      <c r="A18" s="145" t="s">
        <v>464</v>
      </c>
      <c r="B18" s="85"/>
      <c r="C18" s="143"/>
      <c r="D18" s="143"/>
      <c r="E18" s="77"/>
      <c r="F18" s="71"/>
      <c r="G18" s="71"/>
      <c r="H18" s="71"/>
      <c r="I18" s="71"/>
      <c r="J18" s="71"/>
      <c r="K18" s="71"/>
    </row>
    <row r="19" spans="1:11" x14ac:dyDescent="0.25">
      <c r="A19" s="145" t="s">
        <v>465</v>
      </c>
      <c r="B19" s="85"/>
      <c r="C19" s="143"/>
      <c r="D19" s="143"/>
      <c r="E19" s="77"/>
      <c r="F19" s="71"/>
      <c r="G19" s="71"/>
      <c r="H19" s="71"/>
      <c r="I19" s="71"/>
      <c r="J19" s="71"/>
      <c r="K19" s="71"/>
    </row>
    <row r="20" spans="1:11" x14ac:dyDescent="0.25">
      <c r="A20" s="3" t="s">
        <v>188</v>
      </c>
      <c r="B20" s="85">
        <v>0</v>
      </c>
      <c r="C20" s="71">
        <v>0</v>
      </c>
      <c r="D20" s="71">
        <v>0</v>
      </c>
      <c r="E20" s="77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</row>
    <row r="21" spans="1:11" x14ac:dyDescent="0.25">
      <c r="A21" s="146" t="s">
        <v>466</v>
      </c>
      <c r="B21" s="85"/>
      <c r="C21" s="71"/>
      <c r="D21" s="71"/>
      <c r="E21" s="77"/>
      <c r="F21" s="71"/>
      <c r="G21" s="71"/>
      <c r="H21" s="71"/>
      <c r="I21" s="71"/>
      <c r="J21" s="71"/>
      <c r="K21" s="71"/>
    </row>
    <row r="22" spans="1:11" x14ac:dyDescent="0.25">
      <c r="A22" s="146" t="s">
        <v>467</v>
      </c>
      <c r="B22" s="85"/>
      <c r="C22" s="71"/>
      <c r="D22" s="71"/>
      <c r="E22" s="77"/>
      <c r="F22" s="71"/>
      <c r="G22" s="71"/>
      <c r="H22" s="71"/>
      <c r="I22" s="71"/>
      <c r="J22" s="71"/>
      <c r="K22" s="71"/>
    </row>
    <row r="23" spans="1:11" x14ac:dyDescent="0.25">
      <c r="A23" s="146" t="s">
        <v>468</v>
      </c>
      <c r="B23" s="85"/>
      <c r="C23" s="71"/>
      <c r="D23" s="71"/>
      <c r="E23" s="77"/>
      <c r="F23" s="71"/>
      <c r="G23" s="71"/>
      <c r="H23" s="71"/>
      <c r="I23" s="71"/>
      <c r="J23" s="71"/>
      <c r="K23" s="71"/>
    </row>
    <row r="24" spans="1:11" x14ac:dyDescent="0.25">
      <c r="A24" s="146" t="s">
        <v>469</v>
      </c>
      <c r="B24" s="85"/>
      <c r="C24" s="71"/>
      <c r="D24" s="71"/>
      <c r="E24" s="77"/>
      <c r="F24" s="71"/>
      <c r="G24" s="71"/>
      <c r="H24" s="71"/>
      <c r="I24" s="71"/>
      <c r="J24" s="71"/>
      <c r="K24" s="71"/>
    </row>
    <row r="25" spans="1:11" x14ac:dyDescent="0.25">
      <c r="A25" s="3"/>
      <c r="B25" s="85"/>
      <c r="C25" s="71"/>
      <c r="D25" s="71"/>
      <c r="E25" s="77"/>
      <c r="F25" s="71"/>
      <c r="G25" s="71"/>
      <c r="H25" s="71"/>
      <c r="I25" s="71"/>
      <c r="J25" s="71"/>
      <c r="K25" s="71"/>
    </row>
    <row r="26" spans="1:11" x14ac:dyDescent="0.25">
      <c r="A26" s="220" t="s">
        <v>451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  <c r="H26" s="219">
        <v>0</v>
      </c>
      <c r="I26" s="219">
        <v>0</v>
      </c>
      <c r="J26" s="219">
        <v>0</v>
      </c>
      <c r="K26" s="219">
        <v>0</v>
      </c>
    </row>
    <row r="27" spans="1:11" x14ac:dyDescent="0.25">
      <c r="A27" s="220"/>
      <c r="B27" s="219"/>
      <c r="C27" s="219"/>
      <c r="D27" s="219"/>
      <c r="E27" s="219"/>
      <c r="F27" s="219"/>
      <c r="G27" s="219"/>
      <c r="H27" s="219"/>
      <c r="I27" s="219"/>
      <c r="J27" s="219"/>
      <c r="K27" s="219"/>
    </row>
    <row r="28" spans="1:11" x14ac:dyDescent="0.25">
      <c r="A28" s="1"/>
      <c r="B28" s="86"/>
      <c r="C28" s="79"/>
      <c r="D28" s="79"/>
      <c r="E28" s="87"/>
      <c r="F28" s="79"/>
      <c r="G28" s="79"/>
      <c r="H28" s="79"/>
      <c r="I28" s="79"/>
      <c r="J28" s="79"/>
      <c r="K28" s="79"/>
    </row>
    <row r="29" spans="1:11" x14ac:dyDescent="0.25">
      <c r="A29" s="2"/>
    </row>
  </sheetData>
  <mergeCells count="27">
    <mergeCell ref="K26:K27"/>
    <mergeCell ref="A2:K2"/>
    <mergeCell ref="F26:F27"/>
    <mergeCell ref="G26:G27"/>
    <mergeCell ref="H26:H27"/>
    <mergeCell ref="I26:I27"/>
    <mergeCell ref="J26:J27"/>
    <mergeCell ref="A26:A27"/>
    <mergeCell ref="B26:B27"/>
    <mergeCell ref="C26:C27"/>
    <mergeCell ref="D26:D27"/>
    <mergeCell ref="E26:E27"/>
    <mergeCell ref="A1:K1"/>
    <mergeCell ref="A3:K3"/>
    <mergeCell ref="A4:K4"/>
    <mergeCell ref="A5:K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A14:A15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  <pageSetUpPr fitToPage="1"/>
  </sheetPr>
  <dimension ref="A1:K86"/>
  <sheetViews>
    <sheetView workbookViewId="0">
      <selection activeCell="F68" sqref="F68"/>
    </sheetView>
  </sheetViews>
  <sheetFormatPr baseColWidth="10" defaultRowHeight="15" x14ac:dyDescent="0.25"/>
  <cols>
    <col min="1" max="1" width="84.28515625" style="22" bestFit="1" customWidth="1"/>
    <col min="2" max="2" width="14.28515625" style="80" bestFit="1" customWidth="1"/>
    <col min="3" max="3" width="13.42578125" style="80" bestFit="1" customWidth="1"/>
    <col min="4" max="4" width="13.140625" style="80" customWidth="1"/>
    <col min="5" max="5" width="11.42578125" hidden="1" customWidth="1"/>
  </cols>
  <sheetData>
    <row r="1" spans="1:11" x14ac:dyDescent="0.25">
      <c r="A1" s="183" t="s">
        <v>458</v>
      </c>
      <c r="B1" s="184"/>
      <c r="C1" s="184"/>
      <c r="D1" s="185"/>
    </row>
    <row r="2" spans="1:11" x14ac:dyDescent="0.25">
      <c r="A2" s="186" t="s">
        <v>457</v>
      </c>
      <c r="B2" s="187"/>
      <c r="C2" s="187"/>
      <c r="D2" s="188"/>
    </row>
    <row r="3" spans="1:11" x14ac:dyDescent="0.25">
      <c r="A3" s="186" t="s">
        <v>456</v>
      </c>
      <c r="B3" s="187"/>
      <c r="C3" s="187"/>
      <c r="D3" s="188"/>
    </row>
    <row r="4" spans="1:11" x14ac:dyDescent="0.25">
      <c r="A4" s="186" t="s">
        <v>494</v>
      </c>
      <c r="B4" s="187"/>
      <c r="C4" s="187"/>
      <c r="D4" s="188"/>
    </row>
    <row r="5" spans="1:11" x14ac:dyDescent="0.25">
      <c r="A5" s="189" t="s">
        <v>395</v>
      </c>
      <c r="B5" s="190"/>
      <c r="C5" s="190"/>
      <c r="D5" s="191"/>
      <c r="F5" s="14"/>
      <c r="G5" s="14"/>
      <c r="H5" s="14"/>
      <c r="I5" s="14"/>
      <c r="J5" s="14"/>
      <c r="K5" s="14"/>
    </row>
    <row r="6" spans="1:11" x14ac:dyDescent="0.25">
      <c r="A6" s="23"/>
      <c r="B6" s="88"/>
      <c r="C6" s="88"/>
      <c r="D6" s="88"/>
      <c r="F6" s="14"/>
      <c r="G6" s="14"/>
      <c r="H6" s="14" t="s">
        <v>407</v>
      </c>
      <c r="I6" s="14"/>
      <c r="J6" s="14"/>
      <c r="K6" s="14"/>
    </row>
    <row r="7" spans="1:11" x14ac:dyDescent="0.25">
      <c r="A7" s="223" t="s">
        <v>1</v>
      </c>
      <c r="B7" s="131" t="s">
        <v>189</v>
      </c>
      <c r="C7" s="192" t="s">
        <v>191</v>
      </c>
      <c r="D7" s="131" t="s">
        <v>192</v>
      </c>
      <c r="F7" s="14"/>
      <c r="G7" s="14"/>
      <c r="H7" s="14" t="s">
        <v>408</v>
      </c>
      <c r="I7" s="14"/>
      <c r="J7" s="14" t="s">
        <v>411</v>
      </c>
      <c r="K7" s="14"/>
    </row>
    <row r="8" spans="1:11" x14ac:dyDescent="0.25">
      <c r="A8" s="224"/>
      <c r="B8" s="136" t="s">
        <v>190</v>
      </c>
      <c r="C8" s="222"/>
      <c r="D8" s="136" t="s">
        <v>193</v>
      </c>
      <c r="F8" s="14"/>
      <c r="G8" s="14"/>
      <c r="H8" s="14"/>
      <c r="I8" s="14" t="s">
        <v>409</v>
      </c>
      <c r="J8" s="14" t="s">
        <v>412</v>
      </c>
      <c r="K8" s="14"/>
    </row>
    <row r="9" spans="1:11" x14ac:dyDescent="0.25">
      <c r="A9" s="29"/>
      <c r="B9" s="89"/>
      <c r="C9" s="89"/>
      <c r="D9" s="89"/>
      <c r="F9" s="14"/>
      <c r="G9" s="14"/>
      <c r="H9" s="14"/>
      <c r="I9" s="14" t="s">
        <v>410</v>
      </c>
      <c r="J9" s="14" t="s">
        <v>413</v>
      </c>
      <c r="K9" s="14"/>
    </row>
    <row r="10" spans="1:11" x14ac:dyDescent="0.25">
      <c r="A10" s="32" t="s">
        <v>194</v>
      </c>
      <c r="B10" s="90">
        <f>+B11+B12+B13</f>
        <v>25307111</v>
      </c>
      <c r="C10" s="90">
        <f>+C11+C12+C13</f>
        <v>14893740</v>
      </c>
      <c r="D10" s="90">
        <f t="shared" ref="D10" si="0">+D11+D12+D13</f>
        <v>14893740</v>
      </c>
      <c r="G10" s="14"/>
      <c r="H10" s="14"/>
      <c r="I10" s="14"/>
      <c r="J10" s="14"/>
      <c r="K10" s="14"/>
    </row>
    <row r="11" spans="1:11" x14ac:dyDescent="0.25">
      <c r="A11" s="33" t="s">
        <v>195</v>
      </c>
      <c r="B11" s="90">
        <v>5253100</v>
      </c>
      <c r="C11" s="90">
        <v>2050647</v>
      </c>
      <c r="D11" s="90">
        <v>2050647</v>
      </c>
      <c r="E11" s="182" t="s">
        <v>495</v>
      </c>
      <c r="K11" s="14"/>
    </row>
    <row r="12" spans="1:11" x14ac:dyDescent="0.25">
      <c r="A12" s="34" t="s">
        <v>196</v>
      </c>
      <c r="B12" s="91">
        <f>10904112+9149899</f>
        <v>20054011</v>
      </c>
      <c r="C12" s="91">
        <f>6438165+6404928</f>
        <v>12843093</v>
      </c>
      <c r="D12" s="91">
        <f>6438165+6404928</f>
        <v>12843093</v>
      </c>
      <c r="F12" s="14">
        <v>0</v>
      </c>
      <c r="G12" s="14"/>
      <c r="H12" s="14"/>
      <c r="I12" s="14"/>
      <c r="J12" s="14"/>
      <c r="K12" s="14"/>
    </row>
    <row r="13" spans="1:11" x14ac:dyDescent="0.25">
      <c r="A13" s="34" t="s">
        <v>197</v>
      </c>
      <c r="B13" s="93">
        <v>0</v>
      </c>
      <c r="C13" s="93">
        <v>0</v>
      </c>
      <c r="D13" s="92">
        <v>0</v>
      </c>
      <c r="F13" s="14"/>
      <c r="G13" s="14"/>
      <c r="H13" s="14"/>
      <c r="I13" s="14"/>
      <c r="J13" s="14"/>
      <c r="K13" s="14"/>
    </row>
    <row r="14" spans="1:11" x14ac:dyDescent="0.25">
      <c r="A14" s="35"/>
      <c r="B14" s="93"/>
      <c r="C14" s="93"/>
      <c r="D14" s="92"/>
      <c r="F14" s="14"/>
      <c r="G14" s="14"/>
      <c r="H14" s="14"/>
      <c r="I14" s="14"/>
      <c r="J14" s="14"/>
      <c r="K14" s="14"/>
    </row>
    <row r="15" spans="1:11" x14ac:dyDescent="0.25">
      <c r="A15" s="36" t="s">
        <v>198</v>
      </c>
      <c r="B15" s="94">
        <f>+B16+B17</f>
        <v>25307111</v>
      </c>
      <c r="C15" s="94">
        <f>+C17+C16</f>
        <v>11882477</v>
      </c>
      <c r="D15" s="92">
        <f>+D16+D17</f>
        <v>11882477</v>
      </c>
      <c r="F15" s="14">
        <v>0</v>
      </c>
      <c r="G15" s="14"/>
      <c r="H15" s="14"/>
      <c r="I15" s="14"/>
      <c r="J15" s="14"/>
      <c r="K15" s="14"/>
    </row>
    <row r="16" spans="1:11" x14ac:dyDescent="0.25">
      <c r="A16" s="34" t="s">
        <v>199</v>
      </c>
      <c r="B16" s="95">
        <v>5253100</v>
      </c>
      <c r="C16" s="96">
        <v>2712421</v>
      </c>
      <c r="D16" s="96">
        <v>2712421</v>
      </c>
      <c r="F16" s="14"/>
      <c r="G16" s="14"/>
      <c r="H16" s="14"/>
      <c r="I16" s="14"/>
      <c r="J16" s="14"/>
      <c r="K16" s="14"/>
    </row>
    <row r="17" spans="1:11" x14ac:dyDescent="0.25">
      <c r="A17" s="34" t="s">
        <v>200</v>
      </c>
      <c r="B17" s="93">
        <v>20054011</v>
      </c>
      <c r="C17" s="93">
        <v>9170056</v>
      </c>
      <c r="D17" s="93">
        <v>9170056</v>
      </c>
      <c r="F17" s="14"/>
      <c r="G17" s="14"/>
      <c r="H17" s="14"/>
      <c r="I17" s="14"/>
      <c r="J17" s="14"/>
      <c r="K17" s="14"/>
    </row>
    <row r="18" spans="1:11" x14ac:dyDescent="0.25">
      <c r="A18" s="35"/>
      <c r="B18" s="97"/>
      <c r="C18" s="97"/>
      <c r="D18" s="92"/>
      <c r="F18" s="14"/>
      <c r="G18" s="14"/>
      <c r="H18" s="14"/>
      <c r="I18" s="14"/>
      <c r="J18" s="14"/>
      <c r="K18" s="14"/>
    </row>
    <row r="19" spans="1:11" x14ac:dyDescent="0.25">
      <c r="A19" s="36" t="s">
        <v>201</v>
      </c>
      <c r="B19" s="97">
        <f>+B20+B21</f>
        <v>0</v>
      </c>
      <c r="C19" s="97">
        <f>+C20</f>
        <v>0</v>
      </c>
      <c r="D19" s="92">
        <f>+D20</f>
        <v>0</v>
      </c>
      <c r="F19" s="14"/>
      <c r="G19" s="14"/>
      <c r="H19" s="14"/>
      <c r="I19" s="14"/>
      <c r="J19" s="14"/>
      <c r="K19" s="14"/>
    </row>
    <row r="20" spans="1:11" x14ac:dyDescent="0.25">
      <c r="A20" s="34" t="s">
        <v>202</v>
      </c>
      <c r="B20" s="93">
        <v>0</v>
      </c>
      <c r="C20" s="93">
        <v>0</v>
      </c>
      <c r="D20" s="92">
        <v>0</v>
      </c>
      <c r="F20" s="14">
        <v>0</v>
      </c>
      <c r="G20" s="14"/>
      <c r="H20" s="14" t="s">
        <v>497</v>
      </c>
      <c r="I20" s="14"/>
      <c r="J20" s="14"/>
      <c r="K20" s="14"/>
    </row>
    <row r="21" spans="1:11" x14ac:dyDescent="0.25">
      <c r="A21" s="34" t="s">
        <v>203</v>
      </c>
      <c r="B21" s="229">
        <v>0</v>
      </c>
      <c r="C21" s="229">
        <v>0</v>
      </c>
      <c r="D21" s="230">
        <v>0</v>
      </c>
      <c r="F21" s="14"/>
      <c r="G21" s="14"/>
      <c r="H21" s="14"/>
      <c r="I21" s="14"/>
      <c r="J21" s="14"/>
      <c r="K21" s="14"/>
    </row>
    <row r="22" spans="1:11" x14ac:dyDescent="0.25">
      <c r="A22" s="34" t="s">
        <v>204</v>
      </c>
      <c r="B22" s="229"/>
      <c r="C22" s="229"/>
      <c r="D22" s="230"/>
      <c r="F22" s="14">
        <v>0</v>
      </c>
      <c r="G22" s="14"/>
      <c r="H22" s="14"/>
      <c r="I22" s="14"/>
      <c r="J22" s="14"/>
      <c r="K22" s="14"/>
    </row>
    <row r="23" spans="1:11" x14ac:dyDescent="0.25">
      <c r="A23" s="35"/>
      <c r="B23" s="93"/>
      <c r="C23" s="93"/>
      <c r="D23" s="92"/>
      <c r="F23" s="14"/>
      <c r="G23" s="14"/>
      <c r="H23" s="14"/>
      <c r="I23" s="14"/>
      <c r="J23" s="14"/>
      <c r="K23" s="14"/>
    </row>
    <row r="24" spans="1:11" x14ac:dyDescent="0.25">
      <c r="A24" s="36" t="s">
        <v>394</v>
      </c>
      <c r="B24" s="97">
        <f>+B10-B15+B19</f>
        <v>0</v>
      </c>
      <c r="C24" s="97">
        <f>+C10-C15+C19</f>
        <v>3011263</v>
      </c>
      <c r="D24" s="97">
        <f t="shared" ref="D24" si="1">+D10-D15+D19</f>
        <v>3011263</v>
      </c>
      <c r="F24" s="14"/>
      <c r="G24" s="14"/>
      <c r="H24" s="14"/>
      <c r="I24" s="14"/>
      <c r="J24" s="14"/>
      <c r="K24" s="14"/>
    </row>
    <row r="25" spans="1:11" x14ac:dyDescent="0.25">
      <c r="A25" s="36" t="s">
        <v>205</v>
      </c>
      <c r="B25" s="93">
        <f>+B24-B13</f>
        <v>0</v>
      </c>
      <c r="C25" s="93">
        <f>+C24-C13</f>
        <v>3011263</v>
      </c>
      <c r="D25" s="93">
        <f>+D24-D13</f>
        <v>3011263</v>
      </c>
      <c r="F25" s="14"/>
      <c r="G25" s="14"/>
      <c r="H25" s="14"/>
      <c r="I25" s="14"/>
      <c r="J25" s="14"/>
      <c r="K25" s="14"/>
    </row>
    <row r="26" spans="1:11" x14ac:dyDescent="0.25">
      <c r="A26" s="36" t="s">
        <v>414</v>
      </c>
      <c r="B26" s="93">
        <f>+B25-B19</f>
        <v>0</v>
      </c>
      <c r="C26" s="93">
        <f>+C25-C19</f>
        <v>3011263</v>
      </c>
      <c r="D26" s="93">
        <f>+D25-D19</f>
        <v>3011263</v>
      </c>
      <c r="F26" s="14"/>
      <c r="G26" s="14"/>
      <c r="H26" s="14"/>
      <c r="I26" s="14"/>
      <c r="J26" s="14"/>
      <c r="K26" s="14"/>
    </row>
    <row r="27" spans="1:11" x14ac:dyDescent="0.25">
      <c r="A27" s="30"/>
      <c r="B27" s="98"/>
      <c r="C27" s="98"/>
      <c r="D27" s="98"/>
      <c r="I27" s="14"/>
    </row>
    <row r="28" spans="1:11" x14ac:dyDescent="0.25">
      <c r="A28" s="228"/>
      <c r="B28" s="228"/>
      <c r="C28" s="228"/>
      <c r="D28" s="228"/>
    </row>
    <row r="29" spans="1:11" x14ac:dyDescent="0.25">
      <c r="A29" s="137" t="s">
        <v>206</v>
      </c>
      <c r="B29" s="136" t="s">
        <v>207</v>
      </c>
      <c r="C29" s="136" t="s">
        <v>191</v>
      </c>
      <c r="D29" s="136" t="s">
        <v>193</v>
      </c>
    </row>
    <row r="30" spans="1:11" x14ac:dyDescent="0.25">
      <c r="A30" s="29"/>
      <c r="B30" s="89"/>
      <c r="C30" s="89"/>
      <c r="D30" s="99"/>
    </row>
    <row r="31" spans="1:11" x14ac:dyDescent="0.25">
      <c r="A31" s="28" t="s">
        <v>208</v>
      </c>
      <c r="B31" s="89">
        <f>+B32+B33</f>
        <v>0</v>
      </c>
      <c r="C31" s="89">
        <f t="shared" ref="C31:D31" si="2">+C32+C33</f>
        <v>0</v>
      </c>
      <c r="D31" s="89">
        <f t="shared" si="2"/>
        <v>0</v>
      </c>
    </row>
    <row r="32" spans="1:11" x14ac:dyDescent="0.25">
      <c r="A32" s="25" t="s">
        <v>209</v>
      </c>
      <c r="B32" s="89">
        <v>0</v>
      </c>
      <c r="C32" s="89">
        <v>0</v>
      </c>
      <c r="D32" s="99">
        <v>0</v>
      </c>
    </row>
    <row r="33" spans="1:4" x14ac:dyDescent="0.25">
      <c r="A33" s="25" t="s">
        <v>210</v>
      </c>
      <c r="B33" s="89">
        <v>0</v>
      </c>
      <c r="C33" s="89">
        <v>0</v>
      </c>
      <c r="D33" s="99">
        <v>0</v>
      </c>
    </row>
    <row r="34" spans="1:4" x14ac:dyDescent="0.25">
      <c r="A34" s="29"/>
      <c r="B34" s="89"/>
      <c r="C34" s="89"/>
      <c r="D34" s="99"/>
    </row>
    <row r="35" spans="1:4" x14ac:dyDescent="0.25">
      <c r="A35" s="28" t="s">
        <v>211</v>
      </c>
      <c r="B35" s="89">
        <f>+B26-B31</f>
        <v>0</v>
      </c>
      <c r="C35" s="89">
        <f>+C26-C31</f>
        <v>3011263</v>
      </c>
      <c r="D35" s="89">
        <f>+D26-D31</f>
        <v>3011263</v>
      </c>
    </row>
    <row r="36" spans="1:4" x14ac:dyDescent="0.25">
      <c r="A36" s="30"/>
      <c r="B36" s="100"/>
      <c r="C36" s="100"/>
      <c r="D36" s="100"/>
    </row>
    <row r="38" spans="1:4" x14ac:dyDescent="0.25">
      <c r="A38" s="186" t="s">
        <v>206</v>
      </c>
      <c r="B38" s="131" t="s">
        <v>189</v>
      </c>
      <c r="C38" s="192" t="s">
        <v>191</v>
      </c>
      <c r="D38" s="131" t="s">
        <v>192</v>
      </c>
    </row>
    <row r="39" spans="1:4" x14ac:dyDescent="0.25">
      <c r="A39" s="189"/>
      <c r="B39" s="136" t="s">
        <v>207</v>
      </c>
      <c r="C39" s="222"/>
      <c r="D39" s="136" t="s">
        <v>193</v>
      </c>
    </row>
    <row r="40" spans="1:4" x14ac:dyDescent="0.25">
      <c r="A40" s="29"/>
      <c r="B40" s="89"/>
      <c r="C40" s="89"/>
      <c r="D40" s="89"/>
    </row>
    <row r="41" spans="1:4" x14ac:dyDescent="0.25">
      <c r="A41" s="28" t="s">
        <v>212</v>
      </c>
      <c r="B41" s="89">
        <f>+B42+B43</f>
        <v>0</v>
      </c>
      <c r="C41" s="89">
        <f t="shared" ref="C41:D41" si="3">+C42+C43</f>
        <v>0</v>
      </c>
      <c r="D41" s="89">
        <f t="shared" si="3"/>
        <v>0</v>
      </c>
    </row>
    <row r="42" spans="1:4" x14ac:dyDescent="0.25">
      <c r="A42" s="25" t="s">
        <v>213</v>
      </c>
      <c r="B42" s="89">
        <v>0</v>
      </c>
      <c r="C42" s="89">
        <v>0</v>
      </c>
      <c r="D42" s="89">
        <v>0</v>
      </c>
    </row>
    <row r="43" spans="1:4" x14ac:dyDescent="0.25">
      <c r="A43" s="25" t="s">
        <v>214</v>
      </c>
      <c r="B43" s="89">
        <v>0</v>
      </c>
      <c r="C43" s="89">
        <v>0</v>
      </c>
      <c r="D43" s="89">
        <v>0</v>
      </c>
    </row>
    <row r="44" spans="1:4" x14ac:dyDescent="0.25">
      <c r="A44" s="25" t="s">
        <v>215</v>
      </c>
      <c r="B44" s="89"/>
      <c r="C44" s="89"/>
      <c r="D44" s="89"/>
    </row>
    <row r="45" spans="1:4" x14ac:dyDescent="0.25">
      <c r="A45" s="28" t="s">
        <v>216</v>
      </c>
      <c r="B45" s="89">
        <f>+B46+B47</f>
        <v>0</v>
      </c>
      <c r="C45" s="89">
        <f t="shared" ref="C45:D45" si="4">+C46+C47</f>
        <v>0</v>
      </c>
      <c r="D45" s="89">
        <f t="shared" si="4"/>
        <v>0</v>
      </c>
    </row>
    <row r="46" spans="1:4" x14ac:dyDescent="0.25">
      <c r="A46" s="25" t="s">
        <v>217</v>
      </c>
      <c r="B46" s="89">
        <v>0</v>
      </c>
      <c r="C46" s="89">
        <v>0</v>
      </c>
      <c r="D46" s="89">
        <v>0</v>
      </c>
    </row>
    <row r="47" spans="1:4" x14ac:dyDescent="0.25">
      <c r="A47" s="25" t="s">
        <v>218</v>
      </c>
      <c r="B47" s="89">
        <v>0</v>
      </c>
      <c r="C47" s="89">
        <v>0</v>
      </c>
      <c r="D47" s="89">
        <v>0</v>
      </c>
    </row>
    <row r="48" spans="1:4" x14ac:dyDescent="0.25">
      <c r="A48" s="29"/>
      <c r="B48" s="89"/>
      <c r="C48" s="89"/>
      <c r="D48" s="89"/>
    </row>
    <row r="49" spans="1:4" x14ac:dyDescent="0.25">
      <c r="A49" s="226" t="s">
        <v>219</v>
      </c>
      <c r="B49" s="89">
        <f>+B41-B45</f>
        <v>0</v>
      </c>
      <c r="C49" s="89">
        <f t="shared" ref="C49:D49" si="5">+C41-C45</f>
        <v>0</v>
      </c>
      <c r="D49" s="89">
        <f t="shared" si="5"/>
        <v>0</v>
      </c>
    </row>
    <row r="50" spans="1:4" x14ac:dyDescent="0.25">
      <c r="A50" s="227"/>
      <c r="B50" s="98"/>
      <c r="C50" s="98"/>
      <c r="D50" s="98"/>
    </row>
    <row r="52" spans="1:4" x14ac:dyDescent="0.25">
      <c r="A52" s="186" t="s">
        <v>206</v>
      </c>
      <c r="B52" s="131" t="s">
        <v>189</v>
      </c>
      <c r="C52" s="192" t="s">
        <v>191</v>
      </c>
      <c r="D52" s="131" t="s">
        <v>192</v>
      </c>
    </row>
    <row r="53" spans="1:4" x14ac:dyDescent="0.25">
      <c r="A53" s="189"/>
      <c r="B53" s="136" t="s">
        <v>207</v>
      </c>
      <c r="C53" s="222"/>
      <c r="D53" s="136" t="s">
        <v>193</v>
      </c>
    </row>
    <row r="54" spans="1:4" x14ac:dyDescent="0.25">
      <c r="A54" s="29"/>
      <c r="B54" s="89"/>
      <c r="C54" s="89"/>
      <c r="D54" s="89"/>
    </row>
    <row r="55" spans="1:4" x14ac:dyDescent="0.25">
      <c r="A55" s="225" t="s">
        <v>195</v>
      </c>
      <c r="B55" s="89"/>
      <c r="C55" s="89"/>
      <c r="D55" s="89"/>
    </row>
    <row r="56" spans="1:4" x14ac:dyDescent="0.25">
      <c r="A56" s="225"/>
      <c r="B56" s="89">
        <f>+B11</f>
        <v>5253100</v>
      </c>
      <c r="C56" s="89">
        <f>+C11</f>
        <v>2050647</v>
      </c>
      <c r="D56" s="89">
        <f>+D11</f>
        <v>2050647</v>
      </c>
    </row>
    <row r="57" spans="1:4" x14ac:dyDescent="0.25">
      <c r="A57" s="27" t="s">
        <v>220</v>
      </c>
      <c r="B57" s="89">
        <f>+B58+B59</f>
        <v>0</v>
      </c>
      <c r="C57" s="89">
        <f t="shared" ref="C57:D57" si="6">+C58+C59</f>
        <v>0</v>
      </c>
      <c r="D57" s="89">
        <f t="shared" si="6"/>
        <v>0</v>
      </c>
    </row>
    <row r="58" spans="1:4" x14ac:dyDescent="0.25">
      <c r="A58" s="25" t="s">
        <v>221</v>
      </c>
      <c r="B58" s="89">
        <v>0</v>
      </c>
      <c r="C58" s="89">
        <v>0</v>
      </c>
      <c r="D58" s="89">
        <v>0</v>
      </c>
    </row>
    <row r="59" spans="1:4" x14ac:dyDescent="0.25">
      <c r="A59" s="25" t="s">
        <v>217</v>
      </c>
      <c r="B59" s="89">
        <v>0</v>
      </c>
      <c r="C59" s="89">
        <v>0</v>
      </c>
      <c r="D59" s="89">
        <v>0</v>
      </c>
    </row>
    <row r="60" spans="1:4" x14ac:dyDescent="0.25">
      <c r="A60" s="24"/>
      <c r="B60" s="89"/>
      <c r="C60" s="89"/>
      <c r="D60" s="89"/>
    </row>
    <row r="61" spans="1:4" x14ac:dyDescent="0.25">
      <c r="A61" s="24" t="s">
        <v>199</v>
      </c>
      <c r="B61" s="89">
        <v>5253100</v>
      </c>
      <c r="C61" s="93">
        <v>2712421</v>
      </c>
      <c r="D61" s="89">
        <v>2712421</v>
      </c>
    </row>
    <row r="62" spans="1:4" x14ac:dyDescent="0.25">
      <c r="A62" s="24"/>
      <c r="B62" s="89"/>
      <c r="C62" s="89"/>
      <c r="D62" s="89"/>
    </row>
    <row r="63" spans="1:4" x14ac:dyDescent="0.25">
      <c r="A63" s="24" t="s">
        <v>202</v>
      </c>
      <c r="B63" s="101">
        <v>0</v>
      </c>
      <c r="C63" s="89">
        <v>0</v>
      </c>
      <c r="D63" s="89">
        <f>+D20</f>
        <v>0</v>
      </c>
    </row>
    <row r="64" spans="1:4" x14ac:dyDescent="0.25">
      <c r="A64" s="24"/>
      <c r="B64" s="89"/>
      <c r="C64" s="89"/>
      <c r="D64" s="89"/>
    </row>
    <row r="65" spans="1:7" x14ac:dyDescent="0.25">
      <c r="A65" s="26" t="s">
        <v>452</v>
      </c>
      <c r="B65" s="89">
        <f>+B56+B57-B61+B63</f>
        <v>0</v>
      </c>
      <c r="C65" s="89">
        <f>+C56+C57-C61+C63</f>
        <v>-661774</v>
      </c>
      <c r="D65" s="89">
        <f>+D56+D57-D61+D63</f>
        <v>-661774</v>
      </c>
    </row>
    <row r="66" spans="1:7" x14ac:dyDescent="0.25">
      <c r="A66" s="26" t="s">
        <v>453</v>
      </c>
      <c r="B66" s="89">
        <f>+B65-B57</f>
        <v>0</v>
      </c>
      <c r="C66" s="89">
        <f>+C65-C57</f>
        <v>-661774</v>
      </c>
      <c r="D66" s="89">
        <f>+D65-D57</f>
        <v>-661774</v>
      </c>
      <c r="F66" s="14"/>
      <c r="G66" s="14"/>
    </row>
    <row r="67" spans="1:7" x14ac:dyDescent="0.25">
      <c r="A67" s="26"/>
      <c r="B67" s="89"/>
      <c r="C67" s="89"/>
      <c r="D67" s="89"/>
      <c r="F67" s="14"/>
      <c r="G67" s="14"/>
    </row>
    <row r="68" spans="1:7" x14ac:dyDescent="0.25">
      <c r="A68" s="31"/>
      <c r="B68" s="100"/>
      <c r="C68" s="100"/>
      <c r="D68" s="100"/>
      <c r="F68" s="14"/>
      <c r="G68" s="14"/>
    </row>
    <row r="69" spans="1:7" x14ac:dyDescent="0.25">
      <c r="F69" s="14">
        <v>3509765.97</v>
      </c>
      <c r="G69" s="14"/>
    </row>
    <row r="70" spans="1:7" x14ac:dyDescent="0.25">
      <c r="A70" s="186" t="s">
        <v>206</v>
      </c>
      <c r="B70" s="131" t="s">
        <v>189</v>
      </c>
      <c r="C70" s="192" t="s">
        <v>191</v>
      </c>
      <c r="D70" s="131" t="s">
        <v>192</v>
      </c>
      <c r="F70" s="14"/>
      <c r="G70" s="14"/>
    </row>
    <row r="71" spans="1:7" x14ac:dyDescent="0.25">
      <c r="A71" s="186"/>
      <c r="B71" s="131" t="s">
        <v>207</v>
      </c>
      <c r="C71" s="192"/>
      <c r="D71" s="131" t="s">
        <v>193</v>
      </c>
      <c r="F71" s="14"/>
      <c r="G71" s="14"/>
    </row>
    <row r="72" spans="1:7" x14ac:dyDescent="0.25">
      <c r="A72" s="29"/>
      <c r="B72" s="99"/>
      <c r="C72" s="102"/>
      <c r="D72" s="102"/>
      <c r="F72" s="14"/>
      <c r="G72" s="14"/>
    </row>
    <row r="73" spans="1:7" x14ac:dyDescent="0.25">
      <c r="A73" s="29" t="s">
        <v>196</v>
      </c>
      <c r="B73" s="99">
        <f>+B12</f>
        <v>20054011</v>
      </c>
      <c r="C73" s="99">
        <f t="shared" ref="C73:D73" si="7">+C12</f>
        <v>12843093</v>
      </c>
      <c r="D73" s="99">
        <f t="shared" si="7"/>
        <v>12843093</v>
      </c>
      <c r="F73" s="14">
        <v>12.88</v>
      </c>
      <c r="G73" s="14"/>
    </row>
    <row r="74" spans="1:7" x14ac:dyDescent="0.25">
      <c r="A74" s="29"/>
      <c r="B74" s="99"/>
      <c r="C74" s="99"/>
      <c r="D74" s="99"/>
      <c r="F74" s="14"/>
      <c r="G74" s="14"/>
    </row>
    <row r="75" spans="1:7" x14ac:dyDescent="0.25">
      <c r="A75" s="24" t="s">
        <v>416</v>
      </c>
      <c r="B75" s="99">
        <v>0</v>
      </c>
      <c r="C75" s="99">
        <v>0</v>
      </c>
      <c r="D75" s="99">
        <v>0</v>
      </c>
      <c r="F75" s="14"/>
      <c r="G75" s="14"/>
    </row>
    <row r="76" spans="1:7" x14ac:dyDescent="0.25">
      <c r="A76" s="25" t="s">
        <v>415</v>
      </c>
      <c r="B76" s="99">
        <v>0</v>
      </c>
      <c r="C76" s="102">
        <v>0</v>
      </c>
      <c r="D76" s="102">
        <v>0</v>
      </c>
      <c r="F76" s="14"/>
      <c r="G76" s="14"/>
    </row>
    <row r="77" spans="1:7" x14ac:dyDescent="0.25">
      <c r="A77" s="25" t="s">
        <v>218</v>
      </c>
      <c r="B77" s="99">
        <v>0</v>
      </c>
      <c r="C77" s="102">
        <v>0</v>
      </c>
      <c r="D77" s="102">
        <v>0</v>
      </c>
    </row>
    <row r="78" spans="1:7" x14ac:dyDescent="0.25">
      <c r="A78" s="24"/>
      <c r="B78" s="99"/>
      <c r="C78" s="102"/>
      <c r="D78" s="102"/>
    </row>
    <row r="79" spans="1:7" x14ac:dyDescent="0.25">
      <c r="A79" s="24" t="s">
        <v>200</v>
      </c>
      <c r="B79" s="99">
        <v>20054011</v>
      </c>
      <c r="C79" s="99">
        <v>9170056</v>
      </c>
      <c r="D79" s="99">
        <v>9170056</v>
      </c>
    </row>
    <row r="80" spans="1:7" x14ac:dyDescent="0.25">
      <c r="A80" s="24"/>
      <c r="B80" s="99"/>
      <c r="C80" s="102"/>
      <c r="D80" s="102"/>
    </row>
    <row r="81" spans="1:4" x14ac:dyDescent="0.25">
      <c r="A81" s="24" t="s">
        <v>222</v>
      </c>
      <c r="B81" s="103">
        <v>0</v>
      </c>
      <c r="C81" s="102">
        <v>0</v>
      </c>
      <c r="D81" s="102">
        <v>0</v>
      </c>
    </row>
    <row r="82" spans="1:4" x14ac:dyDescent="0.25">
      <c r="A82" s="24"/>
      <c r="B82" s="99"/>
      <c r="C82" s="102"/>
      <c r="D82" s="102"/>
    </row>
    <row r="83" spans="1:4" x14ac:dyDescent="0.25">
      <c r="A83" s="26" t="s">
        <v>460</v>
      </c>
      <c r="B83" s="104">
        <f>+B73+B75-B79+B81</f>
        <v>0</v>
      </c>
      <c r="C83" s="104">
        <f>+C73+C75-C79+C81</f>
        <v>3673037</v>
      </c>
      <c r="D83" s="104">
        <f>+D73+D75-D79+D81</f>
        <v>3673037</v>
      </c>
    </row>
    <row r="84" spans="1:4" x14ac:dyDescent="0.25">
      <c r="A84" s="26" t="s">
        <v>461</v>
      </c>
      <c r="B84" s="99">
        <f>+B83-B75</f>
        <v>0</v>
      </c>
      <c r="C84" s="99">
        <f>+C83-C75</f>
        <v>3673037</v>
      </c>
      <c r="D84" s="99">
        <f>+D83-D75</f>
        <v>3673037</v>
      </c>
    </row>
    <row r="85" spans="1:4" x14ac:dyDescent="0.25">
      <c r="A85" s="26"/>
      <c r="B85" s="99"/>
      <c r="C85" s="99"/>
      <c r="D85" s="99"/>
    </row>
    <row r="86" spans="1:4" x14ac:dyDescent="0.25">
      <c r="A86" s="31"/>
      <c r="B86" s="105"/>
      <c r="C86" s="106"/>
      <c r="D86" s="106"/>
    </row>
  </sheetData>
  <mergeCells count="19">
    <mergeCell ref="A1:D1"/>
    <mergeCell ref="A2:D2"/>
    <mergeCell ref="A3:D3"/>
    <mergeCell ref="A4:D4"/>
    <mergeCell ref="A5:D5"/>
    <mergeCell ref="C7:C8"/>
    <mergeCell ref="A7:A8"/>
    <mergeCell ref="A38:A39"/>
    <mergeCell ref="A52:A53"/>
    <mergeCell ref="A70:A71"/>
    <mergeCell ref="C70:C71"/>
    <mergeCell ref="A55:A56"/>
    <mergeCell ref="C38:C39"/>
    <mergeCell ref="C52:C53"/>
    <mergeCell ref="A49:A50"/>
    <mergeCell ref="A28:D28"/>
    <mergeCell ref="B21:B22"/>
    <mergeCell ref="C21:C22"/>
    <mergeCell ref="D21:D22"/>
  </mergeCells>
  <printOptions horizontalCentered="1" verticalCentered="1"/>
  <pageMargins left="0.70866141732283472" right="0.70866141732283472" top="0.74803149606299213" bottom="1.1417322834645669" header="0.31496062992125984" footer="0.31496062992125984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  <pageSetUpPr fitToPage="1"/>
  </sheetPr>
  <dimension ref="A1:J72"/>
  <sheetViews>
    <sheetView workbookViewId="0">
      <selection activeCell="F68" sqref="F68"/>
    </sheetView>
  </sheetViews>
  <sheetFormatPr baseColWidth="10" defaultRowHeight="15" x14ac:dyDescent="0.25"/>
  <cols>
    <col min="1" max="1" width="101.7109375" style="22" bestFit="1" customWidth="1"/>
    <col min="2" max="2" width="13" style="80" customWidth="1"/>
    <col min="3" max="3" width="16" style="80" customWidth="1"/>
    <col min="4" max="4" width="13" style="80" customWidth="1"/>
    <col min="5" max="5" width="14" style="80" customWidth="1"/>
    <col min="6" max="6" width="13.42578125" style="80" customWidth="1"/>
    <col min="7" max="7" width="15.42578125" style="80" customWidth="1"/>
    <col min="8" max="8" width="13.7109375" bestFit="1" customWidth="1"/>
  </cols>
  <sheetData>
    <row r="1" spans="1:7" x14ac:dyDescent="0.25">
      <c r="A1" s="183" t="s">
        <v>458</v>
      </c>
      <c r="B1" s="184"/>
      <c r="C1" s="184"/>
      <c r="D1" s="184"/>
      <c r="E1" s="184"/>
      <c r="F1" s="184"/>
      <c r="G1" s="185"/>
    </row>
    <row r="2" spans="1:7" x14ac:dyDescent="0.25">
      <c r="A2" s="186" t="s">
        <v>457</v>
      </c>
      <c r="B2" s="187"/>
      <c r="C2" s="187"/>
      <c r="D2" s="187"/>
      <c r="E2" s="187"/>
      <c r="F2" s="187"/>
      <c r="G2" s="188"/>
    </row>
    <row r="3" spans="1:7" x14ac:dyDescent="0.25">
      <c r="A3" s="186" t="s">
        <v>399</v>
      </c>
      <c r="B3" s="187"/>
      <c r="C3" s="187"/>
      <c r="D3" s="187"/>
      <c r="E3" s="187"/>
      <c r="F3" s="187"/>
      <c r="G3" s="188"/>
    </row>
    <row r="4" spans="1:7" x14ac:dyDescent="0.25">
      <c r="A4" s="186" t="s">
        <v>494</v>
      </c>
      <c r="B4" s="187"/>
      <c r="C4" s="187"/>
      <c r="D4" s="187"/>
      <c r="E4" s="187"/>
      <c r="F4" s="187"/>
      <c r="G4" s="188"/>
    </row>
    <row r="5" spans="1:7" x14ac:dyDescent="0.25">
      <c r="A5" s="189" t="s">
        <v>0</v>
      </c>
      <c r="B5" s="190"/>
      <c r="C5" s="190"/>
      <c r="D5" s="190"/>
      <c r="E5" s="190"/>
      <c r="F5" s="190"/>
      <c r="G5" s="191"/>
    </row>
    <row r="6" spans="1:7" x14ac:dyDescent="0.25">
      <c r="A6" s="184" t="s">
        <v>206</v>
      </c>
      <c r="B6" s="192" t="s">
        <v>223</v>
      </c>
      <c r="C6" s="192"/>
      <c r="D6" s="192"/>
      <c r="E6" s="192"/>
      <c r="F6" s="192"/>
      <c r="G6" s="192" t="s">
        <v>224</v>
      </c>
    </row>
    <row r="7" spans="1:7" x14ac:dyDescent="0.25">
      <c r="A7" s="187"/>
      <c r="B7" s="192" t="s">
        <v>226</v>
      </c>
      <c r="C7" s="131" t="s">
        <v>227</v>
      </c>
      <c r="D7" s="192" t="s">
        <v>229</v>
      </c>
      <c r="E7" s="192" t="s">
        <v>191</v>
      </c>
      <c r="F7" s="192" t="s">
        <v>230</v>
      </c>
      <c r="G7" s="192"/>
    </row>
    <row r="8" spans="1:7" x14ac:dyDescent="0.25">
      <c r="A8" s="134" t="s">
        <v>225</v>
      </c>
      <c r="B8" s="192"/>
      <c r="C8" s="131" t="s">
        <v>228</v>
      </c>
      <c r="D8" s="192"/>
      <c r="E8" s="192"/>
      <c r="F8" s="192"/>
      <c r="G8" s="192"/>
    </row>
    <row r="9" spans="1:7" x14ac:dyDescent="0.25">
      <c r="A9" s="39" t="s">
        <v>231</v>
      </c>
      <c r="B9" s="93"/>
      <c r="C9" s="109"/>
      <c r="D9" s="93"/>
      <c r="E9" s="109"/>
      <c r="F9" s="93"/>
      <c r="G9" s="110"/>
    </row>
    <row r="10" spans="1:7" x14ac:dyDescent="0.25">
      <c r="A10" s="40" t="s">
        <v>232</v>
      </c>
      <c r="B10" s="93">
        <v>0</v>
      </c>
      <c r="C10" s="109">
        <v>0</v>
      </c>
      <c r="D10" s="93">
        <v>0</v>
      </c>
      <c r="E10" s="109">
        <v>0</v>
      </c>
      <c r="F10" s="93">
        <v>0</v>
      </c>
      <c r="G10" s="110">
        <v>0</v>
      </c>
    </row>
    <row r="11" spans="1:7" x14ac:dyDescent="0.25">
      <c r="A11" s="40" t="s">
        <v>233</v>
      </c>
      <c r="B11" s="93">
        <v>0</v>
      </c>
      <c r="C11" s="109">
        <v>0</v>
      </c>
      <c r="D11" s="93">
        <v>0</v>
      </c>
      <c r="E11" s="109">
        <v>0</v>
      </c>
      <c r="F11" s="93">
        <v>0</v>
      </c>
      <c r="G11" s="110">
        <v>0</v>
      </c>
    </row>
    <row r="12" spans="1:7" x14ac:dyDescent="0.25">
      <c r="A12" s="40" t="s">
        <v>234</v>
      </c>
      <c r="B12" s="93">
        <v>0</v>
      </c>
      <c r="C12" s="109">
        <v>0</v>
      </c>
      <c r="D12" s="93">
        <v>0</v>
      </c>
      <c r="E12" s="109">
        <v>0</v>
      </c>
      <c r="F12" s="93">
        <v>0</v>
      </c>
      <c r="G12" s="110">
        <v>0</v>
      </c>
    </row>
    <row r="13" spans="1:7" x14ac:dyDescent="0.25">
      <c r="A13" s="40" t="s">
        <v>235</v>
      </c>
      <c r="B13" s="93">
        <v>0</v>
      </c>
      <c r="C13" s="109">
        <v>0</v>
      </c>
      <c r="D13" s="93">
        <v>0</v>
      </c>
      <c r="E13" s="93">
        <v>0.11</v>
      </c>
      <c r="F13" s="93">
        <v>0.11</v>
      </c>
      <c r="G13" s="110">
        <f>-(+B13-E13)</f>
        <v>0.11</v>
      </c>
    </row>
    <row r="14" spans="1:7" x14ac:dyDescent="0.25">
      <c r="A14" s="40" t="s">
        <v>236</v>
      </c>
      <c r="B14" s="93">
        <v>0</v>
      </c>
      <c r="C14" s="139">
        <v>0</v>
      </c>
      <c r="D14" s="139">
        <v>0</v>
      </c>
      <c r="E14" s="139">
        <v>13447</v>
      </c>
      <c r="F14" s="139">
        <v>13447</v>
      </c>
      <c r="G14" s="174">
        <f>+F14-B14</f>
        <v>13447</v>
      </c>
    </row>
    <row r="15" spans="1:7" x14ac:dyDescent="0.25">
      <c r="A15" s="40" t="s">
        <v>237</v>
      </c>
      <c r="B15" s="93">
        <v>0</v>
      </c>
      <c r="C15" s="93">
        <v>0</v>
      </c>
      <c r="D15" s="109">
        <v>0</v>
      </c>
      <c r="E15" s="93">
        <v>0</v>
      </c>
      <c r="F15" s="93">
        <v>0</v>
      </c>
      <c r="G15" s="93">
        <f t="shared" ref="G15" si="0">+F15-B15</f>
        <v>0</v>
      </c>
    </row>
    <row r="16" spans="1:7" x14ac:dyDescent="0.25">
      <c r="A16" s="40" t="s">
        <v>238</v>
      </c>
      <c r="B16" s="93">
        <v>5253100</v>
      </c>
      <c r="C16" s="93">
        <v>0</v>
      </c>
      <c r="D16" s="109">
        <v>5253100</v>
      </c>
      <c r="E16" s="93">
        <v>2037200</v>
      </c>
      <c r="F16" s="93">
        <v>2037200</v>
      </c>
      <c r="G16" s="93">
        <f>+F16-B16</f>
        <v>-3215900</v>
      </c>
    </row>
    <row r="17" spans="1:10" x14ac:dyDescent="0.25">
      <c r="A17" s="40" t="s">
        <v>417</v>
      </c>
      <c r="B17" s="93">
        <v>0</v>
      </c>
      <c r="C17" s="93">
        <v>0</v>
      </c>
      <c r="D17" s="93">
        <f>+B17</f>
        <v>0</v>
      </c>
      <c r="E17" s="93">
        <v>0</v>
      </c>
      <c r="F17" s="93">
        <v>0</v>
      </c>
      <c r="G17" s="110">
        <f>-(+B17-E17)</f>
        <v>0</v>
      </c>
      <c r="H17" s="8" t="s">
        <v>395</v>
      </c>
    </row>
    <row r="18" spans="1:10" x14ac:dyDescent="0.25">
      <c r="A18" s="41" t="s">
        <v>239</v>
      </c>
      <c r="B18" s="93">
        <v>0</v>
      </c>
      <c r="C18" s="109">
        <v>0</v>
      </c>
      <c r="D18" s="93">
        <f>+B18</f>
        <v>0</v>
      </c>
      <c r="E18" s="93">
        <v>0</v>
      </c>
      <c r="F18" s="93">
        <v>0</v>
      </c>
      <c r="G18" s="110">
        <f>+D18-F18</f>
        <v>0</v>
      </c>
    </row>
    <row r="19" spans="1:10" x14ac:dyDescent="0.25">
      <c r="A19" s="41" t="s">
        <v>240</v>
      </c>
      <c r="B19" s="93">
        <v>0</v>
      </c>
      <c r="C19" s="109">
        <v>0</v>
      </c>
      <c r="D19" s="93">
        <v>0</v>
      </c>
      <c r="E19" s="109">
        <v>0</v>
      </c>
      <c r="F19" s="93">
        <v>0</v>
      </c>
      <c r="G19" s="110">
        <v>0</v>
      </c>
    </row>
    <row r="20" spans="1:10" x14ac:dyDescent="0.25">
      <c r="A20" s="41" t="s">
        <v>241</v>
      </c>
      <c r="B20" s="93">
        <v>0</v>
      </c>
      <c r="C20" s="109">
        <v>0</v>
      </c>
      <c r="D20" s="93">
        <v>0</v>
      </c>
      <c r="E20" s="109">
        <v>0</v>
      </c>
      <c r="F20" s="93">
        <v>0</v>
      </c>
      <c r="G20" s="110">
        <v>0</v>
      </c>
      <c r="I20" s="9" t="s">
        <v>395</v>
      </c>
      <c r="J20" s="8" t="s">
        <v>395</v>
      </c>
    </row>
    <row r="21" spans="1:10" x14ac:dyDescent="0.25">
      <c r="A21" s="41" t="s">
        <v>242</v>
      </c>
      <c r="B21" s="93">
        <v>0</v>
      </c>
      <c r="C21" s="109">
        <v>0</v>
      </c>
      <c r="D21" s="93">
        <v>0</v>
      </c>
      <c r="E21" s="109">
        <v>0</v>
      </c>
      <c r="F21" s="93">
        <v>0</v>
      </c>
      <c r="G21" s="110">
        <v>0</v>
      </c>
    </row>
    <row r="22" spans="1:10" x14ac:dyDescent="0.25">
      <c r="A22" s="41" t="s">
        <v>243</v>
      </c>
      <c r="B22" s="93">
        <v>0</v>
      </c>
      <c r="C22" s="109">
        <v>0</v>
      </c>
      <c r="D22" s="93">
        <v>0</v>
      </c>
      <c r="E22" s="109">
        <v>0</v>
      </c>
      <c r="F22" s="93">
        <v>0</v>
      </c>
      <c r="G22" s="110">
        <v>0</v>
      </c>
    </row>
    <row r="23" spans="1:10" x14ac:dyDescent="0.25">
      <c r="A23" s="41" t="s">
        <v>418</v>
      </c>
      <c r="B23" s="111">
        <v>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</row>
    <row r="24" spans="1:10" x14ac:dyDescent="0.25">
      <c r="A24" s="41" t="s">
        <v>419</v>
      </c>
      <c r="B24" s="111">
        <v>0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</row>
    <row r="25" spans="1:10" x14ac:dyDescent="0.25">
      <c r="A25" s="41" t="s">
        <v>244</v>
      </c>
      <c r="B25" s="111">
        <v>0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</row>
    <row r="26" spans="1:10" x14ac:dyDescent="0.25">
      <c r="A26" s="41" t="s">
        <v>245</v>
      </c>
      <c r="B26" s="111">
        <v>0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</row>
    <row r="27" spans="1:10" x14ac:dyDescent="0.25">
      <c r="A27" s="41" t="s">
        <v>246</v>
      </c>
      <c r="B27" s="93">
        <v>0</v>
      </c>
      <c r="C27" s="109">
        <v>0</v>
      </c>
      <c r="D27" s="93">
        <v>0</v>
      </c>
      <c r="E27" s="109">
        <v>0</v>
      </c>
      <c r="F27" s="93">
        <v>0</v>
      </c>
      <c r="G27" s="110">
        <v>0</v>
      </c>
    </row>
    <row r="28" spans="1:10" x14ac:dyDescent="0.25">
      <c r="A28" s="41" t="s">
        <v>420</v>
      </c>
      <c r="B28" s="93">
        <v>0</v>
      </c>
      <c r="C28" s="109">
        <v>0</v>
      </c>
      <c r="D28" s="93">
        <v>0</v>
      </c>
      <c r="E28" s="109">
        <v>0</v>
      </c>
      <c r="F28" s="93">
        <v>0</v>
      </c>
      <c r="G28" s="110">
        <v>0</v>
      </c>
    </row>
    <row r="29" spans="1:10" x14ac:dyDescent="0.25">
      <c r="A29" s="40" t="s">
        <v>421</v>
      </c>
      <c r="B29" s="93">
        <v>0</v>
      </c>
      <c r="C29" s="109">
        <v>0</v>
      </c>
      <c r="D29" s="93">
        <v>0</v>
      </c>
      <c r="E29" s="109">
        <v>0</v>
      </c>
      <c r="F29" s="93">
        <v>0</v>
      </c>
      <c r="G29" s="110">
        <v>0</v>
      </c>
    </row>
    <row r="30" spans="1:10" x14ac:dyDescent="0.25">
      <c r="A30" s="41" t="s">
        <v>247</v>
      </c>
      <c r="B30" s="111">
        <v>0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</row>
    <row r="31" spans="1:10" x14ac:dyDescent="0.25">
      <c r="A31" s="41" t="s">
        <v>248</v>
      </c>
      <c r="B31" s="111">
        <v>0</v>
      </c>
      <c r="C31" s="111">
        <v>0</v>
      </c>
      <c r="D31" s="111">
        <v>0</v>
      </c>
      <c r="E31" s="111">
        <v>0</v>
      </c>
      <c r="F31" s="111">
        <v>0</v>
      </c>
      <c r="G31" s="111">
        <v>0</v>
      </c>
    </row>
    <row r="32" spans="1:10" x14ac:dyDescent="0.25">
      <c r="A32" s="41" t="s">
        <v>249</v>
      </c>
      <c r="B32" s="93">
        <f t="shared" ref="B32:G32" si="1">SUM(B34:B34)</f>
        <v>0</v>
      </c>
      <c r="C32" s="109">
        <f t="shared" si="1"/>
        <v>0</v>
      </c>
      <c r="D32" s="93">
        <f t="shared" si="1"/>
        <v>0</v>
      </c>
      <c r="E32" s="109">
        <f t="shared" si="1"/>
        <v>0</v>
      </c>
      <c r="F32" s="93">
        <f t="shared" si="1"/>
        <v>0</v>
      </c>
      <c r="G32" s="110">
        <f t="shared" si="1"/>
        <v>0</v>
      </c>
    </row>
    <row r="33" spans="1:10" x14ac:dyDescent="0.25">
      <c r="A33" s="41" t="s">
        <v>422</v>
      </c>
      <c r="B33" s="93">
        <v>0</v>
      </c>
      <c r="C33" s="109">
        <v>0</v>
      </c>
      <c r="D33" s="93">
        <v>0</v>
      </c>
      <c r="E33" s="109">
        <v>0</v>
      </c>
      <c r="F33" s="93">
        <v>0</v>
      </c>
      <c r="G33" s="110">
        <v>0</v>
      </c>
    </row>
    <row r="34" spans="1:10" x14ac:dyDescent="0.25">
      <c r="A34" s="41" t="s">
        <v>250</v>
      </c>
      <c r="B34" s="93">
        <v>0</v>
      </c>
      <c r="C34" s="109">
        <v>0</v>
      </c>
      <c r="D34" s="93">
        <v>0</v>
      </c>
      <c r="E34" s="109">
        <v>0</v>
      </c>
      <c r="F34" s="93">
        <v>0</v>
      </c>
      <c r="G34" s="110">
        <v>0</v>
      </c>
    </row>
    <row r="35" spans="1:10" x14ac:dyDescent="0.25">
      <c r="A35" s="40" t="s">
        <v>251</v>
      </c>
      <c r="B35" s="44">
        <v>0</v>
      </c>
      <c r="C35" s="140">
        <v>0</v>
      </c>
      <c r="D35" s="44">
        <v>0</v>
      </c>
      <c r="E35" s="44">
        <v>0</v>
      </c>
      <c r="F35" s="44">
        <v>0</v>
      </c>
      <c r="G35" s="43">
        <v>0</v>
      </c>
    </row>
    <row r="36" spans="1:10" x14ac:dyDescent="0.25">
      <c r="A36" s="40" t="s">
        <v>252</v>
      </c>
      <c r="B36" s="93">
        <v>0</v>
      </c>
      <c r="C36" s="109">
        <v>0</v>
      </c>
      <c r="D36" s="93">
        <v>0</v>
      </c>
      <c r="E36" s="109">
        <v>0</v>
      </c>
      <c r="F36" s="93">
        <v>0</v>
      </c>
      <c r="G36" s="93">
        <v>0</v>
      </c>
    </row>
    <row r="37" spans="1:10" x14ac:dyDescent="0.25">
      <c r="A37" s="41" t="s">
        <v>253</v>
      </c>
      <c r="B37" s="93">
        <v>0</v>
      </c>
      <c r="C37" s="109">
        <v>0</v>
      </c>
      <c r="D37" s="93">
        <v>0</v>
      </c>
      <c r="E37" s="109">
        <v>0</v>
      </c>
      <c r="F37" s="93">
        <v>0</v>
      </c>
      <c r="G37" s="93">
        <v>0</v>
      </c>
    </row>
    <row r="38" spans="1:10" x14ac:dyDescent="0.25">
      <c r="A38" s="40" t="s">
        <v>254</v>
      </c>
      <c r="B38" s="93">
        <f>+B39+B40</f>
        <v>0</v>
      </c>
      <c r="C38" s="109">
        <f t="shared" ref="C38:G38" si="2">+C39+C40</f>
        <v>0</v>
      </c>
      <c r="D38" s="93">
        <f t="shared" si="2"/>
        <v>0</v>
      </c>
      <c r="E38" s="109">
        <f t="shared" si="2"/>
        <v>0</v>
      </c>
      <c r="F38" s="93">
        <f t="shared" si="2"/>
        <v>0</v>
      </c>
      <c r="G38" s="110">
        <f t="shared" si="2"/>
        <v>0</v>
      </c>
    </row>
    <row r="39" spans="1:10" x14ac:dyDescent="0.25">
      <c r="A39" s="41" t="s">
        <v>255</v>
      </c>
      <c r="B39" s="93">
        <v>0</v>
      </c>
      <c r="C39" s="109">
        <v>0</v>
      </c>
      <c r="D39" s="93">
        <v>0</v>
      </c>
      <c r="E39" s="93">
        <v>0</v>
      </c>
      <c r="F39" s="110">
        <v>0</v>
      </c>
      <c r="G39" s="110">
        <f>+E39-B39</f>
        <v>0</v>
      </c>
    </row>
    <row r="40" spans="1:10" x14ac:dyDescent="0.25">
      <c r="A40" s="41" t="s">
        <v>256</v>
      </c>
      <c r="B40" s="93">
        <v>0</v>
      </c>
      <c r="C40" s="109">
        <v>0</v>
      </c>
      <c r="D40" s="93">
        <v>0</v>
      </c>
      <c r="E40" s="109">
        <v>0</v>
      </c>
      <c r="F40" s="93">
        <v>0</v>
      </c>
      <c r="G40" s="110">
        <v>0</v>
      </c>
      <c r="J40" s="109"/>
    </row>
    <row r="41" spans="1:10" x14ac:dyDescent="0.25">
      <c r="A41" s="39" t="s">
        <v>423</v>
      </c>
      <c r="B41" s="111">
        <f>+B10+B11+B12+B13+B15+B16+B17+B29+B35+B36+B38+B14</f>
        <v>5253100</v>
      </c>
      <c r="C41" s="111">
        <f t="shared" ref="C41" si="3">+C10+C11+C12+C13+C15+C16+C17+C29+C35+C36+C38+C14</f>
        <v>0</v>
      </c>
      <c r="D41" s="111">
        <f>+D10+D11+D12+D13+D15+D16+D17+D29+D35+D36+D38+D14</f>
        <v>5253100</v>
      </c>
      <c r="E41" s="111">
        <f>+E10+E11+E12+E13+E15+E16+E17+E29+E35+E36+E38+E14</f>
        <v>2050647.11</v>
      </c>
      <c r="F41" s="111">
        <f>+F10+F11+F12+F13+F15+F16+F17+F29+F35+F36+F38+F14</f>
        <v>2050647.11</v>
      </c>
      <c r="G41" s="111">
        <f>+G10+G11+G12+G13+G15+G16+G17+G29+G35+G36+G38+G14</f>
        <v>-3202452.89</v>
      </c>
    </row>
    <row r="42" spans="1:10" x14ac:dyDescent="0.25">
      <c r="A42" s="39" t="s">
        <v>424</v>
      </c>
      <c r="B42" s="112"/>
      <c r="C42" s="93"/>
      <c r="D42" s="109"/>
      <c r="E42" s="93"/>
      <c r="F42" s="109"/>
      <c r="G42" s="111">
        <v>0</v>
      </c>
    </row>
    <row r="43" spans="1:10" x14ac:dyDescent="0.25">
      <c r="A43" s="39" t="s">
        <v>257</v>
      </c>
      <c r="B43" s="113"/>
      <c r="C43" s="114"/>
      <c r="D43" s="115"/>
      <c r="E43" s="114"/>
      <c r="F43" s="115"/>
      <c r="G43" s="114"/>
    </row>
    <row r="44" spans="1:10" x14ac:dyDescent="0.25">
      <c r="A44" s="40" t="s">
        <v>258</v>
      </c>
      <c r="B44" s="112">
        <f t="shared" ref="B44:F44" si="4">SUM(B45:B52)</f>
        <v>0</v>
      </c>
      <c r="C44" s="112">
        <f>SUM(C45:C52)</f>
        <v>0</v>
      </c>
      <c r="D44" s="112">
        <f>SUM(D45:D52)</f>
        <v>0</v>
      </c>
      <c r="E44" s="112">
        <f t="shared" si="4"/>
        <v>0</v>
      </c>
      <c r="F44" s="112">
        <f t="shared" si="4"/>
        <v>0</v>
      </c>
      <c r="G44" s="93">
        <f>+F44-B44</f>
        <v>0</v>
      </c>
    </row>
    <row r="45" spans="1:10" x14ac:dyDescent="0.25">
      <c r="A45" s="172" t="s">
        <v>425</v>
      </c>
      <c r="B45" s="112">
        <v>0</v>
      </c>
      <c r="C45" s="112">
        <v>0</v>
      </c>
      <c r="D45" s="112">
        <v>0</v>
      </c>
      <c r="E45" s="112">
        <v>0</v>
      </c>
      <c r="F45" s="112">
        <v>0</v>
      </c>
      <c r="G45" s="93">
        <v>0</v>
      </c>
    </row>
    <row r="46" spans="1:10" x14ac:dyDescent="0.25">
      <c r="A46" s="41" t="s">
        <v>426</v>
      </c>
      <c r="B46" s="112">
        <v>0</v>
      </c>
      <c r="C46" s="112">
        <v>0</v>
      </c>
      <c r="D46" s="112">
        <v>0</v>
      </c>
      <c r="E46" s="112">
        <v>0</v>
      </c>
      <c r="F46" s="112">
        <v>0</v>
      </c>
      <c r="G46" s="93">
        <v>0</v>
      </c>
    </row>
    <row r="47" spans="1:10" x14ac:dyDescent="0.25">
      <c r="A47" s="41" t="s">
        <v>427</v>
      </c>
      <c r="B47" s="112">
        <v>0</v>
      </c>
      <c r="C47" s="112">
        <v>0</v>
      </c>
      <c r="D47" s="112">
        <v>0</v>
      </c>
      <c r="E47" s="112">
        <v>0</v>
      </c>
      <c r="F47" s="112">
        <v>0</v>
      </c>
      <c r="G47" s="93">
        <v>0</v>
      </c>
    </row>
    <row r="48" spans="1:10" x14ac:dyDescent="0.25">
      <c r="A48" s="41" t="s">
        <v>428</v>
      </c>
      <c r="B48" s="112">
        <v>0</v>
      </c>
      <c r="C48" s="112">
        <v>0</v>
      </c>
      <c r="D48" s="112">
        <v>0</v>
      </c>
      <c r="E48" s="112">
        <v>0</v>
      </c>
      <c r="F48" s="112">
        <v>0</v>
      </c>
      <c r="G48" s="93">
        <v>0</v>
      </c>
    </row>
    <row r="49" spans="1:7" x14ac:dyDescent="0.25">
      <c r="A49" s="172" t="s">
        <v>259</v>
      </c>
      <c r="B49" s="175">
        <v>0</v>
      </c>
      <c r="C49" s="175">
        <v>0</v>
      </c>
      <c r="D49" s="175">
        <v>0</v>
      </c>
      <c r="E49" s="175">
        <v>0</v>
      </c>
      <c r="F49" s="175">
        <v>0</v>
      </c>
      <c r="G49" s="170">
        <f>+F49-B49</f>
        <v>0</v>
      </c>
    </row>
    <row r="50" spans="1:7" x14ac:dyDescent="0.25">
      <c r="A50" s="41" t="s">
        <v>429</v>
      </c>
      <c r="B50" s="112">
        <v>0</v>
      </c>
      <c r="C50" s="112">
        <v>0</v>
      </c>
      <c r="D50" s="112">
        <v>0</v>
      </c>
      <c r="E50" s="112">
        <v>0</v>
      </c>
      <c r="F50" s="112">
        <v>0</v>
      </c>
      <c r="G50" s="93">
        <v>0</v>
      </c>
    </row>
    <row r="51" spans="1:7" x14ac:dyDescent="0.25">
      <c r="A51" s="41" t="s">
        <v>430</v>
      </c>
      <c r="B51" s="112">
        <v>0</v>
      </c>
      <c r="C51" s="112">
        <v>0</v>
      </c>
      <c r="D51" s="112">
        <v>0</v>
      </c>
      <c r="E51" s="112">
        <v>0</v>
      </c>
      <c r="F51" s="112">
        <v>0</v>
      </c>
      <c r="G51" s="93">
        <v>0</v>
      </c>
    </row>
    <row r="52" spans="1:7" x14ac:dyDescent="0.25">
      <c r="A52" s="41" t="s">
        <v>431</v>
      </c>
      <c r="B52" s="112">
        <v>0</v>
      </c>
      <c r="C52" s="112">
        <v>0</v>
      </c>
      <c r="D52" s="112">
        <v>0</v>
      </c>
      <c r="E52" s="112">
        <v>0</v>
      </c>
      <c r="F52" s="112">
        <v>0</v>
      </c>
      <c r="G52" s="93">
        <v>0</v>
      </c>
    </row>
    <row r="53" spans="1:7" x14ac:dyDescent="0.25">
      <c r="A53" s="41" t="s">
        <v>260</v>
      </c>
      <c r="B53" s="112">
        <f>SUM(B54:B57)</f>
        <v>0</v>
      </c>
      <c r="C53" s="112">
        <f t="shared" ref="C53:F53" si="5">SUM(C54:C57)</f>
        <v>0</v>
      </c>
      <c r="D53" s="112">
        <f t="shared" si="5"/>
        <v>0</v>
      </c>
      <c r="E53" s="112">
        <f t="shared" si="5"/>
        <v>0</v>
      </c>
      <c r="F53" s="112">
        <f t="shared" si="5"/>
        <v>0</v>
      </c>
      <c r="G53" s="93">
        <f>+C53</f>
        <v>0</v>
      </c>
    </row>
    <row r="54" spans="1:7" x14ac:dyDescent="0.25">
      <c r="A54" s="41" t="s">
        <v>261</v>
      </c>
      <c r="B54" s="112">
        <v>0</v>
      </c>
      <c r="C54" s="112">
        <v>0</v>
      </c>
      <c r="D54" s="112">
        <v>0</v>
      </c>
      <c r="E54" s="112">
        <v>0</v>
      </c>
      <c r="F54" s="112">
        <v>0</v>
      </c>
      <c r="G54" s="93">
        <v>0</v>
      </c>
    </row>
    <row r="55" spans="1:7" x14ac:dyDescent="0.25">
      <c r="A55" s="41" t="s">
        <v>262</v>
      </c>
      <c r="B55" s="112">
        <v>0</v>
      </c>
      <c r="C55" s="112">
        <v>0</v>
      </c>
      <c r="D55" s="112">
        <v>0</v>
      </c>
      <c r="E55" s="112">
        <v>0</v>
      </c>
      <c r="F55" s="112">
        <v>0</v>
      </c>
      <c r="G55" s="93">
        <v>0</v>
      </c>
    </row>
    <row r="56" spans="1:7" x14ac:dyDescent="0.25">
      <c r="A56" s="41" t="s">
        <v>263</v>
      </c>
      <c r="B56" s="112">
        <v>0</v>
      </c>
      <c r="C56" s="112">
        <v>0</v>
      </c>
      <c r="D56" s="112">
        <v>0</v>
      </c>
      <c r="E56" s="112">
        <v>0</v>
      </c>
      <c r="F56" s="112">
        <v>0</v>
      </c>
      <c r="G56" s="93">
        <v>0</v>
      </c>
    </row>
    <row r="57" spans="1:7" x14ac:dyDescent="0.25">
      <c r="A57" s="172" t="s">
        <v>264</v>
      </c>
      <c r="B57" s="112">
        <v>0</v>
      </c>
      <c r="C57" s="112">
        <v>0</v>
      </c>
      <c r="D57" s="112">
        <v>0</v>
      </c>
      <c r="E57" s="112">
        <v>0</v>
      </c>
      <c r="F57" s="112">
        <v>0</v>
      </c>
      <c r="G57" s="93">
        <f>+C57</f>
        <v>0</v>
      </c>
    </row>
    <row r="58" spans="1:7" x14ac:dyDescent="0.25">
      <c r="A58" s="40" t="s">
        <v>265</v>
      </c>
      <c r="B58" s="112">
        <f t="shared" ref="B58:G58" si="6">SUM(B59:B60)</f>
        <v>0</v>
      </c>
      <c r="C58" s="112">
        <f t="shared" si="6"/>
        <v>0</v>
      </c>
      <c r="D58" s="112">
        <f t="shared" si="6"/>
        <v>0</v>
      </c>
      <c r="E58" s="112">
        <f t="shared" si="6"/>
        <v>0</v>
      </c>
      <c r="F58" s="112">
        <f t="shared" si="6"/>
        <v>0</v>
      </c>
      <c r="G58" s="93">
        <f t="shared" si="6"/>
        <v>0</v>
      </c>
    </row>
    <row r="59" spans="1:7" x14ac:dyDescent="0.25">
      <c r="A59" s="41" t="s">
        <v>432</v>
      </c>
      <c r="B59" s="111">
        <v>0</v>
      </c>
      <c r="C59" s="111">
        <v>0</v>
      </c>
      <c r="D59" s="111">
        <v>0</v>
      </c>
      <c r="E59" s="111">
        <v>0</v>
      </c>
      <c r="F59" s="111">
        <v>0</v>
      </c>
      <c r="G59" s="111">
        <v>0</v>
      </c>
    </row>
    <row r="60" spans="1:7" x14ac:dyDescent="0.25">
      <c r="A60" s="41" t="s">
        <v>266</v>
      </c>
      <c r="B60" s="111"/>
      <c r="C60" s="111"/>
      <c r="D60" s="111"/>
      <c r="E60" s="111"/>
      <c r="F60" s="111"/>
      <c r="G60" s="111"/>
    </row>
    <row r="61" spans="1:7" x14ac:dyDescent="0.25">
      <c r="A61" s="173" t="s">
        <v>433</v>
      </c>
      <c r="B61" s="175">
        <f>20054011</f>
        <v>20054011</v>
      </c>
      <c r="C61" s="175">
        <v>0</v>
      </c>
      <c r="D61" s="175">
        <v>20054011</v>
      </c>
      <c r="E61" s="175">
        <v>12843093</v>
      </c>
      <c r="F61" s="175">
        <v>12843093</v>
      </c>
      <c r="G61" s="170">
        <f>+E61-B61</f>
        <v>-7210918</v>
      </c>
    </row>
    <row r="62" spans="1:7" x14ac:dyDescent="0.25">
      <c r="A62" s="41" t="s">
        <v>267</v>
      </c>
      <c r="B62" s="112">
        <v>0</v>
      </c>
      <c r="C62" s="112">
        <v>0</v>
      </c>
      <c r="D62" s="112">
        <v>0</v>
      </c>
      <c r="E62" s="112">
        <v>0</v>
      </c>
      <c r="F62" s="112">
        <v>0</v>
      </c>
      <c r="G62" s="93">
        <v>0</v>
      </c>
    </row>
    <row r="63" spans="1:7" x14ac:dyDescent="0.25">
      <c r="A63" s="39" t="s">
        <v>434</v>
      </c>
      <c r="B63" s="116">
        <f>+B62+B61+B58+B53+B44</f>
        <v>20054011</v>
      </c>
      <c r="C63" s="116">
        <f>+C62+C61+C58+C53+C44</f>
        <v>0</v>
      </c>
      <c r="D63" s="116">
        <f>+D62+D61+D58+D53+D44</f>
        <v>20054011</v>
      </c>
      <c r="E63" s="116">
        <f>+E62+E61+E58+E53+E44</f>
        <v>12843093</v>
      </c>
      <c r="F63" s="116">
        <f t="shared" ref="F63" si="7">+F62+F61+F58+F53+F44</f>
        <v>12843093</v>
      </c>
      <c r="G63" s="117">
        <f>+G62+G61+G58+G53+G44</f>
        <v>-7210918</v>
      </c>
    </row>
    <row r="64" spans="1:7" x14ac:dyDescent="0.25">
      <c r="A64" s="39" t="s">
        <v>268</v>
      </c>
      <c r="B64" s="112">
        <f>+B65</f>
        <v>0</v>
      </c>
      <c r="C64" s="112">
        <f t="shared" ref="C64:G64" si="8">+C65</f>
        <v>0</v>
      </c>
      <c r="D64" s="112">
        <f>+D65</f>
        <v>0</v>
      </c>
      <c r="E64" s="112">
        <f t="shared" si="8"/>
        <v>0</v>
      </c>
      <c r="F64" s="112">
        <f t="shared" si="8"/>
        <v>0</v>
      </c>
      <c r="G64" s="93">
        <f t="shared" si="8"/>
        <v>0</v>
      </c>
    </row>
    <row r="65" spans="1:9" x14ac:dyDescent="0.25">
      <c r="A65" s="40" t="s">
        <v>269</v>
      </c>
      <c r="B65" s="112">
        <v>0</v>
      </c>
      <c r="C65" s="112">
        <v>0</v>
      </c>
      <c r="D65" s="112">
        <v>0</v>
      </c>
      <c r="E65" s="112">
        <v>0</v>
      </c>
      <c r="F65" s="112">
        <v>0</v>
      </c>
      <c r="G65" s="93">
        <v>0</v>
      </c>
    </row>
    <row r="66" spans="1:9" x14ac:dyDescent="0.25">
      <c r="A66" s="39" t="s">
        <v>270</v>
      </c>
      <c r="B66" s="112">
        <f>+B41+B63+B64</f>
        <v>25307111</v>
      </c>
      <c r="C66" s="112">
        <f t="shared" ref="C66" si="9">+C41+C63+C64</f>
        <v>0</v>
      </c>
      <c r="D66" s="112">
        <f>+D41+D63+D64</f>
        <v>25307111</v>
      </c>
      <c r="E66" s="112">
        <f>+E41+E63+E64</f>
        <v>14893740.109999999</v>
      </c>
      <c r="F66" s="112">
        <f>+F41+F63+F64</f>
        <v>14893740.109999999</v>
      </c>
      <c r="G66" s="93">
        <f>+G41+G63+G64</f>
        <v>-10413370.890000001</v>
      </c>
    </row>
    <row r="67" spans="1:9" x14ac:dyDescent="0.25">
      <c r="A67" s="39" t="s">
        <v>271</v>
      </c>
      <c r="B67" s="113"/>
      <c r="C67" s="114"/>
      <c r="D67" s="115"/>
      <c r="E67" s="114"/>
      <c r="F67" s="115"/>
      <c r="G67" s="114"/>
    </row>
    <row r="68" spans="1:9" x14ac:dyDescent="0.25">
      <c r="A68" s="40" t="s">
        <v>435</v>
      </c>
      <c r="B68" s="112">
        <v>0</v>
      </c>
      <c r="C68" s="112">
        <v>0</v>
      </c>
      <c r="D68" s="112">
        <v>0</v>
      </c>
      <c r="E68" s="112">
        <v>0</v>
      </c>
      <c r="F68" s="112">
        <v>0</v>
      </c>
      <c r="G68" s="93">
        <v>0</v>
      </c>
    </row>
    <row r="69" spans="1:9" x14ac:dyDescent="0.25">
      <c r="A69" s="40" t="s">
        <v>436</v>
      </c>
      <c r="B69" s="112">
        <v>0</v>
      </c>
      <c r="C69" s="112">
        <v>0</v>
      </c>
      <c r="D69" s="112">
        <v>0</v>
      </c>
      <c r="E69" s="112">
        <v>0</v>
      </c>
      <c r="F69" s="112">
        <v>0</v>
      </c>
      <c r="G69" s="93">
        <v>0</v>
      </c>
    </row>
    <row r="70" spans="1:9" x14ac:dyDescent="0.25">
      <c r="A70" s="38" t="s">
        <v>437</v>
      </c>
      <c r="B70" s="118">
        <f t="shared" ref="B70:G70" si="10">+B68+B69</f>
        <v>0</v>
      </c>
      <c r="C70" s="118">
        <f t="shared" si="10"/>
        <v>0</v>
      </c>
      <c r="D70" s="118">
        <f t="shared" si="10"/>
        <v>0</v>
      </c>
      <c r="E70" s="118">
        <f t="shared" si="10"/>
        <v>0</v>
      </c>
      <c r="F70" s="118">
        <f t="shared" si="10"/>
        <v>0</v>
      </c>
      <c r="G70" s="119">
        <f t="shared" si="10"/>
        <v>0</v>
      </c>
    </row>
    <row r="72" spans="1:9" x14ac:dyDescent="0.25">
      <c r="I72" s="130"/>
    </row>
  </sheetData>
  <mergeCells count="12">
    <mergeCell ref="G6:G8"/>
    <mergeCell ref="B7:B8"/>
    <mergeCell ref="A6:A7"/>
    <mergeCell ref="D7:D8"/>
    <mergeCell ref="E7:E8"/>
    <mergeCell ref="F7:F8"/>
    <mergeCell ref="B6:F6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94488188976377963" header="0.31496062992125984" footer="0.31496062992125984"/>
  <pageSetup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  <pageSetUpPr fitToPage="1"/>
  </sheetPr>
  <dimension ref="A1:N84"/>
  <sheetViews>
    <sheetView workbookViewId="0">
      <selection activeCell="F68" sqref="F68"/>
    </sheetView>
  </sheetViews>
  <sheetFormatPr baseColWidth="10" defaultRowHeight="15" x14ac:dyDescent="0.25"/>
  <cols>
    <col min="1" max="1" width="11.42578125" style="22"/>
    <col min="2" max="2" width="65.7109375" style="22" customWidth="1"/>
    <col min="3" max="3" width="15.28515625" style="80" customWidth="1"/>
    <col min="4" max="4" width="13.5703125" style="80" customWidth="1"/>
    <col min="5" max="5" width="14.140625" style="80" customWidth="1"/>
    <col min="6" max="6" width="14" style="80" customWidth="1"/>
    <col min="7" max="7" width="13.28515625" style="80" customWidth="1"/>
    <col min="8" max="8" width="15.28515625" style="80" customWidth="1"/>
    <col min="11" max="11" width="12.42578125" bestFit="1" customWidth="1"/>
  </cols>
  <sheetData>
    <row r="1" spans="1:14" x14ac:dyDescent="0.25">
      <c r="A1" s="187" t="s">
        <v>458</v>
      </c>
      <c r="B1" s="187"/>
      <c r="C1" s="187"/>
      <c r="D1" s="187"/>
      <c r="E1" s="187"/>
      <c r="F1" s="187"/>
      <c r="G1" s="187"/>
      <c r="H1" s="187"/>
    </row>
    <row r="2" spans="1:14" x14ac:dyDescent="0.25">
      <c r="A2" s="187" t="s">
        <v>457</v>
      </c>
      <c r="B2" s="187"/>
      <c r="C2" s="187"/>
      <c r="D2" s="187"/>
      <c r="E2" s="187"/>
      <c r="F2" s="187"/>
      <c r="G2" s="187"/>
      <c r="H2" s="187"/>
    </row>
    <row r="3" spans="1:14" x14ac:dyDescent="0.25">
      <c r="A3" s="187" t="s">
        <v>401</v>
      </c>
      <c r="B3" s="187"/>
      <c r="C3" s="187"/>
      <c r="D3" s="187"/>
      <c r="E3" s="187"/>
      <c r="F3" s="187"/>
      <c r="G3" s="187"/>
      <c r="H3" s="187"/>
    </row>
    <row r="4" spans="1:14" x14ac:dyDescent="0.25">
      <c r="A4" s="187" t="s">
        <v>400</v>
      </c>
      <c r="B4" s="187"/>
      <c r="C4" s="187"/>
      <c r="D4" s="187"/>
      <c r="E4" s="187"/>
      <c r="F4" s="187"/>
      <c r="G4" s="187"/>
      <c r="H4" s="187"/>
    </row>
    <row r="5" spans="1:14" x14ac:dyDescent="0.25">
      <c r="A5" s="187" t="s">
        <v>496</v>
      </c>
      <c r="B5" s="187"/>
      <c r="C5" s="187"/>
      <c r="D5" s="187"/>
      <c r="E5" s="187"/>
      <c r="F5" s="187"/>
      <c r="G5" s="187"/>
      <c r="H5" s="187"/>
    </row>
    <row r="6" spans="1:14" x14ac:dyDescent="0.25">
      <c r="A6" s="190" t="s">
        <v>0</v>
      </c>
      <c r="B6" s="190"/>
      <c r="C6" s="190"/>
      <c r="D6" s="190"/>
      <c r="E6" s="190"/>
      <c r="F6" s="190"/>
      <c r="G6" s="190"/>
      <c r="H6" s="190"/>
    </row>
    <row r="7" spans="1:14" x14ac:dyDescent="0.25">
      <c r="A7" s="187" t="s">
        <v>1</v>
      </c>
      <c r="B7" s="187"/>
      <c r="C7" s="192" t="s">
        <v>272</v>
      </c>
      <c r="D7" s="192"/>
      <c r="E7" s="192"/>
      <c r="F7" s="192"/>
      <c r="G7" s="192"/>
      <c r="H7" s="131" t="s">
        <v>273</v>
      </c>
    </row>
    <row r="8" spans="1:14" x14ac:dyDescent="0.25">
      <c r="A8" s="187"/>
      <c r="B8" s="187"/>
      <c r="C8" s="131" t="s">
        <v>207</v>
      </c>
      <c r="D8" s="131" t="s">
        <v>227</v>
      </c>
      <c r="E8" s="192" t="s">
        <v>229</v>
      </c>
      <c r="F8" s="192" t="s">
        <v>191</v>
      </c>
      <c r="G8" s="192" t="s">
        <v>193</v>
      </c>
      <c r="H8" s="131" t="s">
        <v>274</v>
      </c>
    </row>
    <row r="9" spans="1:14" x14ac:dyDescent="0.25">
      <c r="A9" s="190"/>
      <c r="B9" s="190"/>
      <c r="C9" s="136" t="s">
        <v>275</v>
      </c>
      <c r="D9" s="136" t="s">
        <v>228</v>
      </c>
      <c r="E9" s="222"/>
      <c r="F9" s="222"/>
      <c r="G9" s="222"/>
      <c r="H9" s="138"/>
    </row>
    <row r="10" spans="1:14" x14ac:dyDescent="0.25">
      <c r="A10" s="235" t="s">
        <v>480</v>
      </c>
      <c r="B10" s="236"/>
      <c r="C10" s="170">
        <f>+C11+C19+C29+C39+C49+C59+C63+C72+C76</f>
        <v>25307111</v>
      </c>
      <c r="D10" s="170">
        <f>+D11+D19+D29+D39+D49+D59+D63+D72+D76</f>
        <v>0</v>
      </c>
      <c r="E10" s="170">
        <f>+E11+E19+E29+E39+E49+E59+E63+E72+E76</f>
        <v>25307111</v>
      </c>
      <c r="F10" s="170">
        <f t="shared" ref="F10" si="0">+F11+F19+F29+F39+F49+F59+F63+F72+F76</f>
        <v>11882477</v>
      </c>
      <c r="G10" s="170">
        <f t="shared" ref="G10:H10" si="1">+G11+G19+G29+G39+G49+G59+G63+G72+G76</f>
        <v>11882477</v>
      </c>
      <c r="H10" s="170">
        <f t="shared" si="1"/>
        <v>13424634</v>
      </c>
      <c r="K10" s="8"/>
      <c r="N10" s="8"/>
    </row>
    <row r="11" spans="1:14" x14ac:dyDescent="0.25">
      <c r="A11" s="231" t="s">
        <v>276</v>
      </c>
      <c r="B11" s="232"/>
      <c r="C11" s="120">
        <f>SUM(C12:C18)</f>
        <v>18211552</v>
      </c>
      <c r="D11" s="120">
        <f>SUM(D12:D18)</f>
        <v>0</v>
      </c>
      <c r="E11" s="120">
        <f>SUM(E12:E18)</f>
        <v>18211552</v>
      </c>
      <c r="F11" s="120">
        <f>SUM(F12:F18)</f>
        <v>8950929</v>
      </c>
      <c r="G11" s="120">
        <f>SUM(G12:G18)</f>
        <v>8950929</v>
      </c>
      <c r="H11" s="120">
        <f>+E11-F11</f>
        <v>9260623</v>
      </c>
    </row>
    <row r="12" spans="1:14" x14ac:dyDescent="0.25">
      <c r="A12" s="17"/>
      <c r="B12" s="15" t="s">
        <v>277</v>
      </c>
      <c r="C12" s="170">
        <f>13139782+885215</f>
        <v>14024997</v>
      </c>
      <c r="D12" s="170">
        <v>0</v>
      </c>
      <c r="E12" s="170">
        <f>13139782+885215</f>
        <v>14024997</v>
      </c>
      <c r="F12" s="170">
        <v>7315792</v>
      </c>
      <c r="G12" s="170">
        <v>7315792</v>
      </c>
      <c r="H12" s="170">
        <f t="shared" ref="H12:H75" si="2">+E12-F12</f>
        <v>6709205</v>
      </c>
    </row>
    <row r="13" spans="1:14" x14ac:dyDescent="0.25">
      <c r="A13" s="17"/>
      <c r="B13" s="15" t="s">
        <v>278</v>
      </c>
      <c r="C13" s="170">
        <v>0</v>
      </c>
      <c r="D13" s="170">
        <v>0</v>
      </c>
      <c r="E13" s="170">
        <v>0</v>
      </c>
      <c r="F13" s="170">
        <v>0</v>
      </c>
      <c r="G13" s="170">
        <v>0</v>
      </c>
      <c r="H13" s="170">
        <f t="shared" si="2"/>
        <v>0</v>
      </c>
    </row>
    <row r="14" spans="1:14" x14ac:dyDescent="0.25">
      <c r="A14" s="17"/>
      <c r="B14" s="15" t="s">
        <v>279</v>
      </c>
      <c r="C14" s="170">
        <v>2061421</v>
      </c>
      <c r="D14" s="170">
        <v>0</v>
      </c>
      <c r="E14" s="170">
        <v>2061421</v>
      </c>
      <c r="F14" s="170">
        <v>348432</v>
      </c>
      <c r="G14" s="170">
        <v>348432</v>
      </c>
      <c r="H14" s="170">
        <f t="shared" si="2"/>
        <v>1712989</v>
      </c>
    </row>
    <row r="15" spans="1:14" x14ac:dyDescent="0.25">
      <c r="A15" s="17"/>
      <c r="B15" s="15" t="s">
        <v>280</v>
      </c>
      <c r="C15" s="170">
        <v>2125134</v>
      </c>
      <c r="D15" s="170">
        <v>0</v>
      </c>
      <c r="E15" s="170">
        <v>2125134</v>
      </c>
      <c r="F15" s="170">
        <v>1286705</v>
      </c>
      <c r="G15" s="170">
        <v>1286705</v>
      </c>
      <c r="H15" s="170">
        <f t="shared" si="2"/>
        <v>838429</v>
      </c>
    </row>
    <row r="16" spans="1:14" x14ac:dyDescent="0.25">
      <c r="A16" s="17"/>
      <c r="B16" s="15" t="s">
        <v>281</v>
      </c>
      <c r="C16" s="170"/>
      <c r="D16" s="170"/>
      <c r="E16" s="170"/>
      <c r="F16" s="170"/>
      <c r="G16" s="170"/>
      <c r="H16" s="170">
        <f t="shared" si="2"/>
        <v>0</v>
      </c>
    </row>
    <row r="17" spans="1:9" x14ac:dyDescent="0.25">
      <c r="A17" s="17"/>
      <c r="B17" s="15" t="s">
        <v>282</v>
      </c>
      <c r="C17" s="170">
        <v>0</v>
      </c>
      <c r="D17" s="170">
        <v>0</v>
      </c>
      <c r="E17" s="170">
        <v>0</v>
      </c>
      <c r="F17" s="170">
        <v>0</v>
      </c>
      <c r="G17" s="170">
        <v>0</v>
      </c>
      <c r="H17" s="170">
        <f t="shared" si="2"/>
        <v>0</v>
      </c>
    </row>
    <row r="18" spans="1:9" x14ac:dyDescent="0.25">
      <c r="A18" s="17"/>
      <c r="B18" s="15" t="s">
        <v>283</v>
      </c>
      <c r="C18" s="170">
        <v>0</v>
      </c>
      <c r="D18" s="170">
        <v>0</v>
      </c>
      <c r="E18" s="170">
        <v>0</v>
      </c>
      <c r="F18" s="170">
        <v>0</v>
      </c>
      <c r="G18" s="170">
        <v>0</v>
      </c>
      <c r="H18" s="170">
        <f t="shared" si="2"/>
        <v>0</v>
      </c>
    </row>
    <row r="19" spans="1:9" x14ac:dyDescent="0.25">
      <c r="A19" s="231" t="s">
        <v>284</v>
      </c>
      <c r="B19" s="232"/>
      <c r="C19" s="170">
        <f>SUM(C20:C28)</f>
        <v>1517988</v>
      </c>
      <c r="D19" s="170">
        <f>SUM(D20:D28)</f>
        <v>0</v>
      </c>
      <c r="E19" s="170">
        <f>SUM(E20:E28)</f>
        <v>1517988</v>
      </c>
      <c r="F19" s="170">
        <f t="shared" ref="F19" si="3">SUM(F20:F28)</f>
        <v>675749</v>
      </c>
      <c r="G19" s="170">
        <f>SUM(G20:G28)</f>
        <v>675749</v>
      </c>
      <c r="H19" s="170">
        <f t="shared" si="2"/>
        <v>842239</v>
      </c>
      <c r="I19" s="8"/>
    </row>
    <row r="20" spans="1:9" x14ac:dyDescent="0.25">
      <c r="A20" s="17"/>
      <c r="B20" s="15" t="s">
        <v>438</v>
      </c>
      <c r="C20" s="176">
        <f>589001</f>
        <v>589001</v>
      </c>
      <c r="D20" s="176">
        <v>0</v>
      </c>
      <c r="E20" s="176">
        <f>589001</f>
        <v>589001</v>
      </c>
      <c r="F20" s="176">
        <v>227709</v>
      </c>
      <c r="G20" s="176">
        <v>227709</v>
      </c>
      <c r="H20" s="170">
        <f>+E20-F20</f>
        <v>361292</v>
      </c>
    </row>
    <row r="21" spans="1:9" x14ac:dyDescent="0.25">
      <c r="A21" s="17"/>
      <c r="B21" s="15" t="s">
        <v>285</v>
      </c>
      <c r="C21" s="176">
        <v>106399</v>
      </c>
      <c r="D21" s="176">
        <v>0</v>
      </c>
      <c r="E21" s="176">
        <v>106399</v>
      </c>
      <c r="F21" s="176">
        <v>174420</v>
      </c>
      <c r="G21" s="176">
        <v>174420</v>
      </c>
      <c r="H21" s="170">
        <f t="shared" si="2"/>
        <v>-68021</v>
      </c>
    </row>
    <row r="22" spans="1:9" x14ac:dyDescent="0.25">
      <c r="A22" s="17"/>
      <c r="B22" s="15" t="s">
        <v>286</v>
      </c>
      <c r="C22" s="176">
        <v>0</v>
      </c>
      <c r="D22" s="176">
        <v>0</v>
      </c>
      <c r="E22" s="176">
        <v>0</v>
      </c>
      <c r="F22" s="176">
        <v>0</v>
      </c>
      <c r="G22" s="176">
        <v>0</v>
      </c>
      <c r="H22" s="170">
        <f t="shared" si="2"/>
        <v>0</v>
      </c>
    </row>
    <row r="23" spans="1:9" x14ac:dyDescent="0.25">
      <c r="A23" s="17"/>
      <c r="B23" s="15" t="s">
        <v>287</v>
      </c>
      <c r="C23" s="176">
        <v>38304</v>
      </c>
      <c r="D23" s="176">
        <v>0</v>
      </c>
      <c r="E23" s="176">
        <v>38304</v>
      </c>
      <c r="F23" s="176">
        <v>3606</v>
      </c>
      <c r="G23" s="176">
        <v>3606</v>
      </c>
      <c r="H23" s="170">
        <f t="shared" si="2"/>
        <v>34698</v>
      </c>
    </row>
    <row r="24" spans="1:9" x14ac:dyDescent="0.25">
      <c r="A24" s="17"/>
      <c r="B24" s="15" t="s">
        <v>288</v>
      </c>
      <c r="C24" s="176">
        <v>81928</v>
      </c>
      <c r="D24" s="176">
        <v>0</v>
      </c>
      <c r="E24" s="176">
        <v>81928</v>
      </c>
      <c r="F24" s="176">
        <v>1544</v>
      </c>
      <c r="G24" s="176">
        <v>1544</v>
      </c>
      <c r="H24" s="170">
        <f t="shared" si="2"/>
        <v>80384</v>
      </c>
    </row>
    <row r="25" spans="1:9" x14ac:dyDescent="0.25">
      <c r="A25" s="17"/>
      <c r="B25" s="15" t="s">
        <v>289</v>
      </c>
      <c r="C25" s="176">
        <v>455000</v>
      </c>
      <c r="D25" s="176">
        <v>0</v>
      </c>
      <c r="E25" s="176">
        <v>455000</v>
      </c>
      <c r="F25" s="176">
        <v>207014</v>
      </c>
      <c r="G25" s="176">
        <v>207014</v>
      </c>
      <c r="H25" s="170">
        <f t="shared" si="2"/>
        <v>247986</v>
      </c>
    </row>
    <row r="26" spans="1:9" x14ac:dyDescent="0.25">
      <c r="A26" s="17"/>
      <c r="B26" s="15" t="s">
        <v>290</v>
      </c>
      <c r="C26" s="176">
        <v>92556</v>
      </c>
      <c r="D26" s="176">
        <v>0</v>
      </c>
      <c r="E26" s="176">
        <v>92556</v>
      </c>
      <c r="F26" s="176">
        <v>39585</v>
      </c>
      <c r="G26" s="176">
        <v>39585</v>
      </c>
      <c r="H26" s="170">
        <f t="shared" si="2"/>
        <v>52971</v>
      </c>
    </row>
    <row r="27" spans="1:9" x14ac:dyDescent="0.25">
      <c r="A27" s="17"/>
      <c r="B27" s="15" t="s">
        <v>291</v>
      </c>
      <c r="C27" s="176">
        <v>0</v>
      </c>
      <c r="D27" s="176">
        <v>0</v>
      </c>
      <c r="E27" s="176">
        <v>0</v>
      </c>
      <c r="F27" s="176">
        <v>0</v>
      </c>
      <c r="G27" s="176">
        <v>0</v>
      </c>
      <c r="H27" s="170">
        <f t="shared" si="2"/>
        <v>0</v>
      </c>
    </row>
    <row r="28" spans="1:9" x14ac:dyDescent="0.25">
      <c r="A28" s="17"/>
      <c r="B28" s="15" t="s">
        <v>292</v>
      </c>
      <c r="C28" s="170">
        <v>154800</v>
      </c>
      <c r="D28" s="176">
        <v>0</v>
      </c>
      <c r="E28" s="170">
        <v>154800</v>
      </c>
      <c r="F28" s="170">
        <v>21871</v>
      </c>
      <c r="G28" s="170">
        <v>21871</v>
      </c>
      <c r="H28" s="170">
        <f t="shared" si="2"/>
        <v>132929</v>
      </c>
    </row>
    <row r="29" spans="1:9" x14ac:dyDescent="0.25">
      <c r="A29" s="231" t="s">
        <v>293</v>
      </c>
      <c r="B29" s="232"/>
      <c r="C29" s="170">
        <f>SUM(C30:C38)</f>
        <v>2994183</v>
      </c>
      <c r="D29" s="170">
        <f t="shared" ref="D29:E29" si="4">SUM(D30:D38)</f>
        <v>0</v>
      </c>
      <c r="E29" s="170">
        <f t="shared" si="4"/>
        <v>2994183</v>
      </c>
      <c r="F29" s="170">
        <f>SUM(F30:F38)</f>
        <v>2194967</v>
      </c>
      <c r="G29" s="170">
        <f>SUM(G30:G38)</f>
        <v>2194967</v>
      </c>
      <c r="H29" s="170">
        <f>+H30+H31+H32+H33+H34+H35+H36+H37+H38</f>
        <v>799216</v>
      </c>
      <c r="I29" s="130"/>
    </row>
    <row r="30" spans="1:9" x14ac:dyDescent="0.25">
      <c r="A30" s="17"/>
      <c r="B30" s="15" t="s">
        <v>294</v>
      </c>
      <c r="C30" s="170">
        <v>684999</v>
      </c>
      <c r="D30" s="170">
        <v>0</v>
      </c>
      <c r="E30" s="170">
        <v>684999</v>
      </c>
      <c r="F30" s="170">
        <v>328208</v>
      </c>
      <c r="G30" s="170">
        <v>328208</v>
      </c>
      <c r="H30" s="170">
        <f t="shared" si="2"/>
        <v>356791</v>
      </c>
    </row>
    <row r="31" spans="1:9" x14ac:dyDescent="0.25">
      <c r="A31" s="17"/>
      <c r="B31" s="15" t="s">
        <v>295</v>
      </c>
      <c r="C31" s="170">
        <v>0</v>
      </c>
      <c r="D31" s="170">
        <v>0</v>
      </c>
      <c r="E31" s="170">
        <v>0</v>
      </c>
      <c r="F31" s="170">
        <v>0</v>
      </c>
      <c r="G31" s="170">
        <v>0</v>
      </c>
      <c r="H31" s="170">
        <f t="shared" si="2"/>
        <v>0</v>
      </c>
    </row>
    <row r="32" spans="1:9" x14ac:dyDescent="0.25">
      <c r="A32" s="17"/>
      <c r="B32" s="15" t="s">
        <v>296</v>
      </c>
      <c r="C32" s="170">
        <v>268563</v>
      </c>
      <c r="D32" s="170">
        <v>0</v>
      </c>
      <c r="E32" s="170">
        <v>268563</v>
      </c>
      <c r="F32" s="170">
        <v>159190</v>
      </c>
      <c r="G32" s="170">
        <v>159190</v>
      </c>
      <c r="H32" s="170">
        <f t="shared" si="2"/>
        <v>109373</v>
      </c>
    </row>
    <row r="33" spans="1:8" x14ac:dyDescent="0.25">
      <c r="A33" s="17"/>
      <c r="B33" s="15" t="s">
        <v>297</v>
      </c>
      <c r="C33" s="170">
        <v>141742</v>
      </c>
      <c r="D33" s="170">
        <v>0</v>
      </c>
      <c r="E33" s="170">
        <v>141742</v>
      </c>
      <c r="F33" s="170">
        <v>109896</v>
      </c>
      <c r="G33" s="170">
        <v>109896</v>
      </c>
      <c r="H33" s="170">
        <f t="shared" si="2"/>
        <v>31846</v>
      </c>
    </row>
    <row r="34" spans="1:8" x14ac:dyDescent="0.25">
      <c r="A34" s="17"/>
      <c r="B34" s="15" t="s">
        <v>406</v>
      </c>
      <c r="C34" s="170">
        <v>378716</v>
      </c>
      <c r="D34" s="170">
        <v>0</v>
      </c>
      <c r="E34" s="170">
        <v>378716</v>
      </c>
      <c r="F34" s="170">
        <v>674107</v>
      </c>
      <c r="G34" s="170">
        <v>674107</v>
      </c>
      <c r="H34" s="170">
        <f t="shared" si="2"/>
        <v>-295391</v>
      </c>
    </row>
    <row r="35" spans="1:8" x14ac:dyDescent="0.25">
      <c r="A35" s="17"/>
      <c r="B35" s="15" t="s">
        <v>298</v>
      </c>
      <c r="C35" s="170">
        <v>202158</v>
      </c>
      <c r="D35" s="170">
        <v>0</v>
      </c>
      <c r="E35" s="170">
        <v>202158</v>
      </c>
      <c r="F35" s="170">
        <v>84476</v>
      </c>
      <c r="G35" s="170">
        <v>84476</v>
      </c>
      <c r="H35" s="170">
        <f t="shared" si="2"/>
        <v>117682</v>
      </c>
    </row>
    <row r="36" spans="1:8" x14ac:dyDescent="0.25">
      <c r="A36" s="17"/>
      <c r="B36" s="15" t="s">
        <v>299</v>
      </c>
      <c r="C36" s="170">
        <v>303245</v>
      </c>
      <c r="D36" s="170">
        <v>0</v>
      </c>
      <c r="E36" s="170">
        <v>303245</v>
      </c>
      <c r="F36" s="170">
        <v>22190</v>
      </c>
      <c r="G36" s="170">
        <v>22190</v>
      </c>
      <c r="H36" s="170">
        <f t="shared" si="2"/>
        <v>281055</v>
      </c>
    </row>
    <row r="37" spans="1:8" x14ac:dyDescent="0.25">
      <c r="A37" s="17"/>
      <c r="B37" s="15" t="s">
        <v>300</v>
      </c>
      <c r="C37" s="170">
        <v>519182</v>
      </c>
      <c r="D37" s="170">
        <v>0</v>
      </c>
      <c r="E37" s="170">
        <v>519182</v>
      </c>
      <c r="F37" s="170">
        <v>536104</v>
      </c>
      <c r="G37" s="170">
        <v>536104</v>
      </c>
      <c r="H37" s="170">
        <f t="shared" si="2"/>
        <v>-16922</v>
      </c>
    </row>
    <row r="38" spans="1:8" x14ac:dyDescent="0.25">
      <c r="A38" s="17"/>
      <c r="B38" s="177" t="s">
        <v>301</v>
      </c>
      <c r="C38" s="170">
        <f>67904+427674</f>
        <v>495578</v>
      </c>
      <c r="D38" s="170">
        <v>0</v>
      </c>
      <c r="E38" s="170">
        <f>67904+427674</f>
        <v>495578</v>
      </c>
      <c r="F38" s="170">
        <f>219126+61670</f>
        <v>280796</v>
      </c>
      <c r="G38" s="170">
        <f>219126+61670</f>
        <v>280796</v>
      </c>
      <c r="H38" s="170">
        <f t="shared" si="2"/>
        <v>214782</v>
      </c>
    </row>
    <row r="39" spans="1:8" x14ac:dyDescent="0.25">
      <c r="A39" s="231" t="s">
        <v>439</v>
      </c>
      <c r="B39" s="232"/>
      <c r="C39" s="170">
        <f>SUM(C40:C48)</f>
        <v>2300000</v>
      </c>
      <c r="D39" s="170">
        <f>SUM(D40:D48)</f>
        <v>0</v>
      </c>
      <c r="E39" s="170">
        <f t="shared" ref="E39:G39" si="5">SUM(E40:E48)</f>
        <v>2300000</v>
      </c>
      <c r="F39" s="170">
        <f t="shared" ref="F39" si="6">SUM(F40:F48)</f>
        <v>0</v>
      </c>
      <c r="G39" s="170">
        <f t="shared" si="5"/>
        <v>0</v>
      </c>
      <c r="H39" s="170">
        <f t="shared" si="2"/>
        <v>2300000</v>
      </c>
    </row>
    <row r="40" spans="1:8" x14ac:dyDescent="0.25">
      <c r="A40" s="17"/>
      <c r="B40" s="15" t="s">
        <v>302</v>
      </c>
      <c r="C40" s="170">
        <v>0</v>
      </c>
      <c r="D40" s="170">
        <v>0</v>
      </c>
      <c r="E40" s="170">
        <v>0</v>
      </c>
      <c r="F40" s="170">
        <v>0</v>
      </c>
      <c r="G40" s="170">
        <v>0</v>
      </c>
      <c r="H40" s="170">
        <f t="shared" si="2"/>
        <v>0</v>
      </c>
    </row>
    <row r="41" spans="1:8" x14ac:dyDescent="0.25">
      <c r="A41" s="17"/>
      <c r="B41" s="15" t="s">
        <v>303</v>
      </c>
      <c r="C41" s="170">
        <v>2300000</v>
      </c>
      <c r="D41" s="170">
        <v>0</v>
      </c>
      <c r="E41" s="170">
        <v>2300000</v>
      </c>
      <c r="F41" s="170">
        <v>0</v>
      </c>
      <c r="G41" s="170">
        <v>0</v>
      </c>
      <c r="H41" s="170">
        <f t="shared" si="2"/>
        <v>2300000</v>
      </c>
    </row>
    <row r="42" spans="1:8" x14ac:dyDescent="0.25">
      <c r="A42" s="17"/>
      <c r="B42" s="15" t="s">
        <v>304</v>
      </c>
      <c r="C42" s="170">
        <v>0</v>
      </c>
      <c r="D42" s="170">
        <v>0</v>
      </c>
      <c r="E42" s="170">
        <v>0</v>
      </c>
      <c r="F42" s="170">
        <v>0</v>
      </c>
      <c r="G42" s="170">
        <v>0</v>
      </c>
      <c r="H42" s="170">
        <f t="shared" si="2"/>
        <v>0</v>
      </c>
    </row>
    <row r="43" spans="1:8" x14ac:dyDescent="0.25">
      <c r="A43" s="17"/>
      <c r="B43" s="15" t="s">
        <v>305</v>
      </c>
      <c r="C43" s="170">
        <v>0</v>
      </c>
      <c r="D43" s="170">
        <v>0</v>
      </c>
      <c r="E43" s="170">
        <v>0</v>
      </c>
      <c r="F43" s="170">
        <v>0</v>
      </c>
      <c r="G43" s="170">
        <v>0</v>
      </c>
      <c r="H43" s="170">
        <f t="shared" si="2"/>
        <v>0</v>
      </c>
    </row>
    <row r="44" spans="1:8" x14ac:dyDescent="0.25">
      <c r="A44" s="17"/>
      <c r="B44" s="15" t="s">
        <v>306</v>
      </c>
      <c r="C44" s="170">
        <v>0</v>
      </c>
      <c r="D44" s="170">
        <v>0</v>
      </c>
      <c r="E44" s="170">
        <v>0</v>
      </c>
      <c r="F44" s="170">
        <v>0</v>
      </c>
      <c r="G44" s="170">
        <v>0</v>
      </c>
      <c r="H44" s="170">
        <f t="shared" si="2"/>
        <v>0</v>
      </c>
    </row>
    <row r="45" spans="1:8" x14ac:dyDescent="0.25">
      <c r="A45" s="17"/>
      <c r="B45" s="15" t="s">
        <v>307</v>
      </c>
      <c r="C45" s="170">
        <v>0</v>
      </c>
      <c r="D45" s="170">
        <v>0</v>
      </c>
      <c r="E45" s="170">
        <v>0</v>
      </c>
      <c r="F45" s="170">
        <v>0</v>
      </c>
      <c r="G45" s="170">
        <v>0</v>
      </c>
      <c r="H45" s="170">
        <f t="shared" si="2"/>
        <v>0</v>
      </c>
    </row>
    <row r="46" spans="1:8" x14ac:dyDescent="0.25">
      <c r="A46" s="17"/>
      <c r="B46" s="15" t="s">
        <v>308</v>
      </c>
      <c r="C46" s="170">
        <v>0</v>
      </c>
      <c r="D46" s="170">
        <v>0</v>
      </c>
      <c r="E46" s="170">
        <v>0</v>
      </c>
      <c r="F46" s="170">
        <v>0</v>
      </c>
      <c r="G46" s="170">
        <v>0</v>
      </c>
      <c r="H46" s="170">
        <f t="shared" si="2"/>
        <v>0</v>
      </c>
    </row>
    <row r="47" spans="1:8" x14ac:dyDescent="0.25">
      <c r="A47" s="17"/>
      <c r="B47" s="15" t="s">
        <v>309</v>
      </c>
      <c r="C47" s="170">
        <v>0</v>
      </c>
      <c r="D47" s="170">
        <v>0</v>
      </c>
      <c r="E47" s="170">
        <v>0</v>
      </c>
      <c r="F47" s="170">
        <v>0</v>
      </c>
      <c r="G47" s="170">
        <v>0</v>
      </c>
      <c r="H47" s="170">
        <f t="shared" si="2"/>
        <v>0</v>
      </c>
    </row>
    <row r="48" spans="1:8" x14ac:dyDescent="0.25">
      <c r="A48" s="17"/>
      <c r="B48" s="15" t="s">
        <v>310</v>
      </c>
      <c r="C48" s="170">
        <v>0</v>
      </c>
      <c r="D48" s="170">
        <v>0</v>
      </c>
      <c r="E48" s="170">
        <v>0</v>
      </c>
      <c r="F48" s="170">
        <v>0</v>
      </c>
      <c r="G48" s="170">
        <v>0</v>
      </c>
      <c r="H48" s="170">
        <f t="shared" si="2"/>
        <v>0</v>
      </c>
    </row>
    <row r="49" spans="1:8" x14ac:dyDescent="0.25">
      <c r="A49" s="231" t="s">
        <v>440</v>
      </c>
      <c r="B49" s="232"/>
      <c r="C49" s="170">
        <f>SUM(C50:C58)</f>
        <v>283388</v>
      </c>
      <c r="D49" s="170">
        <f t="shared" ref="D49:G49" si="7">SUM(D50:D58)</f>
        <v>0</v>
      </c>
      <c r="E49" s="170">
        <f t="shared" si="7"/>
        <v>283388</v>
      </c>
      <c r="F49" s="170">
        <f t="shared" ref="F49" si="8">SUM(F50:F58)</f>
        <v>60832</v>
      </c>
      <c r="G49" s="170">
        <f t="shared" si="7"/>
        <v>60832</v>
      </c>
      <c r="H49" s="170">
        <f t="shared" si="2"/>
        <v>222556</v>
      </c>
    </row>
    <row r="50" spans="1:8" x14ac:dyDescent="0.25">
      <c r="A50" s="17"/>
      <c r="B50" s="15" t="s">
        <v>311</v>
      </c>
      <c r="C50" s="178">
        <v>283388</v>
      </c>
      <c r="D50" s="178">
        <v>0</v>
      </c>
      <c r="E50" s="179">
        <v>283388</v>
      </c>
      <c r="F50" s="178">
        <v>60832</v>
      </c>
      <c r="G50" s="178">
        <v>60832</v>
      </c>
      <c r="H50" s="170">
        <f t="shared" si="2"/>
        <v>222556</v>
      </c>
    </row>
    <row r="51" spans="1:8" x14ac:dyDescent="0.25">
      <c r="A51" s="17"/>
      <c r="B51" s="15" t="s">
        <v>312</v>
      </c>
      <c r="C51" s="178">
        <v>0</v>
      </c>
      <c r="D51" s="178">
        <v>0</v>
      </c>
      <c r="E51" s="180">
        <v>0</v>
      </c>
      <c r="F51" s="178">
        <v>0</v>
      </c>
      <c r="G51" s="178">
        <v>0</v>
      </c>
      <c r="H51" s="170">
        <f t="shared" si="2"/>
        <v>0</v>
      </c>
    </row>
    <row r="52" spans="1:8" x14ac:dyDescent="0.25">
      <c r="A52" s="17"/>
      <c r="B52" s="15" t="s">
        <v>313</v>
      </c>
      <c r="C52" s="178">
        <v>0</v>
      </c>
      <c r="D52" s="178">
        <v>0</v>
      </c>
      <c r="E52" s="180">
        <v>0</v>
      </c>
      <c r="F52" s="178">
        <v>0</v>
      </c>
      <c r="G52" s="178">
        <v>0</v>
      </c>
      <c r="H52" s="170">
        <f t="shared" si="2"/>
        <v>0</v>
      </c>
    </row>
    <row r="53" spans="1:8" x14ac:dyDescent="0.25">
      <c r="A53" s="17"/>
      <c r="B53" s="15" t="s">
        <v>314</v>
      </c>
      <c r="C53" s="178">
        <v>0</v>
      </c>
      <c r="D53" s="178">
        <v>0</v>
      </c>
      <c r="E53" s="180">
        <v>0</v>
      </c>
      <c r="F53" s="178">
        <v>0</v>
      </c>
      <c r="G53" s="178">
        <v>0</v>
      </c>
      <c r="H53" s="170">
        <f t="shared" si="2"/>
        <v>0</v>
      </c>
    </row>
    <row r="54" spans="1:8" x14ac:dyDescent="0.25">
      <c r="A54" s="17"/>
      <c r="B54" s="15" t="s">
        <v>315</v>
      </c>
      <c r="C54" s="178">
        <v>0</v>
      </c>
      <c r="D54" s="178">
        <v>0</v>
      </c>
      <c r="E54" s="180">
        <v>0</v>
      </c>
      <c r="F54" s="178">
        <v>0</v>
      </c>
      <c r="G54" s="178">
        <v>0</v>
      </c>
      <c r="H54" s="170">
        <f t="shared" si="2"/>
        <v>0</v>
      </c>
    </row>
    <row r="55" spans="1:8" x14ac:dyDescent="0.25">
      <c r="A55" s="17"/>
      <c r="B55" s="15" t="s">
        <v>316</v>
      </c>
      <c r="C55" s="178">
        <v>0</v>
      </c>
      <c r="D55" s="178">
        <v>0</v>
      </c>
      <c r="E55" s="180">
        <v>0</v>
      </c>
      <c r="F55" s="178">
        <v>0</v>
      </c>
      <c r="G55" s="178">
        <v>0</v>
      </c>
      <c r="H55" s="170">
        <f t="shared" si="2"/>
        <v>0</v>
      </c>
    </row>
    <row r="56" spans="1:8" x14ac:dyDescent="0.25">
      <c r="A56" s="17"/>
      <c r="B56" s="15" t="s">
        <v>317</v>
      </c>
      <c r="C56" s="178">
        <v>0</v>
      </c>
      <c r="D56" s="178">
        <v>0</v>
      </c>
      <c r="E56" s="180">
        <v>0</v>
      </c>
      <c r="F56" s="178">
        <v>0</v>
      </c>
      <c r="G56" s="178">
        <v>0</v>
      </c>
      <c r="H56" s="170">
        <f t="shared" si="2"/>
        <v>0</v>
      </c>
    </row>
    <row r="57" spans="1:8" x14ac:dyDescent="0.25">
      <c r="A57" s="17"/>
      <c r="B57" s="15" t="s">
        <v>318</v>
      </c>
      <c r="C57" s="178">
        <v>0</v>
      </c>
      <c r="D57" s="178">
        <v>0</v>
      </c>
      <c r="E57" s="180">
        <v>0</v>
      </c>
      <c r="F57" s="178">
        <v>0</v>
      </c>
      <c r="G57" s="178">
        <v>0</v>
      </c>
      <c r="H57" s="170">
        <f t="shared" si="2"/>
        <v>0</v>
      </c>
    </row>
    <row r="58" spans="1:8" x14ac:dyDescent="0.25">
      <c r="A58" s="17"/>
      <c r="B58" s="15" t="s">
        <v>319</v>
      </c>
      <c r="C58" s="178">
        <v>0</v>
      </c>
      <c r="D58" s="178">
        <v>0</v>
      </c>
      <c r="E58" s="180">
        <v>0</v>
      </c>
      <c r="F58" s="178">
        <v>0</v>
      </c>
      <c r="G58" s="178">
        <v>0</v>
      </c>
      <c r="H58" s="170">
        <f t="shared" si="2"/>
        <v>0</v>
      </c>
    </row>
    <row r="59" spans="1:8" x14ac:dyDescent="0.25">
      <c r="A59" s="231" t="s">
        <v>320</v>
      </c>
      <c r="B59" s="232"/>
      <c r="C59" s="170">
        <f>SUM(C60:C62)</f>
        <v>0</v>
      </c>
      <c r="D59" s="170">
        <f t="shared" ref="D59:G59" si="9">SUM(D60:D62)</f>
        <v>0</v>
      </c>
      <c r="E59" s="170">
        <f t="shared" si="9"/>
        <v>0</v>
      </c>
      <c r="F59" s="170">
        <f t="shared" si="9"/>
        <v>0</v>
      </c>
      <c r="G59" s="170">
        <f t="shared" si="9"/>
        <v>0</v>
      </c>
      <c r="H59" s="170">
        <f t="shared" si="2"/>
        <v>0</v>
      </c>
    </row>
    <row r="60" spans="1:8" x14ac:dyDescent="0.25">
      <c r="A60" s="17"/>
      <c r="B60" s="15" t="s">
        <v>321</v>
      </c>
      <c r="C60" s="170">
        <v>0</v>
      </c>
      <c r="D60" s="181">
        <v>0</v>
      </c>
      <c r="E60" s="181">
        <v>0</v>
      </c>
      <c r="F60" s="170">
        <v>0</v>
      </c>
      <c r="G60" s="170">
        <v>0</v>
      </c>
      <c r="H60" s="170">
        <f t="shared" si="2"/>
        <v>0</v>
      </c>
    </row>
    <row r="61" spans="1:8" x14ac:dyDescent="0.25">
      <c r="A61" s="17"/>
      <c r="B61" s="15" t="s">
        <v>322</v>
      </c>
      <c r="C61" s="170">
        <v>0</v>
      </c>
      <c r="D61" s="181">
        <v>0</v>
      </c>
      <c r="E61" s="181">
        <v>0</v>
      </c>
      <c r="F61" s="170">
        <v>0</v>
      </c>
      <c r="G61" s="170">
        <v>0</v>
      </c>
      <c r="H61" s="170">
        <f t="shared" si="2"/>
        <v>0</v>
      </c>
    </row>
    <row r="62" spans="1:8" x14ac:dyDescent="0.25">
      <c r="A62" s="17"/>
      <c r="B62" s="15" t="s">
        <v>323</v>
      </c>
      <c r="C62" s="170">
        <v>0</v>
      </c>
      <c r="D62" s="170">
        <v>0</v>
      </c>
      <c r="E62" s="170">
        <v>0</v>
      </c>
      <c r="F62" s="170">
        <v>0</v>
      </c>
      <c r="G62" s="170">
        <v>0</v>
      </c>
      <c r="H62" s="170">
        <f t="shared" si="2"/>
        <v>0</v>
      </c>
    </row>
    <row r="63" spans="1:8" x14ac:dyDescent="0.25">
      <c r="A63" s="231" t="s">
        <v>441</v>
      </c>
      <c r="B63" s="232"/>
      <c r="C63" s="170">
        <f>SUM(C65:C71)</f>
        <v>0</v>
      </c>
      <c r="D63" s="170">
        <f t="shared" ref="D63:G63" si="10">SUM(D65:D71)</f>
        <v>0</v>
      </c>
      <c r="E63" s="170">
        <f t="shared" si="10"/>
        <v>0</v>
      </c>
      <c r="F63" s="170">
        <f t="shared" si="10"/>
        <v>0</v>
      </c>
      <c r="G63" s="170">
        <f t="shared" si="10"/>
        <v>0</v>
      </c>
      <c r="H63" s="170">
        <f t="shared" si="2"/>
        <v>0</v>
      </c>
    </row>
    <row r="64" spans="1:8" x14ac:dyDescent="0.25">
      <c r="A64" s="17"/>
      <c r="B64" s="15" t="s">
        <v>324</v>
      </c>
      <c r="C64" s="170">
        <v>0</v>
      </c>
      <c r="D64" s="170">
        <v>0</v>
      </c>
      <c r="E64" s="170">
        <v>0</v>
      </c>
      <c r="F64" s="170">
        <v>0</v>
      </c>
      <c r="G64" s="170">
        <v>0</v>
      </c>
      <c r="H64" s="170">
        <f t="shared" si="2"/>
        <v>0</v>
      </c>
    </row>
    <row r="65" spans="1:8" x14ac:dyDescent="0.25">
      <c r="A65" s="17"/>
      <c r="B65" s="15" t="s">
        <v>325</v>
      </c>
      <c r="C65" s="170">
        <v>0</v>
      </c>
      <c r="D65" s="170">
        <v>0</v>
      </c>
      <c r="E65" s="170">
        <v>0</v>
      </c>
      <c r="F65" s="170">
        <v>0</v>
      </c>
      <c r="G65" s="170">
        <v>0</v>
      </c>
      <c r="H65" s="170">
        <f t="shared" si="2"/>
        <v>0</v>
      </c>
    </row>
    <row r="66" spans="1:8" x14ac:dyDescent="0.25">
      <c r="A66" s="17"/>
      <c r="B66" s="15" t="s">
        <v>326</v>
      </c>
      <c r="C66" s="170">
        <v>0</v>
      </c>
      <c r="D66" s="170">
        <v>0</v>
      </c>
      <c r="E66" s="170">
        <v>0</v>
      </c>
      <c r="F66" s="170">
        <v>0</v>
      </c>
      <c r="G66" s="170">
        <v>0</v>
      </c>
      <c r="H66" s="170">
        <f t="shared" si="2"/>
        <v>0</v>
      </c>
    </row>
    <row r="67" spans="1:8" x14ac:dyDescent="0.25">
      <c r="A67" s="17"/>
      <c r="B67" s="15" t="s">
        <v>327</v>
      </c>
      <c r="C67" s="120">
        <v>0</v>
      </c>
      <c r="D67" s="120">
        <v>0</v>
      </c>
      <c r="E67" s="120">
        <v>0</v>
      </c>
      <c r="F67" s="120">
        <v>0</v>
      </c>
      <c r="G67" s="120">
        <v>0</v>
      </c>
      <c r="H67" s="120">
        <f t="shared" si="2"/>
        <v>0</v>
      </c>
    </row>
    <row r="68" spans="1:8" x14ac:dyDescent="0.25">
      <c r="A68" s="17"/>
      <c r="B68" s="15" t="s">
        <v>328</v>
      </c>
      <c r="C68" s="120">
        <v>0</v>
      </c>
      <c r="D68" s="120">
        <v>0</v>
      </c>
      <c r="E68" s="120">
        <v>0</v>
      </c>
      <c r="F68" s="120">
        <v>0</v>
      </c>
      <c r="G68" s="120">
        <v>0</v>
      </c>
      <c r="H68" s="120">
        <f t="shared" si="2"/>
        <v>0</v>
      </c>
    </row>
    <row r="69" spans="1:8" x14ac:dyDescent="0.25">
      <c r="A69" s="17"/>
      <c r="B69" s="15" t="s">
        <v>329</v>
      </c>
      <c r="C69" s="120">
        <v>0</v>
      </c>
      <c r="D69" s="120">
        <v>0</v>
      </c>
      <c r="E69" s="120">
        <v>0</v>
      </c>
      <c r="F69" s="120">
        <v>0</v>
      </c>
      <c r="G69" s="120">
        <v>0</v>
      </c>
      <c r="H69" s="120">
        <f t="shared" si="2"/>
        <v>0</v>
      </c>
    </row>
    <row r="70" spans="1:8" x14ac:dyDescent="0.25">
      <c r="A70" s="17"/>
      <c r="B70" s="15" t="s">
        <v>330</v>
      </c>
      <c r="C70" s="120">
        <v>0</v>
      </c>
      <c r="D70" s="120">
        <v>0</v>
      </c>
      <c r="E70" s="120">
        <v>0</v>
      </c>
      <c r="F70" s="120">
        <v>0</v>
      </c>
      <c r="G70" s="120">
        <v>0</v>
      </c>
      <c r="H70" s="120">
        <f t="shared" si="2"/>
        <v>0</v>
      </c>
    </row>
    <row r="71" spans="1:8" x14ac:dyDescent="0.25">
      <c r="A71" s="17"/>
      <c r="B71" s="15" t="s">
        <v>331</v>
      </c>
      <c r="C71" s="120">
        <v>0</v>
      </c>
      <c r="D71" s="120">
        <v>0</v>
      </c>
      <c r="E71" s="120">
        <v>0</v>
      </c>
      <c r="F71" s="120">
        <v>0</v>
      </c>
      <c r="G71" s="120">
        <v>0</v>
      </c>
      <c r="H71" s="120">
        <f t="shared" si="2"/>
        <v>0</v>
      </c>
    </row>
    <row r="72" spans="1:8" x14ac:dyDescent="0.25">
      <c r="A72" s="231" t="s">
        <v>332</v>
      </c>
      <c r="B72" s="232"/>
      <c r="C72" s="120">
        <f>+C73+C74+C75</f>
        <v>0</v>
      </c>
      <c r="D72" s="120">
        <f t="shared" ref="D72:G72" si="11">+D73+D74+D75</f>
        <v>0</v>
      </c>
      <c r="E72" s="120">
        <v>0</v>
      </c>
      <c r="F72" s="120">
        <f t="shared" si="11"/>
        <v>0</v>
      </c>
      <c r="G72" s="120">
        <f t="shared" si="11"/>
        <v>0</v>
      </c>
      <c r="H72" s="120">
        <f t="shared" si="2"/>
        <v>0</v>
      </c>
    </row>
    <row r="73" spans="1:8" x14ac:dyDescent="0.25">
      <c r="A73" s="17"/>
      <c r="B73" s="15" t="s">
        <v>333</v>
      </c>
      <c r="C73" s="120">
        <v>0</v>
      </c>
      <c r="D73" s="120">
        <v>0</v>
      </c>
      <c r="E73" s="120">
        <v>0</v>
      </c>
      <c r="F73" s="120">
        <v>0</v>
      </c>
      <c r="G73" s="120">
        <v>0</v>
      </c>
      <c r="H73" s="120">
        <f t="shared" si="2"/>
        <v>0</v>
      </c>
    </row>
    <row r="74" spans="1:8" x14ac:dyDescent="0.25">
      <c r="A74" s="17"/>
      <c r="B74" s="15" t="s">
        <v>334</v>
      </c>
      <c r="C74" s="120">
        <v>0</v>
      </c>
      <c r="D74" s="120">
        <v>0</v>
      </c>
      <c r="E74" s="120">
        <v>0</v>
      </c>
      <c r="F74" s="120">
        <v>0</v>
      </c>
      <c r="G74" s="120">
        <v>0</v>
      </c>
      <c r="H74" s="120">
        <f t="shared" si="2"/>
        <v>0</v>
      </c>
    </row>
    <row r="75" spans="1:8" x14ac:dyDescent="0.25">
      <c r="A75" s="17"/>
      <c r="B75" s="15" t="s">
        <v>335</v>
      </c>
      <c r="C75" s="120">
        <v>0</v>
      </c>
      <c r="D75" s="120">
        <v>0</v>
      </c>
      <c r="E75" s="120">
        <v>0</v>
      </c>
      <c r="F75" s="120">
        <v>0</v>
      </c>
      <c r="G75" s="120">
        <v>0</v>
      </c>
      <c r="H75" s="120">
        <f t="shared" si="2"/>
        <v>0</v>
      </c>
    </row>
    <row r="76" spans="1:8" x14ac:dyDescent="0.25">
      <c r="A76" s="231" t="s">
        <v>336</v>
      </c>
      <c r="B76" s="232"/>
      <c r="C76" s="120">
        <f>SUM(C78:C83)</f>
        <v>0</v>
      </c>
      <c r="D76" s="120">
        <f t="shared" ref="D76:G76" si="12">SUM(D78:D83)</f>
        <v>0</v>
      </c>
      <c r="E76" s="120">
        <f t="shared" si="12"/>
        <v>0</v>
      </c>
      <c r="F76" s="120">
        <f t="shared" si="12"/>
        <v>0</v>
      </c>
      <c r="G76" s="120">
        <f t="shared" si="12"/>
        <v>0</v>
      </c>
      <c r="H76" s="120">
        <f t="shared" ref="H76:H83" si="13">+E76-F76</f>
        <v>0</v>
      </c>
    </row>
    <row r="77" spans="1:8" x14ac:dyDescent="0.25">
      <c r="A77" s="17"/>
      <c r="B77" s="15" t="s">
        <v>337</v>
      </c>
      <c r="C77" s="120">
        <v>0</v>
      </c>
      <c r="D77" s="120">
        <v>0</v>
      </c>
      <c r="E77" s="120">
        <v>0</v>
      </c>
      <c r="F77" s="120">
        <v>0</v>
      </c>
      <c r="G77" s="120">
        <v>0</v>
      </c>
      <c r="H77" s="120">
        <f t="shared" si="13"/>
        <v>0</v>
      </c>
    </row>
    <row r="78" spans="1:8" x14ac:dyDescent="0.25">
      <c r="A78" s="17"/>
      <c r="B78" s="15" t="s">
        <v>338</v>
      </c>
      <c r="C78" s="120">
        <v>0</v>
      </c>
      <c r="D78" s="120">
        <v>0</v>
      </c>
      <c r="E78" s="120">
        <v>0</v>
      </c>
      <c r="F78" s="120">
        <v>0</v>
      </c>
      <c r="G78" s="120">
        <v>0</v>
      </c>
      <c r="H78" s="120">
        <f t="shared" si="13"/>
        <v>0</v>
      </c>
    </row>
    <row r="79" spans="1:8" x14ac:dyDescent="0.25">
      <c r="A79" s="17"/>
      <c r="B79" s="15" t="s">
        <v>339</v>
      </c>
      <c r="C79" s="120">
        <v>0</v>
      </c>
      <c r="D79" s="120">
        <v>0</v>
      </c>
      <c r="E79" s="120">
        <v>0</v>
      </c>
      <c r="F79" s="120">
        <v>0</v>
      </c>
      <c r="G79" s="120">
        <v>0</v>
      </c>
      <c r="H79" s="120">
        <f t="shared" si="13"/>
        <v>0</v>
      </c>
    </row>
    <row r="80" spans="1:8" x14ac:dyDescent="0.25">
      <c r="A80" s="17"/>
      <c r="B80" s="15" t="s">
        <v>340</v>
      </c>
      <c r="C80" s="120">
        <v>0</v>
      </c>
      <c r="D80" s="120">
        <v>0</v>
      </c>
      <c r="E80" s="120">
        <v>0</v>
      </c>
      <c r="F80" s="120">
        <v>0</v>
      </c>
      <c r="G80" s="120">
        <v>0</v>
      </c>
      <c r="H80" s="120">
        <f t="shared" si="13"/>
        <v>0</v>
      </c>
    </row>
    <row r="81" spans="1:8" x14ac:dyDescent="0.25">
      <c r="A81" s="17"/>
      <c r="B81" s="15" t="s">
        <v>341</v>
      </c>
      <c r="C81" s="120">
        <v>0</v>
      </c>
      <c r="D81" s="120">
        <v>0</v>
      </c>
      <c r="E81" s="120">
        <v>0</v>
      </c>
      <c r="F81" s="120">
        <v>0</v>
      </c>
      <c r="G81" s="120">
        <v>0</v>
      </c>
      <c r="H81" s="120">
        <f t="shared" si="13"/>
        <v>0</v>
      </c>
    </row>
    <row r="82" spans="1:8" x14ac:dyDescent="0.25">
      <c r="A82" s="17"/>
      <c r="B82" s="15" t="s">
        <v>342</v>
      </c>
      <c r="C82" s="120">
        <v>0</v>
      </c>
      <c r="D82" s="120">
        <v>0</v>
      </c>
      <c r="E82" s="120">
        <v>0</v>
      </c>
      <c r="F82" s="120">
        <v>0</v>
      </c>
      <c r="G82" s="120">
        <v>0</v>
      </c>
      <c r="H82" s="120">
        <f t="shared" si="13"/>
        <v>0</v>
      </c>
    </row>
    <row r="83" spans="1:8" x14ac:dyDescent="0.25">
      <c r="A83" s="17"/>
      <c r="B83" s="15" t="s">
        <v>343</v>
      </c>
      <c r="C83" s="120">
        <v>0</v>
      </c>
      <c r="D83" s="120">
        <v>0</v>
      </c>
      <c r="E83" s="120">
        <v>0</v>
      </c>
      <c r="F83" s="120">
        <v>0</v>
      </c>
      <c r="G83" s="120">
        <v>0</v>
      </c>
      <c r="H83" s="120">
        <f t="shared" si="13"/>
        <v>0</v>
      </c>
    </row>
    <row r="84" spans="1:8" x14ac:dyDescent="0.25">
      <c r="A84" s="233" t="s">
        <v>402</v>
      </c>
      <c r="B84" s="234"/>
      <c r="C84" s="121">
        <f>+C10</f>
        <v>25307111</v>
      </c>
      <c r="D84" s="171">
        <f>+D10</f>
        <v>0</v>
      </c>
      <c r="E84" s="171">
        <f t="shared" ref="E84:G84" si="14">+E10</f>
        <v>25307111</v>
      </c>
      <c r="F84" s="121">
        <f t="shared" si="14"/>
        <v>11882477</v>
      </c>
      <c r="G84" s="121">
        <f t="shared" si="14"/>
        <v>11882477</v>
      </c>
      <c r="H84" s="121">
        <f>+H10</f>
        <v>13424634</v>
      </c>
    </row>
  </sheetData>
  <mergeCells count="22">
    <mergeCell ref="A7:B9"/>
    <mergeCell ref="C7:G7"/>
    <mergeCell ref="E8:E9"/>
    <mergeCell ref="F8:F9"/>
    <mergeCell ref="G8:G9"/>
    <mergeCell ref="A1:H1"/>
    <mergeCell ref="A3:H3"/>
    <mergeCell ref="A4:H4"/>
    <mergeCell ref="A5:H5"/>
    <mergeCell ref="A6:H6"/>
    <mergeCell ref="A2:H2"/>
    <mergeCell ref="A10:B10"/>
    <mergeCell ref="A11:B11"/>
    <mergeCell ref="A19:B19"/>
    <mergeCell ref="A29:B29"/>
    <mergeCell ref="A39:B39"/>
    <mergeCell ref="A49:B49"/>
    <mergeCell ref="A72:B72"/>
    <mergeCell ref="A76:B76"/>
    <mergeCell ref="A84:B84"/>
    <mergeCell ref="A59:B59"/>
    <mergeCell ref="A63:B63"/>
  </mergeCells>
  <printOptions horizontalCentered="1" verticalCentered="1"/>
  <pageMargins left="0.31496062992125984" right="0.31496062992125984" top="0.94488188976377963" bottom="0.94488188976377963" header="0.31496062992125984" footer="0.31496062992125984"/>
  <pageSetup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  <pageSetUpPr fitToPage="1"/>
  </sheetPr>
  <dimension ref="A1:G14"/>
  <sheetViews>
    <sheetView zoomScale="115" zoomScaleNormal="115" workbookViewId="0">
      <selection activeCell="F68" sqref="F68"/>
    </sheetView>
  </sheetViews>
  <sheetFormatPr baseColWidth="10" defaultRowHeight="15" x14ac:dyDescent="0.25"/>
  <cols>
    <col min="1" max="1" width="81.140625" style="22" bestFit="1" customWidth="1"/>
    <col min="2" max="2" width="13.28515625" style="80" bestFit="1" customWidth="1"/>
    <col min="3" max="3" width="12" style="80" customWidth="1"/>
    <col min="4" max="6" width="13.28515625" style="80" bestFit="1" customWidth="1"/>
    <col min="7" max="7" width="14.42578125" style="80" customWidth="1"/>
  </cols>
  <sheetData>
    <row r="1" spans="1:7" x14ac:dyDescent="0.25">
      <c r="A1" s="183" t="s">
        <v>458</v>
      </c>
      <c r="B1" s="184"/>
      <c r="C1" s="184"/>
      <c r="D1" s="184"/>
      <c r="E1" s="184"/>
      <c r="F1" s="184"/>
      <c r="G1" s="185"/>
    </row>
    <row r="2" spans="1:7" x14ac:dyDescent="0.25">
      <c r="A2" s="186" t="s">
        <v>457</v>
      </c>
      <c r="B2" s="187"/>
      <c r="C2" s="187"/>
      <c r="D2" s="187"/>
      <c r="E2" s="187"/>
      <c r="F2" s="187"/>
      <c r="G2" s="188"/>
    </row>
    <row r="3" spans="1:7" x14ac:dyDescent="0.25">
      <c r="A3" s="186" t="s">
        <v>403</v>
      </c>
      <c r="B3" s="187"/>
      <c r="C3" s="187"/>
      <c r="D3" s="187"/>
      <c r="E3" s="187"/>
      <c r="F3" s="187"/>
      <c r="G3" s="188"/>
    </row>
    <row r="4" spans="1:7" x14ac:dyDescent="0.25">
      <c r="A4" s="186" t="s">
        <v>345</v>
      </c>
      <c r="B4" s="187"/>
      <c r="C4" s="187"/>
      <c r="D4" s="187"/>
      <c r="E4" s="187"/>
      <c r="F4" s="187"/>
      <c r="G4" s="188"/>
    </row>
    <row r="5" spans="1:7" x14ac:dyDescent="0.25">
      <c r="A5" s="186" t="s">
        <v>496</v>
      </c>
      <c r="B5" s="187"/>
      <c r="C5" s="187"/>
      <c r="D5" s="187"/>
      <c r="E5" s="187"/>
      <c r="F5" s="187"/>
      <c r="G5" s="188"/>
    </row>
    <row r="6" spans="1:7" x14ac:dyDescent="0.25">
      <c r="A6" s="189" t="s">
        <v>0</v>
      </c>
      <c r="B6" s="190"/>
      <c r="C6" s="190"/>
      <c r="D6" s="190"/>
      <c r="E6" s="190"/>
      <c r="F6" s="190"/>
      <c r="G6" s="191"/>
    </row>
    <row r="7" spans="1:7" x14ac:dyDescent="0.25">
      <c r="A7" s="183" t="s">
        <v>1</v>
      </c>
      <c r="B7" s="237" t="s">
        <v>272</v>
      </c>
      <c r="C7" s="237"/>
      <c r="D7" s="237"/>
      <c r="E7" s="237"/>
      <c r="F7" s="237"/>
      <c r="G7" s="238" t="s">
        <v>346</v>
      </c>
    </row>
    <row r="8" spans="1:7" x14ac:dyDescent="0.25">
      <c r="A8" s="186"/>
      <c r="B8" s="192" t="s">
        <v>190</v>
      </c>
      <c r="C8" s="131" t="s">
        <v>227</v>
      </c>
      <c r="D8" s="192" t="s">
        <v>229</v>
      </c>
      <c r="E8" s="192" t="s">
        <v>191</v>
      </c>
      <c r="F8" s="192" t="s">
        <v>193</v>
      </c>
      <c r="G8" s="239"/>
    </row>
    <row r="9" spans="1:7" x14ac:dyDescent="0.25">
      <c r="A9" s="189"/>
      <c r="B9" s="222"/>
      <c r="C9" s="136" t="s">
        <v>228</v>
      </c>
      <c r="D9" s="222"/>
      <c r="E9" s="222"/>
      <c r="F9" s="222"/>
      <c r="G9" s="240"/>
    </row>
    <row r="10" spans="1:7" x14ac:dyDescent="0.25">
      <c r="A10" s="11" t="s">
        <v>347</v>
      </c>
      <c r="B10" s="122">
        <f t="shared" ref="B10:G10" si="0">SUM(B11:B11)</f>
        <v>5253100</v>
      </c>
      <c r="C10" s="122">
        <f t="shared" si="0"/>
        <v>0</v>
      </c>
      <c r="D10" s="122">
        <f t="shared" si="0"/>
        <v>5253100</v>
      </c>
      <c r="E10" s="122">
        <f t="shared" si="0"/>
        <v>2712421</v>
      </c>
      <c r="F10" s="122">
        <f t="shared" si="0"/>
        <v>2712421</v>
      </c>
      <c r="G10" s="123">
        <f t="shared" si="0"/>
        <v>2540679</v>
      </c>
    </row>
    <row r="11" spans="1:7" x14ac:dyDescent="0.25">
      <c r="A11" s="40" t="s">
        <v>459</v>
      </c>
      <c r="B11" s="43">
        <v>5253100</v>
      </c>
      <c r="C11" s="44">
        <v>0</v>
      </c>
      <c r="D11" s="44">
        <v>5253100</v>
      </c>
      <c r="E11" s="44">
        <v>2712421</v>
      </c>
      <c r="F11" s="44">
        <v>2712421</v>
      </c>
      <c r="G11" s="120">
        <f>+D11-F11</f>
        <v>2540679</v>
      </c>
    </row>
    <row r="12" spans="1:7" x14ac:dyDescent="0.25">
      <c r="A12" s="16" t="s">
        <v>348</v>
      </c>
      <c r="B12" s="122">
        <f>SUM(B13:B13)</f>
        <v>20054011</v>
      </c>
      <c r="C12" s="122">
        <f t="shared" ref="C12:F12" si="1">SUM(C13:C13)</f>
        <v>0</v>
      </c>
      <c r="D12" s="122">
        <f t="shared" si="1"/>
        <v>20054011</v>
      </c>
      <c r="E12" s="122">
        <f t="shared" si="1"/>
        <v>9170056</v>
      </c>
      <c r="F12" s="122">
        <f t="shared" si="1"/>
        <v>9170056</v>
      </c>
      <c r="G12" s="120">
        <f>SUM(G13:G13)</f>
        <v>10883955</v>
      </c>
    </row>
    <row r="13" spans="1:7" x14ac:dyDescent="0.25">
      <c r="A13" s="40" t="s">
        <v>459</v>
      </c>
      <c r="B13" s="122">
        <v>20054011</v>
      </c>
      <c r="C13" s="122">
        <v>0</v>
      </c>
      <c r="D13" s="122">
        <v>20054011</v>
      </c>
      <c r="E13" s="122">
        <v>9170056</v>
      </c>
      <c r="F13" s="122">
        <v>9170056</v>
      </c>
      <c r="G13" s="120">
        <f>D13-F13</f>
        <v>10883955</v>
      </c>
    </row>
    <row r="14" spans="1:7" x14ac:dyDescent="0.25">
      <c r="A14" s="42" t="s">
        <v>344</v>
      </c>
      <c r="B14" s="124">
        <f t="shared" ref="B14:F14" si="2">+B10+B12</f>
        <v>25307111</v>
      </c>
      <c r="C14" s="124">
        <f t="shared" si="2"/>
        <v>0</v>
      </c>
      <c r="D14" s="124">
        <f t="shared" si="2"/>
        <v>25307111</v>
      </c>
      <c r="E14" s="124">
        <f t="shared" si="2"/>
        <v>11882477</v>
      </c>
      <c r="F14" s="124">
        <f t="shared" si="2"/>
        <v>11882477</v>
      </c>
      <c r="G14" s="125">
        <f>+G10+G12</f>
        <v>13424634</v>
      </c>
    </row>
  </sheetData>
  <mergeCells count="13">
    <mergeCell ref="E8:E9"/>
    <mergeCell ref="F8:F9"/>
    <mergeCell ref="A1:G1"/>
    <mergeCell ref="A3:G3"/>
    <mergeCell ref="A4:G4"/>
    <mergeCell ref="A5:G5"/>
    <mergeCell ref="A6:G6"/>
    <mergeCell ref="A7:A9"/>
    <mergeCell ref="B7:F7"/>
    <mergeCell ref="G7:G9"/>
    <mergeCell ref="B8:B9"/>
    <mergeCell ref="D8:D9"/>
    <mergeCell ref="A2:G2"/>
  </mergeCells>
  <printOptions horizontalCentered="1"/>
  <pageMargins left="0.31496062992125984" right="0.31496062992125984" top="0.55118110236220474" bottom="0.55118110236220474" header="0.31496062992125984" footer="0.31496062992125984"/>
  <pageSetup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  <pageSetUpPr fitToPage="1"/>
  </sheetPr>
  <dimension ref="A1:H77"/>
  <sheetViews>
    <sheetView workbookViewId="0">
      <selection activeCell="D51" sqref="D51"/>
    </sheetView>
  </sheetViews>
  <sheetFormatPr baseColWidth="10" defaultRowHeight="15" x14ac:dyDescent="0.25"/>
  <cols>
    <col min="1" max="1" width="11.42578125" style="22"/>
    <col min="2" max="2" width="80.5703125" style="22" bestFit="1" customWidth="1"/>
    <col min="3" max="3" width="13.28515625" style="80" customWidth="1"/>
    <col min="4" max="4" width="14" style="80" customWidth="1"/>
    <col min="5" max="5" width="13.28515625" style="80" customWidth="1"/>
    <col min="6" max="7" width="13.28515625" style="80" bestFit="1" customWidth="1"/>
    <col min="8" max="8" width="16.42578125" style="80" customWidth="1"/>
  </cols>
  <sheetData>
    <row r="1" spans="1:8" x14ac:dyDescent="0.25">
      <c r="A1" s="247" t="s">
        <v>458</v>
      </c>
      <c r="B1" s="248"/>
      <c r="C1" s="248"/>
      <c r="D1" s="248"/>
      <c r="E1" s="248"/>
      <c r="F1" s="248"/>
      <c r="G1" s="248"/>
      <c r="H1" s="249"/>
    </row>
    <row r="2" spans="1:8" x14ac:dyDescent="0.25">
      <c r="A2" s="243" t="s">
        <v>457</v>
      </c>
      <c r="B2" s="221"/>
      <c r="C2" s="221"/>
      <c r="D2" s="221"/>
      <c r="E2" s="221"/>
      <c r="F2" s="221"/>
      <c r="G2" s="221"/>
      <c r="H2" s="244"/>
    </row>
    <row r="3" spans="1:8" x14ac:dyDescent="0.25">
      <c r="A3" s="250" t="s">
        <v>404</v>
      </c>
      <c r="B3" s="184"/>
      <c r="C3" s="184"/>
      <c r="D3" s="184"/>
      <c r="E3" s="184"/>
      <c r="F3" s="184"/>
      <c r="G3" s="184"/>
      <c r="H3" s="251"/>
    </row>
    <row r="4" spans="1:8" x14ac:dyDescent="0.25">
      <c r="A4" s="252" t="s">
        <v>349</v>
      </c>
      <c r="B4" s="187"/>
      <c r="C4" s="187"/>
      <c r="D4" s="187"/>
      <c r="E4" s="187"/>
      <c r="F4" s="187"/>
      <c r="G4" s="187"/>
      <c r="H4" s="253"/>
    </row>
    <row r="5" spans="1:8" x14ac:dyDescent="0.25">
      <c r="A5" s="252" t="s">
        <v>494</v>
      </c>
      <c r="B5" s="187"/>
      <c r="C5" s="187"/>
      <c r="D5" s="187"/>
      <c r="E5" s="187"/>
      <c r="F5" s="187"/>
      <c r="G5" s="187"/>
      <c r="H5" s="253"/>
    </row>
    <row r="6" spans="1:8" x14ac:dyDescent="0.25">
      <c r="A6" s="254" t="s">
        <v>0</v>
      </c>
      <c r="B6" s="190"/>
      <c r="C6" s="190"/>
      <c r="D6" s="190"/>
      <c r="E6" s="190"/>
      <c r="F6" s="190"/>
      <c r="G6" s="190"/>
      <c r="H6" s="255"/>
    </row>
    <row r="7" spans="1:8" x14ac:dyDescent="0.25">
      <c r="A7" s="184" t="s">
        <v>1</v>
      </c>
      <c r="B7" s="184"/>
      <c r="C7" s="237" t="s">
        <v>272</v>
      </c>
      <c r="D7" s="237"/>
      <c r="E7" s="237"/>
      <c r="F7" s="237"/>
      <c r="G7" s="237"/>
      <c r="H7" s="237" t="s">
        <v>346</v>
      </c>
    </row>
    <row r="8" spans="1:8" x14ac:dyDescent="0.25">
      <c r="A8" s="187"/>
      <c r="B8" s="187"/>
      <c r="C8" s="192" t="s">
        <v>190</v>
      </c>
      <c r="D8" s="131" t="s">
        <v>227</v>
      </c>
      <c r="E8" s="192" t="s">
        <v>229</v>
      </c>
      <c r="F8" s="192" t="s">
        <v>191</v>
      </c>
      <c r="G8" s="192" t="s">
        <v>193</v>
      </c>
      <c r="H8" s="192"/>
    </row>
    <row r="9" spans="1:8" x14ac:dyDescent="0.25">
      <c r="A9" s="190"/>
      <c r="B9" s="190"/>
      <c r="C9" s="222"/>
      <c r="D9" s="136" t="s">
        <v>228</v>
      </c>
      <c r="E9" s="222"/>
      <c r="F9" s="222"/>
      <c r="G9" s="222"/>
      <c r="H9" s="222"/>
    </row>
    <row r="10" spans="1:8" x14ac:dyDescent="0.25">
      <c r="A10" s="245"/>
      <c r="B10" s="246"/>
      <c r="C10" s="126"/>
      <c r="D10" s="107"/>
      <c r="E10" s="107"/>
      <c r="F10" s="108"/>
      <c r="G10" s="107"/>
      <c r="H10" s="107"/>
    </row>
    <row r="11" spans="1:8" x14ac:dyDescent="0.25">
      <c r="A11" s="235" t="s">
        <v>350</v>
      </c>
      <c r="B11" s="236"/>
      <c r="C11" s="122">
        <f>+C21</f>
        <v>5253100</v>
      </c>
      <c r="D11" s="122">
        <f t="shared" ref="D11:H11" si="0">+D21</f>
        <v>0</v>
      </c>
      <c r="E11" s="122">
        <f t="shared" si="0"/>
        <v>5253100</v>
      </c>
      <c r="F11" s="122">
        <f t="shared" si="0"/>
        <v>2712421</v>
      </c>
      <c r="G11" s="122">
        <f t="shared" si="0"/>
        <v>2712421</v>
      </c>
      <c r="H11" s="122">
        <f t="shared" si="0"/>
        <v>2540679</v>
      </c>
    </row>
    <row r="12" spans="1:8" x14ac:dyDescent="0.25">
      <c r="A12" s="235" t="s">
        <v>351</v>
      </c>
      <c r="B12" s="236"/>
      <c r="C12" s="122">
        <f>SUM(C13:C20)</f>
        <v>0</v>
      </c>
      <c r="D12" s="120">
        <f t="shared" ref="D12:G12" si="1">SUM(D13:D20)</f>
        <v>0</v>
      </c>
      <c r="E12" s="120">
        <f t="shared" si="1"/>
        <v>0</v>
      </c>
      <c r="F12" s="127">
        <f t="shared" si="1"/>
        <v>0</v>
      </c>
      <c r="G12" s="120">
        <f t="shared" si="1"/>
        <v>0</v>
      </c>
      <c r="H12" s="120">
        <f>+E12-F12</f>
        <v>0</v>
      </c>
    </row>
    <row r="13" spans="1:8" x14ac:dyDescent="0.25">
      <c r="A13" s="17"/>
      <c r="B13" s="15" t="s">
        <v>352</v>
      </c>
      <c r="C13" s="122">
        <v>0</v>
      </c>
      <c r="D13" s="120">
        <v>0</v>
      </c>
      <c r="E13" s="120">
        <v>0</v>
      </c>
      <c r="F13" s="127">
        <v>0</v>
      </c>
      <c r="G13" s="120">
        <v>0</v>
      </c>
      <c r="H13" s="120">
        <v>0</v>
      </c>
    </row>
    <row r="14" spans="1:8" x14ac:dyDescent="0.25">
      <c r="A14" s="17"/>
      <c r="B14" s="15" t="s">
        <v>353</v>
      </c>
      <c r="C14" s="122">
        <v>0</v>
      </c>
      <c r="D14" s="120">
        <v>0</v>
      </c>
      <c r="E14" s="120">
        <v>0</v>
      </c>
      <c r="F14" s="127">
        <v>0</v>
      </c>
      <c r="G14" s="127">
        <v>0</v>
      </c>
      <c r="H14" s="120">
        <v>0</v>
      </c>
    </row>
    <row r="15" spans="1:8" x14ac:dyDescent="0.25">
      <c r="A15" s="17"/>
      <c r="B15" s="15" t="s">
        <v>354</v>
      </c>
      <c r="C15" s="122">
        <v>0</v>
      </c>
      <c r="D15" s="120">
        <v>0</v>
      </c>
      <c r="E15" s="120">
        <v>0</v>
      </c>
      <c r="F15" s="127">
        <v>0</v>
      </c>
      <c r="G15" s="120">
        <v>0</v>
      </c>
      <c r="H15" s="120">
        <v>0</v>
      </c>
    </row>
    <row r="16" spans="1:8" x14ac:dyDescent="0.25">
      <c r="A16" s="17"/>
      <c r="B16" s="15" t="s">
        <v>355</v>
      </c>
      <c r="C16" s="122">
        <v>0</v>
      </c>
      <c r="D16" s="120">
        <v>0</v>
      </c>
      <c r="E16" s="120">
        <v>0</v>
      </c>
      <c r="F16" s="127">
        <v>0</v>
      </c>
      <c r="G16" s="120">
        <v>0</v>
      </c>
      <c r="H16" s="120">
        <v>0</v>
      </c>
    </row>
    <row r="17" spans="1:8" x14ac:dyDescent="0.25">
      <c r="A17" s="17"/>
      <c r="B17" s="15" t="s">
        <v>356</v>
      </c>
      <c r="C17" s="122">
        <v>0</v>
      </c>
      <c r="D17" s="120">
        <v>0</v>
      </c>
      <c r="E17" s="120">
        <v>0</v>
      </c>
      <c r="F17" s="127">
        <v>0</v>
      </c>
      <c r="G17" s="120">
        <v>0</v>
      </c>
      <c r="H17" s="120">
        <v>0</v>
      </c>
    </row>
    <row r="18" spans="1:8" x14ac:dyDescent="0.25">
      <c r="A18" s="17"/>
      <c r="B18" s="15" t="s">
        <v>357</v>
      </c>
      <c r="C18" s="122">
        <v>0</v>
      </c>
      <c r="D18" s="120">
        <v>0</v>
      </c>
      <c r="E18" s="120">
        <v>0</v>
      </c>
      <c r="F18" s="127">
        <v>0</v>
      </c>
      <c r="G18" s="120">
        <v>0</v>
      </c>
      <c r="H18" s="120">
        <v>0</v>
      </c>
    </row>
    <row r="19" spans="1:8" x14ac:dyDescent="0.25">
      <c r="A19" s="17"/>
      <c r="B19" s="15" t="s">
        <v>358</v>
      </c>
      <c r="C19" s="122">
        <v>0</v>
      </c>
      <c r="D19" s="120">
        <v>0</v>
      </c>
      <c r="E19" s="120">
        <v>0</v>
      </c>
      <c r="F19" s="127">
        <v>0</v>
      </c>
      <c r="G19" s="120">
        <v>0</v>
      </c>
      <c r="H19" s="120">
        <v>0</v>
      </c>
    </row>
    <row r="20" spans="1:8" x14ac:dyDescent="0.25">
      <c r="A20" s="17"/>
      <c r="B20" s="15" t="s">
        <v>359</v>
      </c>
      <c r="C20" s="122">
        <v>0</v>
      </c>
      <c r="D20" s="120">
        <v>0</v>
      </c>
      <c r="E20" s="120">
        <v>0</v>
      </c>
      <c r="F20" s="127">
        <v>0</v>
      </c>
      <c r="G20" s="120">
        <v>0</v>
      </c>
      <c r="H20" s="120">
        <v>0</v>
      </c>
    </row>
    <row r="21" spans="1:8" x14ac:dyDescent="0.25">
      <c r="A21" s="235" t="s">
        <v>360</v>
      </c>
      <c r="B21" s="236"/>
      <c r="C21" s="122">
        <f t="shared" ref="C21:H21" si="2">SUM(C23:C28)</f>
        <v>5253100</v>
      </c>
      <c r="D21" s="120">
        <f t="shared" si="2"/>
        <v>0</v>
      </c>
      <c r="E21" s="120">
        <f t="shared" si="2"/>
        <v>5253100</v>
      </c>
      <c r="F21" s="127">
        <f t="shared" si="2"/>
        <v>2712421</v>
      </c>
      <c r="G21" s="120">
        <f t="shared" si="2"/>
        <v>2712421</v>
      </c>
      <c r="H21" s="120">
        <f t="shared" si="2"/>
        <v>2540679</v>
      </c>
    </row>
    <row r="22" spans="1:8" x14ac:dyDescent="0.25">
      <c r="A22" s="17"/>
      <c r="B22" s="15" t="s">
        <v>361</v>
      </c>
      <c r="C22" s="122">
        <v>0</v>
      </c>
      <c r="D22" s="120">
        <v>0</v>
      </c>
      <c r="E22" s="120">
        <v>0</v>
      </c>
      <c r="F22" s="127">
        <v>0</v>
      </c>
      <c r="G22" s="120">
        <v>0</v>
      </c>
      <c r="H22" s="120">
        <v>0</v>
      </c>
    </row>
    <row r="23" spans="1:8" x14ac:dyDescent="0.25">
      <c r="A23" s="17"/>
      <c r="B23" s="15" t="s">
        <v>362</v>
      </c>
      <c r="C23" s="122">
        <v>0</v>
      </c>
      <c r="D23" s="120">
        <v>0</v>
      </c>
      <c r="E23" s="120">
        <v>0</v>
      </c>
      <c r="F23" s="127">
        <v>0</v>
      </c>
      <c r="G23" s="120">
        <v>0</v>
      </c>
      <c r="H23" s="120">
        <v>0</v>
      </c>
    </row>
    <row r="24" spans="1:8" x14ac:dyDescent="0.25">
      <c r="A24" s="17"/>
      <c r="B24" s="15" t="s">
        <v>363</v>
      </c>
      <c r="C24" s="122">
        <v>0</v>
      </c>
      <c r="D24" s="120">
        <v>0</v>
      </c>
      <c r="E24" s="120">
        <v>0</v>
      </c>
      <c r="F24" s="127">
        <v>0</v>
      </c>
      <c r="G24" s="120">
        <v>0</v>
      </c>
      <c r="H24" s="120">
        <v>0</v>
      </c>
    </row>
    <row r="25" spans="1:8" x14ac:dyDescent="0.25">
      <c r="A25" s="17"/>
      <c r="B25" s="15" t="s">
        <v>442</v>
      </c>
      <c r="C25" s="122">
        <v>0</v>
      </c>
      <c r="D25" s="120">
        <v>0</v>
      </c>
      <c r="E25" s="120">
        <v>0</v>
      </c>
      <c r="F25" s="127">
        <v>0</v>
      </c>
      <c r="G25" s="120">
        <v>0</v>
      </c>
      <c r="H25" s="120">
        <v>0</v>
      </c>
    </row>
    <row r="26" spans="1:8" x14ac:dyDescent="0.25">
      <c r="A26" s="17"/>
      <c r="B26" s="15" t="s">
        <v>364</v>
      </c>
      <c r="C26" s="122">
        <v>5253100</v>
      </c>
      <c r="D26" s="120">
        <v>0</v>
      </c>
      <c r="E26" s="120">
        <f>C26+D26</f>
        <v>5253100</v>
      </c>
      <c r="F26" s="127">
        <v>2712421</v>
      </c>
      <c r="G26" s="127">
        <v>2712421</v>
      </c>
      <c r="H26" s="120">
        <f>E26-G26</f>
        <v>2540679</v>
      </c>
    </row>
    <row r="27" spans="1:8" x14ac:dyDescent="0.25">
      <c r="A27" s="17"/>
      <c r="B27" s="15" t="s">
        <v>365</v>
      </c>
      <c r="C27" s="122">
        <v>0</v>
      </c>
      <c r="D27" s="120">
        <v>0</v>
      </c>
      <c r="E27" s="120">
        <v>0</v>
      </c>
      <c r="F27" s="127">
        <v>0</v>
      </c>
      <c r="G27" s="120">
        <v>0</v>
      </c>
      <c r="H27" s="120">
        <v>0</v>
      </c>
    </row>
    <row r="28" spans="1:8" x14ac:dyDescent="0.25">
      <c r="A28" s="17"/>
      <c r="B28" s="15" t="s">
        <v>366</v>
      </c>
      <c r="C28" s="122">
        <v>0</v>
      </c>
      <c r="D28" s="120">
        <v>0</v>
      </c>
      <c r="E28" s="120">
        <v>0</v>
      </c>
      <c r="F28" s="127">
        <v>0</v>
      </c>
      <c r="G28" s="120">
        <v>0</v>
      </c>
      <c r="H28" s="120">
        <v>0</v>
      </c>
    </row>
    <row r="29" spans="1:8" x14ac:dyDescent="0.25">
      <c r="A29" s="235" t="s">
        <v>446</v>
      </c>
      <c r="B29" s="236"/>
      <c r="C29" s="122">
        <f t="shared" ref="C29:H29" si="3">SUM(C30:C38)</f>
        <v>0</v>
      </c>
      <c r="D29" s="120">
        <f t="shared" si="3"/>
        <v>0</v>
      </c>
      <c r="E29" s="120">
        <f t="shared" si="3"/>
        <v>0</v>
      </c>
      <c r="F29" s="127">
        <f t="shared" si="3"/>
        <v>0</v>
      </c>
      <c r="G29" s="120">
        <f t="shared" si="3"/>
        <v>0</v>
      </c>
      <c r="H29" s="120">
        <f t="shared" si="3"/>
        <v>0</v>
      </c>
    </row>
    <row r="30" spans="1:8" x14ac:dyDescent="0.25">
      <c r="A30" s="17"/>
      <c r="B30" s="15" t="s">
        <v>445</v>
      </c>
      <c r="C30" s="122">
        <v>0</v>
      </c>
      <c r="D30" s="120">
        <v>0</v>
      </c>
      <c r="E30" s="120">
        <v>0</v>
      </c>
      <c r="F30" s="127">
        <v>0</v>
      </c>
      <c r="G30" s="120">
        <v>0</v>
      </c>
      <c r="H30" s="120">
        <v>0</v>
      </c>
    </row>
    <row r="31" spans="1:8" x14ac:dyDescent="0.25">
      <c r="A31" s="17"/>
      <c r="B31" s="15" t="s">
        <v>367</v>
      </c>
      <c r="C31" s="122">
        <v>0</v>
      </c>
      <c r="D31" s="120">
        <v>0</v>
      </c>
      <c r="E31" s="120">
        <v>0</v>
      </c>
      <c r="F31" s="127">
        <v>0</v>
      </c>
      <c r="G31" s="120">
        <v>0</v>
      </c>
      <c r="H31" s="120">
        <v>0</v>
      </c>
    </row>
    <row r="32" spans="1:8" x14ac:dyDescent="0.25">
      <c r="A32" s="17"/>
      <c r="B32" s="15" t="s">
        <v>368</v>
      </c>
      <c r="C32" s="122">
        <v>0</v>
      </c>
      <c r="D32" s="120">
        <v>0</v>
      </c>
      <c r="E32" s="120">
        <v>0</v>
      </c>
      <c r="F32" s="127">
        <v>0</v>
      </c>
      <c r="G32" s="120">
        <v>0</v>
      </c>
      <c r="H32" s="120">
        <v>0</v>
      </c>
    </row>
    <row r="33" spans="1:8" x14ac:dyDescent="0.25">
      <c r="A33" s="17"/>
      <c r="B33" s="15" t="s">
        <v>369</v>
      </c>
      <c r="C33" s="122">
        <v>0</v>
      </c>
      <c r="D33" s="120">
        <v>0</v>
      </c>
      <c r="E33" s="120">
        <v>0</v>
      </c>
      <c r="F33" s="127">
        <v>0</v>
      </c>
      <c r="G33" s="120">
        <v>0</v>
      </c>
      <c r="H33" s="120">
        <v>0</v>
      </c>
    </row>
    <row r="34" spans="1:8" x14ac:dyDescent="0.25">
      <c r="A34" s="17"/>
      <c r="B34" s="15" t="s">
        <v>370</v>
      </c>
      <c r="C34" s="122">
        <v>0</v>
      </c>
      <c r="D34" s="120">
        <v>0</v>
      </c>
      <c r="E34" s="120">
        <v>0</v>
      </c>
      <c r="F34" s="127">
        <v>0</v>
      </c>
      <c r="G34" s="120">
        <v>0</v>
      </c>
      <c r="H34" s="120">
        <v>0</v>
      </c>
    </row>
    <row r="35" spans="1:8" x14ac:dyDescent="0.25">
      <c r="A35" s="17"/>
      <c r="B35" s="15" t="s">
        <v>371</v>
      </c>
      <c r="C35" s="122">
        <v>0</v>
      </c>
      <c r="D35" s="120">
        <v>0</v>
      </c>
      <c r="E35" s="120">
        <v>0</v>
      </c>
      <c r="F35" s="127">
        <v>0</v>
      </c>
      <c r="G35" s="120">
        <v>0</v>
      </c>
      <c r="H35" s="120">
        <v>0</v>
      </c>
    </row>
    <row r="36" spans="1:8" x14ac:dyDescent="0.25">
      <c r="A36" s="17"/>
      <c r="B36" s="15" t="s">
        <v>372</v>
      </c>
      <c r="C36" s="122">
        <v>0</v>
      </c>
      <c r="D36" s="120">
        <v>0</v>
      </c>
      <c r="E36" s="120">
        <v>0</v>
      </c>
      <c r="F36" s="127">
        <v>0</v>
      </c>
      <c r="G36" s="120">
        <v>0</v>
      </c>
      <c r="H36" s="120">
        <v>0</v>
      </c>
    </row>
    <row r="37" spans="1:8" x14ac:dyDescent="0.25">
      <c r="A37" s="17"/>
      <c r="B37" s="15" t="s">
        <v>373</v>
      </c>
      <c r="C37" s="122">
        <v>0</v>
      </c>
      <c r="D37" s="120">
        <v>0</v>
      </c>
      <c r="E37" s="120">
        <v>0</v>
      </c>
      <c r="F37" s="127">
        <v>0</v>
      </c>
      <c r="G37" s="120">
        <v>0</v>
      </c>
      <c r="H37" s="120">
        <v>0</v>
      </c>
    </row>
    <row r="38" spans="1:8" x14ac:dyDescent="0.25">
      <c r="A38" s="17"/>
      <c r="B38" s="15" t="s">
        <v>374</v>
      </c>
      <c r="C38" s="122">
        <v>0</v>
      </c>
      <c r="D38" s="120">
        <v>0</v>
      </c>
      <c r="E38" s="120">
        <v>0</v>
      </c>
      <c r="F38" s="127">
        <v>0</v>
      </c>
      <c r="G38" s="120">
        <v>0</v>
      </c>
      <c r="H38" s="120">
        <v>0</v>
      </c>
    </row>
    <row r="39" spans="1:8" x14ac:dyDescent="0.25">
      <c r="A39" s="235" t="s">
        <v>447</v>
      </c>
      <c r="B39" s="242"/>
      <c r="C39" s="127">
        <f t="shared" ref="C39:H39" si="4">SUM(C40:C43)</f>
        <v>0</v>
      </c>
      <c r="D39" s="120">
        <f t="shared" si="4"/>
        <v>0</v>
      </c>
      <c r="E39" s="120">
        <f t="shared" si="4"/>
        <v>0</v>
      </c>
      <c r="F39" s="127">
        <f t="shared" si="4"/>
        <v>0</v>
      </c>
      <c r="G39" s="120">
        <f t="shared" si="4"/>
        <v>0</v>
      </c>
      <c r="H39" s="120">
        <f t="shared" si="4"/>
        <v>0</v>
      </c>
    </row>
    <row r="40" spans="1:8" x14ac:dyDescent="0.25">
      <c r="A40" s="17"/>
      <c r="B40" s="37" t="s">
        <v>443</v>
      </c>
      <c r="C40" s="127">
        <v>0</v>
      </c>
      <c r="D40" s="120">
        <v>0</v>
      </c>
      <c r="E40" s="120">
        <v>0</v>
      </c>
      <c r="F40" s="127">
        <v>0</v>
      </c>
      <c r="G40" s="120">
        <v>0</v>
      </c>
      <c r="H40" s="120">
        <v>0</v>
      </c>
    </row>
    <row r="41" spans="1:8" x14ac:dyDescent="0.25">
      <c r="A41" s="17"/>
      <c r="B41" s="37" t="s">
        <v>444</v>
      </c>
      <c r="C41" s="127">
        <v>0</v>
      </c>
      <c r="D41" s="120">
        <v>0</v>
      </c>
      <c r="E41" s="120">
        <v>0</v>
      </c>
      <c r="F41" s="127">
        <v>0</v>
      </c>
      <c r="G41" s="120">
        <v>0</v>
      </c>
      <c r="H41" s="120">
        <v>0</v>
      </c>
    </row>
    <row r="42" spans="1:8" x14ac:dyDescent="0.25">
      <c r="A42" s="17"/>
      <c r="B42" s="37" t="s">
        <v>375</v>
      </c>
      <c r="C42" s="127">
        <v>0</v>
      </c>
      <c r="D42" s="120">
        <v>0</v>
      </c>
      <c r="E42" s="120">
        <v>0</v>
      </c>
      <c r="F42" s="127">
        <v>0</v>
      </c>
      <c r="G42" s="120">
        <v>0</v>
      </c>
      <c r="H42" s="120">
        <v>0</v>
      </c>
    </row>
    <row r="43" spans="1:8" x14ac:dyDescent="0.25">
      <c r="A43" s="17"/>
      <c r="B43" s="37" t="s">
        <v>376</v>
      </c>
      <c r="C43" s="127">
        <v>0</v>
      </c>
      <c r="D43" s="120">
        <v>0</v>
      </c>
      <c r="E43" s="120">
        <v>0</v>
      </c>
      <c r="F43" s="127">
        <v>0</v>
      </c>
      <c r="G43" s="120">
        <v>0</v>
      </c>
      <c r="H43" s="120">
        <v>0</v>
      </c>
    </row>
    <row r="44" spans="1:8" x14ac:dyDescent="0.25">
      <c r="A44" s="235" t="s">
        <v>377</v>
      </c>
      <c r="B44" s="242"/>
      <c r="C44" s="127">
        <f>+C54+C45+C62+C72</f>
        <v>20054011</v>
      </c>
      <c r="D44" s="127">
        <f t="shared" ref="D44:G44" si="5">+D54+D45+D62+D72</f>
        <v>0</v>
      </c>
      <c r="E44" s="127">
        <f t="shared" si="5"/>
        <v>20054011</v>
      </c>
      <c r="F44" s="127">
        <f t="shared" si="5"/>
        <v>9170056</v>
      </c>
      <c r="G44" s="127">
        <f t="shared" si="5"/>
        <v>9170056</v>
      </c>
      <c r="H44" s="127">
        <f>+H54+H45+H62+H72</f>
        <v>10883955</v>
      </c>
    </row>
    <row r="45" spans="1:8" x14ac:dyDescent="0.25">
      <c r="A45" s="235" t="s">
        <v>351</v>
      </c>
      <c r="B45" s="242"/>
      <c r="C45" s="127">
        <f>SUM(C46:C53)</f>
        <v>0</v>
      </c>
      <c r="D45" s="127">
        <f t="shared" ref="D45:G45" si="6">SUM(D46:D53)</f>
        <v>0</v>
      </c>
      <c r="E45" s="127">
        <f t="shared" si="6"/>
        <v>0</v>
      </c>
      <c r="F45" s="127">
        <f t="shared" si="6"/>
        <v>0</v>
      </c>
      <c r="G45" s="127">
        <f t="shared" si="6"/>
        <v>0</v>
      </c>
      <c r="H45" s="127">
        <f>SUM(H46:H53)</f>
        <v>0</v>
      </c>
    </row>
    <row r="46" spans="1:8" x14ac:dyDescent="0.25">
      <c r="A46" s="17"/>
      <c r="B46" s="37" t="s">
        <v>352</v>
      </c>
      <c r="C46" s="120">
        <v>0</v>
      </c>
      <c r="D46" s="120">
        <v>0</v>
      </c>
      <c r="E46" s="120">
        <v>0</v>
      </c>
      <c r="F46" s="120">
        <v>0</v>
      </c>
      <c r="G46" s="120">
        <v>0</v>
      </c>
      <c r="H46" s="128">
        <v>0</v>
      </c>
    </row>
    <row r="47" spans="1:8" x14ac:dyDescent="0.25">
      <c r="A47" s="17"/>
      <c r="B47" s="37" t="s">
        <v>353</v>
      </c>
      <c r="C47" s="127">
        <v>0</v>
      </c>
      <c r="D47" s="120">
        <v>0</v>
      </c>
      <c r="E47" s="120">
        <v>0</v>
      </c>
      <c r="F47" s="127">
        <v>0</v>
      </c>
      <c r="G47" s="120">
        <v>0</v>
      </c>
      <c r="H47" s="120">
        <f>+E47</f>
        <v>0</v>
      </c>
    </row>
    <row r="48" spans="1:8" x14ac:dyDescent="0.25">
      <c r="A48" s="17"/>
      <c r="B48" s="37" t="s">
        <v>354</v>
      </c>
      <c r="C48" s="127">
        <v>0</v>
      </c>
      <c r="D48" s="120">
        <v>0</v>
      </c>
      <c r="E48" s="120">
        <v>0</v>
      </c>
      <c r="F48" s="127">
        <v>0</v>
      </c>
      <c r="G48" s="120">
        <v>0</v>
      </c>
      <c r="H48" s="120">
        <v>0</v>
      </c>
    </row>
    <row r="49" spans="1:8" x14ac:dyDescent="0.25">
      <c r="A49" s="17"/>
      <c r="B49" s="37" t="s">
        <v>355</v>
      </c>
      <c r="C49" s="127">
        <v>0</v>
      </c>
      <c r="D49" s="120">
        <v>0</v>
      </c>
      <c r="E49" s="120">
        <v>0</v>
      </c>
      <c r="F49" s="127">
        <v>0</v>
      </c>
      <c r="G49" s="120">
        <v>0</v>
      </c>
      <c r="H49" s="120">
        <v>0</v>
      </c>
    </row>
    <row r="50" spans="1:8" x14ac:dyDescent="0.25">
      <c r="A50" s="17"/>
      <c r="B50" s="37" t="s">
        <v>356</v>
      </c>
      <c r="C50" s="127">
        <v>0</v>
      </c>
      <c r="D50" s="120">
        <v>0</v>
      </c>
      <c r="E50" s="120">
        <v>0</v>
      </c>
      <c r="F50" s="127">
        <v>0</v>
      </c>
      <c r="G50" s="120">
        <v>0</v>
      </c>
      <c r="H50" s="120">
        <v>0</v>
      </c>
    </row>
    <row r="51" spans="1:8" x14ac:dyDescent="0.25">
      <c r="A51" s="17"/>
      <c r="B51" s="37" t="s">
        <v>357</v>
      </c>
      <c r="C51" s="127">
        <v>0</v>
      </c>
      <c r="D51" s="120">
        <v>0</v>
      </c>
      <c r="E51" s="120">
        <v>0</v>
      </c>
      <c r="F51" s="127">
        <v>0</v>
      </c>
      <c r="G51" s="120">
        <v>0</v>
      </c>
      <c r="H51" s="120">
        <v>0</v>
      </c>
    </row>
    <row r="52" spans="1:8" x14ac:dyDescent="0.25">
      <c r="A52" s="17"/>
      <c r="B52" s="37" t="s">
        <v>358</v>
      </c>
      <c r="C52" s="127">
        <v>0</v>
      </c>
      <c r="D52" s="120">
        <v>0</v>
      </c>
      <c r="E52" s="120">
        <v>0</v>
      </c>
      <c r="F52" s="127">
        <v>0</v>
      </c>
      <c r="G52" s="120">
        <v>0</v>
      </c>
      <c r="H52" s="120">
        <v>0</v>
      </c>
    </row>
    <row r="53" spans="1:8" x14ac:dyDescent="0.25">
      <c r="A53" s="17"/>
      <c r="B53" s="37" t="s">
        <v>359</v>
      </c>
      <c r="C53" s="127">
        <v>0</v>
      </c>
      <c r="D53" s="120">
        <v>0</v>
      </c>
      <c r="E53" s="120">
        <v>0</v>
      </c>
      <c r="F53" s="127">
        <v>0</v>
      </c>
      <c r="G53" s="120">
        <v>0</v>
      </c>
      <c r="H53" s="120">
        <v>0</v>
      </c>
    </row>
    <row r="54" spans="1:8" x14ac:dyDescent="0.25">
      <c r="A54" s="235" t="s">
        <v>360</v>
      </c>
      <c r="B54" s="242"/>
      <c r="C54" s="127">
        <f t="shared" ref="C54:G54" si="7">SUM(C55:C61)</f>
        <v>20054011</v>
      </c>
      <c r="D54" s="127">
        <f t="shared" si="7"/>
        <v>0</v>
      </c>
      <c r="E54" s="127">
        <f t="shared" si="7"/>
        <v>20054011</v>
      </c>
      <c r="F54" s="127">
        <f t="shared" si="7"/>
        <v>9170056</v>
      </c>
      <c r="G54" s="127">
        <f t="shared" si="7"/>
        <v>9170056</v>
      </c>
      <c r="H54" s="120">
        <f>SUM(H55:H61)</f>
        <v>10883955</v>
      </c>
    </row>
    <row r="55" spans="1:8" x14ac:dyDescent="0.25">
      <c r="A55" s="17"/>
      <c r="B55" s="37" t="s">
        <v>361</v>
      </c>
      <c r="C55" s="127">
        <v>0</v>
      </c>
      <c r="D55" s="120">
        <v>0</v>
      </c>
      <c r="E55" s="120">
        <v>0</v>
      </c>
      <c r="F55" s="127">
        <v>0</v>
      </c>
      <c r="G55" s="120">
        <v>0</v>
      </c>
      <c r="H55" s="120">
        <v>0</v>
      </c>
    </row>
    <row r="56" spans="1:8" x14ac:dyDescent="0.25">
      <c r="A56" s="17"/>
      <c r="B56" s="37" t="s">
        <v>362</v>
      </c>
      <c r="C56" s="127">
        <v>0</v>
      </c>
      <c r="D56" s="120">
        <v>0</v>
      </c>
      <c r="E56" s="120">
        <v>0</v>
      </c>
      <c r="F56" s="127">
        <v>0</v>
      </c>
      <c r="G56" s="120">
        <v>0</v>
      </c>
      <c r="H56" s="120">
        <v>0</v>
      </c>
    </row>
    <row r="57" spans="1:8" x14ac:dyDescent="0.25">
      <c r="A57" s="17"/>
      <c r="B57" s="37" t="s">
        <v>363</v>
      </c>
      <c r="C57" s="127">
        <v>0</v>
      </c>
      <c r="D57" s="120">
        <v>0</v>
      </c>
      <c r="E57" s="120">
        <v>0</v>
      </c>
      <c r="F57" s="127">
        <v>0</v>
      </c>
      <c r="G57" s="120">
        <v>0</v>
      </c>
      <c r="H57" s="120">
        <v>0</v>
      </c>
    </row>
    <row r="58" spans="1:8" x14ac:dyDescent="0.25">
      <c r="A58" s="17"/>
      <c r="B58" s="37" t="s">
        <v>442</v>
      </c>
      <c r="C58" s="127">
        <v>0</v>
      </c>
      <c r="D58" s="120">
        <v>0</v>
      </c>
      <c r="E58" s="120">
        <v>0</v>
      </c>
      <c r="F58" s="127">
        <v>0</v>
      </c>
      <c r="G58" s="120">
        <v>0</v>
      </c>
      <c r="H58" s="120">
        <v>0</v>
      </c>
    </row>
    <row r="59" spans="1:8" x14ac:dyDescent="0.25">
      <c r="A59" s="17"/>
      <c r="B59" s="37" t="s">
        <v>364</v>
      </c>
      <c r="C59" s="122">
        <v>20054011</v>
      </c>
      <c r="D59" s="120">
        <v>0</v>
      </c>
      <c r="E59" s="120">
        <v>20054011</v>
      </c>
      <c r="F59" s="120">
        <v>9170056</v>
      </c>
      <c r="G59" s="127">
        <v>9170056</v>
      </c>
      <c r="H59" s="120">
        <f>E59-G59</f>
        <v>10883955</v>
      </c>
    </row>
    <row r="60" spans="1:8" x14ac:dyDescent="0.25">
      <c r="A60" s="17"/>
      <c r="B60" s="37" t="s">
        <v>365</v>
      </c>
      <c r="C60" s="127">
        <v>0</v>
      </c>
      <c r="D60" s="120">
        <v>0</v>
      </c>
      <c r="E60" s="120">
        <v>0</v>
      </c>
      <c r="F60" s="120">
        <v>0</v>
      </c>
      <c r="G60" s="128">
        <v>0</v>
      </c>
      <c r="H60" s="120">
        <v>0</v>
      </c>
    </row>
    <row r="61" spans="1:8" x14ac:dyDescent="0.25">
      <c r="A61" s="17"/>
      <c r="B61" s="37" t="s">
        <v>366</v>
      </c>
      <c r="C61" s="127">
        <v>0</v>
      </c>
      <c r="D61" s="120">
        <v>0</v>
      </c>
      <c r="E61" s="120">
        <v>0</v>
      </c>
      <c r="F61" s="127">
        <v>0</v>
      </c>
      <c r="G61" s="120">
        <v>0</v>
      </c>
      <c r="H61" s="120">
        <v>0</v>
      </c>
    </row>
    <row r="62" spans="1:8" x14ac:dyDescent="0.25">
      <c r="A62" s="235" t="s">
        <v>446</v>
      </c>
      <c r="B62" s="242"/>
      <c r="C62" s="127">
        <f t="shared" ref="C62:G62" si="8">SUM(C63:C71)</f>
        <v>0</v>
      </c>
      <c r="D62" s="120">
        <f t="shared" si="8"/>
        <v>0</v>
      </c>
      <c r="E62" s="120">
        <f t="shared" si="8"/>
        <v>0</v>
      </c>
      <c r="F62" s="127">
        <f t="shared" si="8"/>
        <v>0</v>
      </c>
      <c r="G62" s="120">
        <f t="shared" si="8"/>
        <v>0</v>
      </c>
      <c r="H62" s="120">
        <f>SUM(H63:H71)</f>
        <v>0</v>
      </c>
    </row>
    <row r="63" spans="1:8" x14ac:dyDescent="0.25">
      <c r="A63" s="17"/>
      <c r="B63" s="37" t="s">
        <v>445</v>
      </c>
      <c r="C63" s="127">
        <v>0</v>
      </c>
      <c r="D63" s="120">
        <v>0</v>
      </c>
      <c r="E63" s="120">
        <v>0</v>
      </c>
      <c r="F63" s="127">
        <v>0</v>
      </c>
      <c r="G63" s="120">
        <v>0</v>
      </c>
      <c r="H63" s="120">
        <v>0</v>
      </c>
    </row>
    <row r="64" spans="1:8" x14ac:dyDescent="0.25">
      <c r="A64" s="17"/>
      <c r="B64" s="37" t="s">
        <v>367</v>
      </c>
      <c r="C64" s="127">
        <v>0</v>
      </c>
      <c r="D64" s="120">
        <v>0</v>
      </c>
      <c r="E64" s="120">
        <v>0</v>
      </c>
      <c r="F64" s="127">
        <v>0</v>
      </c>
      <c r="G64" s="120">
        <v>0</v>
      </c>
      <c r="H64" s="120">
        <v>0</v>
      </c>
    </row>
    <row r="65" spans="1:8" x14ac:dyDescent="0.25">
      <c r="A65" s="17"/>
      <c r="B65" s="37" t="s">
        <v>368</v>
      </c>
      <c r="C65" s="127">
        <v>0</v>
      </c>
      <c r="D65" s="120">
        <v>0</v>
      </c>
      <c r="E65" s="120">
        <v>0</v>
      </c>
      <c r="F65" s="127">
        <v>0</v>
      </c>
      <c r="G65" s="120">
        <v>0</v>
      </c>
      <c r="H65" s="120">
        <v>0</v>
      </c>
    </row>
    <row r="66" spans="1:8" x14ac:dyDescent="0.25">
      <c r="A66" s="17"/>
      <c r="B66" s="37" t="s">
        <v>369</v>
      </c>
      <c r="C66" s="127">
        <v>0</v>
      </c>
      <c r="D66" s="120">
        <v>0</v>
      </c>
      <c r="E66" s="120">
        <v>0</v>
      </c>
      <c r="F66" s="127">
        <v>0</v>
      </c>
      <c r="G66" s="120">
        <v>0</v>
      </c>
      <c r="H66" s="120">
        <v>0</v>
      </c>
    </row>
    <row r="67" spans="1:8" x14ac:dyDescent="0.25">
      <c r="A67" s="17"/>
      <c r="B67" s="37" t="s">
        <v>370</v>
      </c>
      <c r="C67" s="127">
        <v>0</v>
      </c>
      <c r="D67" s="120">
        <v>0</v>
      </c>
      <c r="E67" s="120">
        <v>0</v>
      </c>
      <c r="F67" s="127">
        <v>0</v>
      </c>
      <c r="G67" s="120">
        <v>0</v>
      </c>
      <c r="H67" s="120">
        <v>0</v>
      </c>
    </row>
    <row r="68" spans="1:8" x14ac:dyDescent="0.25">
      <c r="A68" s="17"/>
      <c r="B68" s="37" t="s">
        <v>371</v>
      </c>
      <c r="C68" s="127">
        <v>0</v>
      </c>
      <c r="D68" s="120">
        <v>0</v>
      </c>
      <c r="E68" s="120">
        <v>0</v>
      </c>
      <c r="F68" s="127">
        <v>0</v>
      </c>
      <c r="G68" s="120">
        <v>0</v>
      </c>
      <c r="H68" s="120">
        <v>0</v>
      </c>
    </row>
    <row r="69" spans="1:8" x14ac:dyDescent="0.25">
      <c r="A69" s="17"/>
      <c r="B69" s="37" t="s">
        <v>372</v>
      </c>
      <c r="C69" s="127">
        <v>0</v>
      </c>
      <c r="D69" s="120">
        <v>0</v>
      </c>
      <c r="E69" s="120">
        <v>0</v>
      </c>
      <c r="F69" s="127">
        <v>0</v>
      </c>
      <c r="G69" s="120">
        <v>0</v>
      </c>
      <c r="H69" s="120">
        <v>0</v>
      </c>
    </row>
    <row r="70" spans="1:8" x14ac:dyDescent="0.25">
      <c r="A70" s="17"/>
      <c r="B70" s="37" t="s">
        <v>373</v>
      </c>
      <c r="C70" s="127">
        <v>0</v>
      </c>
      <c r="D70" s="120">
        <v>0</v>
      </c>
      <c r="E70" s="120">
        <v>0</v>
      </c>
      <c r="F70" s="127">
        <v>0</v>
      </c>
      <c r="G70" s="120">
        <v>0</v>
      </c>
      <c r="H70" s="120">
        <v>0</v>
      </c>
    </row>
    <row r="71" spans="1:8" x14ac:dyDescent="0.25">
      <c r="A71" s="17"/>
      <c r="B71" s="37" t="s">
        <v>374</v>
      </c>
      <c r="C71" s="127">
        <v>0</v>
      </c>
      <c r="D71" s="120">
        <v>0</v>
      </c>
      <c r="E71" s="120">
        <v>0</v>
      </c>
      <c r="F71" s="127">
        <v>0</v>
      </c>
      <c r="G71" s="120">
        <v>0</v>
      </c>
      <c r="H71" s="120">
        <v>0</v>
      </c>
    </row>
    <row r="72" spans="1:8" x14ac:dyDescent="0.25">
      <c r="A72" s="235" t="s">
        <v>447</v>
      </c>
      <c r="B72" s="242"/>
      <c r="C72" s="127">
        <f t="shared" ref="C72:H72" si="9">SUM(C73:C76)</f>
        <v>0</v>
      </c>
      <c r="D72" s="120">
        <f t="shared" si="9"/>
        <v>0</v>
      </c>
      <c r="E72" s="120">
        <f t="shared" si="9"/>
        <v>0</v>
      </c>
      <c r="F72" s="127">
        <f t="shared" si="9"/>
        <v>0</v>
      </c>
      <c r="G72" s="120">
        <f t="shared" si="9"/>
        <v>0</v>
      </c>
      <c r="H72" s="120">
        <f t="shared" si="9"/>
        <v>0</v>
      </c>
    </row>
    <row r="73" spans="1:8" x14ac:dyDescent="0.25">
      <c r="A73" s="17"/>
      <c r="B73" s="37" t="s">
        <v>443</v>
      </c>
      <c r="C73" s="127">
        <v>0</v>
      </c>
      <c r="D73" s="120">
        <v>0</v>
      </c>
      <c r="E73" s="120">
        <v>0</v>
      </c>
      <c r="F73" s="127">
        <v>0</v>
      </c>
      <c r="G73" s="120">
        <v>0</v>
      </c>
      <c r="H73" s="120">
        <v>0</v>
      </c>
    </row>
    <row r="74" spans="1:8" x14ac:dyDescent="0.25">
      <c r="A74" s="17"/>
      <c r="B74" s="37" t="s">
        <v>444</v>
      </c>
      <c r="C74" s="127">
        <v>0</v>
      </c>
      <c r="D74" s="120">
        <v>0</v>
      </c>
      <c r="E74" s="120">
        <v>0</v>
      </c>
      <c r="F74" s="127">
        <v>0</v>
      </c>
      <c r="G74" s="120">
        <v>0</v>
      </c>
      <c r="H74" s="120">
        <v>0</v>
      </c>
    </row>
    <row r="75" spans="1:8" x14ac:dyDescent="0.25">
      <c r="A75" s="17"/>
      <c r="B75" s="37" t="s">
        <v>375</v>
      </c>
      <c r="C75" s="127">
        <v>0</v>
      </c>
      <c r="D75" s="120">
        <v>0</v>
      </c>
      <c r="E75" s="120">
        <v>0</v>
      </c>
      <c r="F75" s="127">
        <v>0</v>
      </c>
      <c r="G75" s="120">
        <v>0</v>
      </c>
      <c r="H75" s="120">
        <v>0</v>
      </c>
    </row>
    <row r="76" spans="1:8" x14ac:dyDescent="0.25">
      <c r="A76" s="17"/>
      <c r="B76" s="37" t="s">
        <v>376</v>
      </c>
      <c r="C76" s="127">
        <v>0</v>
      </c>
      <c r="D76" s="120">
        <v>0</v>
      </c>
      <c r="E76" s="120">
        <v>0</v>
      </c>
      <c r="F76" s="127">
        <v>0</v>
      </c>
      <c r="G76" s="120">
        <v>0</v>
      </c>
      <c r="H76" s="120">
        <v>0</v>
      </c>
    </row>
    <row r="77" spans="1:8" x14ac:dyDescent="0.25">
      <c r="A77" s="233" t="s">
        <v>378</v>
      </c>
      <c r="B77" s="241"/>
      <c r="C77" s="129">
        <f>+C44+C11</f>
        <v>25307111</v>
      </c>
      <c r="D77" s="129">
        <f t="shared" ref="D77:H77" si="10">+D44+D11</f>
        <v>0</v>
      </c>
      <c r="E77" s="129">
        <f t="shared" si="10"/>
        <v>25307111</v>
      </c>
      <c r="F77" s="129">
        <f t="shared" si="10"/>
        <v>11882477</v>
      </c>
      <c r="G77" s="129">
        <f t="shared" si="10"/>
        <v>11882477</v>
      </c>
      <c r="H77" s="129">
        <f t="shared" si="10"/>
        <v>13424634</v>
      </c>
    </row>
  </sheetData>
  <mergeCells count="25">
    <mergeCell ref="A29:B29"/>
    <mergeCell ref="A3:H3"/>
    <mergeCell ref="A4:H4"/>
    <mergeCell ref="A5:H5"/>
    <mergeCell ref="A6:H6"/>
    <mergeCell ref="A7:B9"/>
    <mergeCell ref="C7:G7"/>
    <mergeCell ref="H7:H9"/>
    <mergeCell ref="C8:C9"/>
    <mergeCell ref="E8:E9"/>
    <mergeCell ref="A11:B11"/>
    <mergeCell ref="A12:B12"/>
    <mergeCell ref="A21:B21"/>
    <mergeCell ref="A2:H2"/>
    <mergeCell ref="F8:F9"/>
    <mergeCell ref="G8:G9"/>
    <mergeCell ref="A10:B10"/>
    <mergeCell ref="A1:H1"/>
    <mergeCell ref="A77:B77"/>
    <mergeCell ref="A72:B72"/>
    <mergeCell ref="A39:B39"/>
    <mergeCell ref="A44:B44"/>
    <mergeCell ref="A45:B45"/>
    <mergeCell ref="A54:B54"/>
    <mergeCell ref="A62:B62"/>
  </mergeCells>
  <printOptions horizontalCentered="1" verticalCentered="1"/>
  <pageMargins left="0.31496062992125984" right="0.31496062992125984" top="0.94488188976377963" bottom="1.1417322834645669" header="0.31496062992125984" footer="0.31496062992125984"/>
  <pageSetup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  <pageSetUpPr fitToPage="1"/>
  </sheetPr>
  <dimension ref="A1:G35"/>
  <sheetViews>
    <sheetView tabSelected="1" workbookViewId="0">
      <selection activeCell="A25" sqref="A25"/>
    </sheetView>
  </sheetViews>
  <sheetFormatPr baseColWidth="10" defaultRowHeight="15" x14ac:dyDescent="0.25"/>
  <cols>
    <col min="1" max="1" width="87.5703125" style="22" bestFit="1" customWidth="1"/>
    <col min="2" max="2" width="13.28515625" style="80" bestFit="1" customWidth="1"/>
    <col min="3" max="3" width="13" style="80" customWidth="1"/>
    <col min="4" max="4" width="13.140625" style="80" customWidth="1"/>
    <col min="5" max="5" width="14" style="80" customWidth="1"/>
    <col min="6" max="6" width="13.7109375" style="80" customWidth="1"/>
    <col min="7" max="7" width="14.42578125" style="80" customWidth="1"/>
  </cols>
  <sheetData>
    <row r="1" spans="1:7" x14ac:dyDescent="0.25">
      <c r="A1" s="247" t="s">
        <v>458</v>
      </c>
      <c r="B1" s="248"/>
      <c r="C1" s="248"/>
      <c r="D1" s="248"/>
      <c r="E1" s="248"/>
      <c r="F1" s="248"/>
      <c r="G1" s="249"/>
    </row>
    <row r="2" spans="1:7" x14ac:dyDescent="0.25">
      <c r="A2" s="243" t="s">
        <v>457</v>
      </c>
      <c r="B2" s="221"/>
      <c r="C2" s="221"/>
      <c r="D2" s="221"/>
      <c r="E2" s="221"/>
      <c r="F2" s="221"/>
      <c r="G2" s="221"/>
    </row>
    <row r="3" spans="1:7" x14ac:dyDescent="0.25">
      <c r="A3" s="252" t="s">
        <v>405</v>
      </c>
      <c r="B3" s="187"/>
      <c r="C3" s="187"/>
      <c r="D3" s="187"/>
      <c r="E3" s="187"/>
      <c r="F3" s="187"/>
      <c r="G3" s="253"/>
    </row>
    <row r="4" spans="1:7" x14ac:dyDescent="0.25">
      <c r="A4" s="252" t="s">
        <v>379</v>
      </c>
      <c r="B4" s="187"/>
      <c r="C4" s="187"/>
      <c r="D4" s="187"/>
      <c r="E4" s="187"/>
      <c r="F4" s="187"/>
      <c r="G4" s="253"/>
    </row>
    <row r="5" spans="1:7" x14ac:dyDescent="0.25">
      <c r="A5" s="186" t="s">
        <v>494</v>
      </c>
      <c r="B5" s="187"/>
      <c r="C5" s="187"/>
      <c r="D5" s="187"/>
      <c r="E5" s="187"/>
      <c r="F5" s="187"/>
      <c r="G5" s="188"/>
    </row>
    <row r="6" spans="1:7" x14ac:dyDescent="0.25">
      <c r="A6" s="252" t="s">
        <v>0</v>
      </c>
      <c r="B6" s="187"/>
      <c r="C6" s="187"/>
      <c r="D6" s="187"/>
      <c r="E6" s="187"/>
      <c r="F6" s="187"/>
      <c r="G6" s="253"/>
    </row>
    <row r="7" spans="1:7" x14ac:dyDescent="0.25">
      <c r="A7" s="184" t="s">
        <v>1</v>
      </c>
      <c r="B7" s="237" t="s">
        <v>272</v>
      </c>
      <c r="C7" s="237"/>
      <c r="D7" s="237"/>
      <c r="E7" s="237"/>
      <c r="F7" s="237"/>
      <c r="G7" s="237" t="s">
        <v>346</v>
      </c>
    </row>
    <row r="8" spans="1:7" x14ac:dyDescent="0.25">
      <c r="A8" s="187"/>
      <c r="B8" s="192" t="s">
        <v>190</v>
      </c>
      <c r="C8" s="131" t="s">
        <v>227</v>
      </c>
      <c r="D8" s="192" t="s">
        <v>229</v>
      </c>
      <c r="E8" s="192" t="s">
        <v>191</v>
      </c>
      <c r="F8" s="192" t="s">
        <v>193</v>
      </c>
      <c r="G8" s="192"/>
    </row>
    <row r="9" spans="1:7" x14ac:dyDescent="0.25">
      <c r="A9" s="190"/>
      <c r="B9" s="222"/>
      <c r="C9" s="136" t="s">
        <v>228</v>
      </c>
      <c r="D9" s="222"/>
      <c r="E9" s="222"/>
      <c r="F9" s="222"/>
      <c r="G9" s="222"/>
    </row>
    <row r="10" spans="1:7" x14ac:dyDescent="0.25">
      <c r="A10" s="16" t="s">
        <v>380</v>
      </c>
      <c r="B10" s="120">
        <f>SUM(B11:B20)</f>
        <v>0</v>
      </c>
      <c r="C10" s="120">
        <f t="shared" ref="C10:G10" si="0">SUM(C11:C20)</f>
        <v>0</v>
      </c>
      <c r="D10" s="120">
        <f t="shared" si="0"/>
        <v>0</v>
      </c>
      <c r="E10" s="120">
        <f t="shared" si="0"/>
        <v>0</v>
      </c>
      <c r="F10" s="120">
        <f t="shared" si="0"/>
        <v>0</v>
      </c>
      <c r="G10" s="120">
        <f t="shared" si="0"/>
        <v>0</v>
      </c>
    </row>
    <row r="11" spans="1:7" x14ac:dyDescent="0.25">
      <c r="A11" s="17" t="s">
        <v>381</v>
      </c>
      <c r="B11" s="120">
        <v>0</v>
      </c>
      <c r="C11" s="120">
        <v>0</v>
      </c>
      <c r="D11" s="120">
        <v>0</v>
      </c>
      <c r="E11" s="120">
        <v>0</v>
      </c>
      <c r="F11" s="120">
        <v>0</v>
      </c>
      <c r="G11" s="120">
        <f>+D11-E11</f>
        <v>0</v>
      </c>
    </row>
    <row r="12" spans="1:7" x14ac:dyDescent="0.25">
      <c r="A12" s="17" t="s">
        <v>382</v>
      </c>
      <c r="B12" s="120">
        <v>0</v>
      </c>
      <c r="C12" s="120">
        <v>0</v>
      </c>
      <c r="D12" s="120">
        <v>0</v>
      </c>
      <c r="E12" s="120">
        <v>0</v>
      </c>
      <c r="F12" s="120">
        <v>0</v>
      </c>
      <c r="G12" s="120">
        <v>0</v>
      </c>
    </row>
    <row r="13" spans="1:7" x14ac:dyDescent="0.25">
      <c r="A13" s="17" t="s">
        <v>383</v>
      </c>
      <c r="B13" s="120">
        <v>0</v>
      </c>
      <c r="C13" s="120">
        <v>0</v>
      </c>
      <c r="D13" s="120">
        <v>0</v>
      </c>
      <c r="E13" s="120">
        <v>0</v>
      </c>
      <c r="F13" s="120">
        <v>0</v>
      </c>
      <c r="G13" s="120">
        <v>0</v>
      </c>
    </row>
    <row r="14" spans="1:7" x14ac:dyDescent="0.25">
      <c r="A14" s="17" t="s">
        <v>384</v>
      </c>
      <c r="B14" s="120">
        <v>0</v>
      </c>
      <c r="C14" s="120">
        <v>0</v>
      </c>
      <c r="D14" s="120">
        <v>0</v>
      </c>
      <c r="E14" s="120">
        <v>0</v>
      </c>
      <c r="F14" s="120">
        <v>0</v>
      </c>
      <c r="G14" s="120">
        <v>0</v>
      </c>
    </row>
    <row r="15" spans="1:7" x14ac:dyDescent="0.25">
      <c r="A15" s="17" t="s">
        <v>385</v>
      </c>
      <c r="B15" s="120">
        <v>0</v>
      </c>
      <c r="C15" s="120">
        <v>0</v>
      </c>
      <c r="D15" s="120">
        <v>0</v>
      </c>
      <c r="E15" s="120">
        <v>0</v>
      </c>
      <c r="F15" s="120">
        <v>0</v>
      </c>
      <c r="G15" s="120">
        <v>0</v>
      </c>
    </row>
    <row r="16" spans="1:7" x14ac:dyDescent="0.25">
      <c r="A16" s="17" t="s">
        <v>386</v>
      </c>
      <c r="B16" s="120">
        <v>0</v>
      </c>
      <c r="C16" s="120">
        <v>0</v>
      </c>
      <c r="D16" s="120">
        <v>0</v>
      </c>
      <c r="E16" s="120">
        <v>0</v>
      </c>
      <c r="F16" s="120">
        <v>0</v>
      </c>
      <c r="G16" s="120">
        <v>0</v>
      </c>
    </row>
    <row r="17" spans="1:7" x14ac:dyDescent="0.25">
      <c r="A17" s="17" t="s">
        <v>448</v>
      </c>
      <c r="B17" s="120">
        <v>0</v>
      </c>
      <c r="C17" s="120">
        <v>0</v>
      </c>
      <c r="D17" s="120">
        <v>0</v>
      </c>
      <c r="E17" s="120">
        <v>0</v>
      </c>
      <c r="F17" s="120">
        <v>0</v>
      </c>
      <c r="G17" s="120">
        <v>0</v>
      </c>
    </row>
    <row r="18" spans="1:7" ht="0.75" hidden="1" customHeight="1" x14ac:dyDescent="0.25">
      <c r="A18" s="4" t="s">
        <v>387</v>
      </c>
      <c r="B18" s="120">
        <v>0</v>
      </c>
      <c r="C18" s="120">
        <v>0</v>
      </c>
      <c r="D18" s="120">
        <v>0</v>
      </c>
      <c r="E18" s="120">
        <v>0</v>
      </c>
      <c r="F18" s="120">
        <v>0</v>
      </c>
      <c r="G18" s="120">
        <v>0</v>
      </c>
    </row>
    <row r="19" spans="1:7" hidden="1" x14ac:dyDescent="0.25">
      <c r="A19" s="4" t="s">
        <v>388</v>
      </c>
      <c r="B19" s="120">
        <v>0</v>
      </c>
      <c r="C19" s="120">
        <v>0</v>
      </c>
      <c r="D19" s="120">
        <v>0</v>
      </c>
      <c r="E19" s="120">
        <v>0</v>
      </c>
      <c r="F19" s="120">
        <v>0</v>
      </c>
      <c r="G19" s="120">
        <v>0</v>
      </c>
    </row>
    <row r="20" spans="1:7" x14ac:dyDescent="0.25">
      <c r="A20" s="17" t="s">
        <v>389</v>
      </c>
      <c r="B20" s="120">
        <v>0</v>
      </c>
      <c r="C20" s="120">
        <v>0</v>
      </c>
      <c r="D20" s="120">
        <v>0</v>
      </c>
      <c r="E20" s="120">
        <v>0</v>
      </c>
      <c r="F20" s="120">
        <v>0</v>
      </c>
      <c r="G20" s="120">
        <v>0</v>
      </c>
    </row>
    <row r="21" spans="1:7" x14ac:dyDescent="0.25">
      <c r="A21" s="16" t="s">
        <v>390</v>
      </c>
      <c r="B21" s="120">
        <f>+B22+B23+B24+B25+B26+B27+B28+B31</f>
        <v>18211552</v>
      </c>
      <c r="C21" s="120">
        <f t="shared" ref="C21:G21" si="1">+C22+C23+C24+C25+C26+C27+C28+C31</f>
        <v>0</v>
      </c>
      <c r="D21" s="120">
        <f>+D22+D23+D24+D25+D26+D27+D28+D31</f>
        <v>18211552</v>
      </c>
      <c r="E21" s="120">
        <f t="shared" si="1"/>
        <v>8950929</v>
      </c>
      <c r="F21" s="120">
        <f t="shared" si="1"/>
        <v>8950929</v>
      </c>
      <c r="G21" s="120">
        <f t="shared" si="1"/>
        <v>9260623</v>
      </c>
    </row>
    <row r="22" spans="1:7" x14ac:dyDescent="0.25">
      <c r="A22" s="17" t="s">
        <v>381</v>
      </c>
      <c r="B22" s="120">
        <v>18211552</v>
      </c>
      <c r="C22" s="120">
        <v>0</v>
      </c>
      <c r="D22" s="120">
        <v>18211552</v>
      </c>
      <c r="E22" s="120">
        <v>8950929</v>
      </c>
      <c r="F22" s="120">
        <v>8950929</v>
      </c>
      <c r="G22" s="120">
        <f>D22-E22</f>
        <v>9260623</v>
      </c>
    </row>
    <row r="23" spans="1:7" x14ac:dyDescent="0.25">
      <c r="A23" s="17" t="s">
        <v>382</v>
      </c>
      <c r="B23" s="120">
        <v>0</v>
      </c>
      <c r="C23" s="120">
        <v>0</v>
      </c>
      <c r="D23" s="120">
        <v>0</v>
      </c>
      <c r="E23" s="120">
        <v>0</v>
      </c>
      <c r="F23" s="120">
        <v>0</v>
      </c>
      <c r="G23" s="120">
        <f>+D23-E23</f>
        <v>0</v>
      </c>
    </row>
    <row r="24" spans="1:7" x14ac:dyDescent="0.25">
      <c r="A24" s="17" t="s">
        <v>383</v>
      </c>
      <c r="B24" s="120">
        <v>0</v>
      </c>
      <c r="C24" s="120">
        <v>0</v>
      </c>
      <c r="D24" s="120">
        <v>0</v>
      </c>
      <c r="E24" s="120">
        <v>0</v>
      </c>
      <c r="F24" s="120">
        <v>0</v>
      </c>
      <c r="G24" s="120">
        <v>0</v>
      </c>
    </row>
    <row r="25" spans="1:7" x14ac:dyDescent="0.25">
      <c r="A25" s="17" t="s">
        <v>384</v>
      </c>
      <c r="B25" s="120">
        <v>0</v>
      </c>
      <c r="C25" s="120">
        <v>0</v>
      </c>
      <c r="D25" s="120">
        <v>0</v>
      </c>
      <c r="E25" s="120">
        <v>0</v>
      </c>
      <c r="F25" s="120">
        <v>0</v>
      </c>
      <c r="G25" s="120">
        <v>0</v>
      </c>
    </row>
    <row r="26" spans="1:7" x14ac:dyDescent="0.25">
      <c r="A26" s="17" t="s">
        <v>385</v>
      </c>
      <c r="B26" s="120">
        <v>0</v>
      </c>
      <c r="C26" s="120">
        <v>0</v>
      </c>
      <c r="D26" s="120">
        <v>0</v>
      </c>
      <c r="E26" s="120">
        <v>0</v>
      </c>
      <c r="F26" s="120">
        <v>0</v>
      </c>
      <c r="G26" s="120">
        <v>0</v>
      </c>
    </row>
    <row r="27" spans="1:7" x14ac:dyDescent="0.25">
      <c r="A27" s="17" t="s">
        <v>386</v>
      </c>
      <c r="B27" s="120">
        <v>0</v>
      </c>
      <c r="C27" s="120">
        <v>0</v>
      </c>
      <c r="D27" s="120">
        <v>0</v>
      </c>
      <c r="E27" s="120">
        <v>0</v>
      </c>
      <c r="F27" s="120">
        <v>0</v>
      </c>
      <c r="G27" s="120">
        <v>0</v>
      </c>
    </row>
    <row r="28" spans="1:7" x14ac:dyDescent="0.25">
      <c r="A28" s="17" t="s">
        <v>448</v>
      </c>
      <c r="B28" s="120">
        <v>0</v>
      </c>
      <c r="C28" s="120">
        <v>0</v>
      </c>
      <c r="D28" s="120">
        <v>0</v>
      </c>
      <c r="E28" s="120">
        <v>0</v>
      </c>
      <c r="F28" s="120">
        <v>0</v>
      </c>
      <c r="G28" s="120">
        <v>0</v>
      </c>
    </row>
    <row r="29" spans="1:7" hidden="1" x14ac:dyDescent="0.25">
      <c r="A29" s="4" t="s">
        <v>387</v>
      </c>
      <c r="B29" s="120">
        <v>0</v>
      </c>
      <c r="C29" s="120">
        <v>0</v>
      </c>
      <c r="D29" s="120">
        <v>0</v>
      </c>
      <c r="E29" s="120">
        <v>0</v>
      </c>
      <c r="F29" s="120">
        <v>0</v>
      </c>
      <c r="G29" s="120">
        <v>0</v>
      </c>
    </row>
    <row r="30" spans="1:7" hidden="1" x14ac:dyDescent="0.25">
      <c r="A30" s="4" t="s">
        <v>388</v>
      </c>
      <c r="B30" s="120">
        <v>0</v>
      </c>
      <c r="C30" s="120">
        <v>0</v>
      </c>
      <c r="D30" s="120">
        <v>0</v>
      </c>
      <c r="E30" s="120">
        <v>0</v>
      </c>
      <c r="F30" s="120">
        <v>0</v>
      </c>
      <c r="G30" s="120">
        <v>0</v>
      </c>
    </row>
    <row r="31" spans="1:7" x14ac:dyDescent="0.25">
      <c r="A31" s="17" t="s">
        <v>389</v>
      </c>
      <c r="B31" s="120">
        <v>0</v>
      </c>
      <c r="C31" s="120">
        <v>0</v>
      </c>
      <c r="D31" s="120">
        <v>0</v>
      </c>
      <c r="E31" s="120">
        <v>0</v>
      </c>
      <c r="F31" s="120">
        <v>0</v>
      </c>
      <c r="G31" s="120">
        <v>0</v>
      </c>
    </row>
    <row r="32" spans="1:7" x14ac:dyDescent="0.25">
      <c r="A32" s="20" t="s">
        <v>449</v>
      </c>
      <c r="B32" s="119">
        <f>+B10+B21</f>
        <v>18211552</v>
      </c>
      <c r="C32" s="119">
        <f t="shared" ref="C32:G32" si="2">+C10+C21</f>
        <v>0</v>
      </c>
      <c r="D32" s="119">
        <f>+D10+D21</f>
        <v>18211552</v>
      </c>
      <c r="E32" s="119">
        <f t="shared" si="2"/>
        <v>8950929</v>
      </c>
      <c r="F32" s="119">
        <f t="shared" si="2"/>
        <v>8950929</v>
      </c>
      <c r="G32" s="119">
        <f t="shared" si="2"/>
        <v>9260623</v>
      </c>
    </row>
    <row r="34" spans="2:2" x14ac:dyDescent="0.25">
      <c r="B34" s="144"/>
    </row>
    <row r="35" spans="2:2" x14ac:dyDescent="0.25">
      <c r="B35" s="144"/>
    </row>
  </sheetData>
  <mergeCells count="13">
    <mergeCell ref="A2:G2"/>
    <mergeCell ref="E8:E9"/>
    <mergeCell ref="F8:F9"/>
    <mergeCell ref="A1:G1"/>
    <mergeCell ref="A3:G3"/>
    <mergeCell ref="A4:G4"/>
    <mergeCell ref="A5:G5"/>
    <mergeCell ref="A6:G6"/>
    <mergeCell ref="A7:A9"/>
    <mergeCell ref="B7:F7"/>
    <mergeCell ref="G7:G9"/>
    <mergeCell ref="B8:B9"/>
    <mergeCell ref="D8:D9"/>
  </mergeCells>
  <printOptions horizontalCentered="1"/>
  <pageMargins left="0.31496062992125984" right="0.31496062992125984" top="0.35433070866141736" bottom="0.35433070866141736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3'!Área_de_impresión</vt:lpstr>
      <vt:lpstr>'FORMATO 4'!Área_de_impresión</vt:lpstr>
      <vt:lpstr>'FORMATO 5'!Área_de_impresión</vt:lpstr>
      <vt:lpstr>'FORMATO 6A'!Área_de_impresión</vt:lpstr>
      <vt:lpstr>'FORMATO 6B'!Área_de_impresión</vt:lpstr>
      <vt:lpstr>'FORMATO 6C'!Área_de_impresión</vt:lpstr>
      <vt:lpstr>'FORMATO 6D'!Área_de_impresión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FAUSTINO</dc:creator>
  <cp:lastModifiedBy>marlen ocomatl cervantes</cp:lastModifiedBy>
  <cp:lastPrinted>2026-04-06T21:12:34Z</cp:lastPrinted>
  <dcterms:created xsi:type="dcterms:W3CDTF">2016-11-25T14:52:45Z</dcterms:created>
  <dcterms:modified xsi:type="dcterms:W3CDTF">2026-07-22T19:28:54Z</dcterms:modified>
</cp:coreProperties>
</file>